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2.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drawings/drawing3.xml" ContentType="application/vnd.openxmlformats-officedocument.drawing+xml"/>
  <Override PartName="/xl/drawings/drawing4.xml" ContentType="application/vnd.openxmlformats-officedocument.drawing+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drawings/drawing5.xml" ContentType="application/vnd.openxmlformats-officedocument.drawing+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Faculty-of-Medicine-and-Health\LIDA\PICANet\Reports Newsletters Leaflets and Posters\Annual Reports\Annual_Report_2020\_SUBMITTED\4. FINAL V1\Tables and Figures\No macros\"/>
    </mc:Choice>
  </mc:AlternateContent>
  <bookViews>
    <workbookView xWindow="0" yWindow="0" windowWidth="19200" windowHeight="6345" tabRatio="708"/>
  </bookViews>
  <sheets>
    <sheet name="Index to Bed activity &amp; LOS" sheetId="112" r:id="rId1"/>
    <sheet name="32" sheetId="72" r:id="rId2"/>
    <sheet name="33" sheetId="73" r:id="rId3"/>
    <sheet name="33a" sheetId="74" r:id="rId4"/>
    <sheet name="34" sheetId="195" r:id="rId5"/>
    <sheet name="35" sheetId="198" r:id="rId6"/>
    <sheet name="Fig35" sheetId="201" r:id="rId7"/>
    <sheet name="36" sheetId="199" r:id="rId8"/>
    <sheet name="37" sheetId="196" r:id="rId9"/>
    <sheet name="Fig37" sheetId="204" r:id="rId10"/>
    <sheet name="38" sheetId="197" r:id="rId11"/>
    <sheet name="39" sheetId="205" r:id="rId12"/>
    <sheet name="40" sheetId="75" r:id="rId13"/>
  </sheets>
  <definedNames>
    <definedName name="_xlnm._FilterDatabase" localSheetId="11" hidden="1">'39'!$A$4:$AQ$36</definedName>
    <definedName name="ExternalData_1" localSheetId="1" hidden="1">'32'!$A$6:$K$23</definedName>
    <definedName name="ExternalData_1" localSheetId="2" hidden="1">'33'!$A$6:$L$106</definedName>
    <definedName name="ExternalData_1" localSheetId="3">'33a'!$A$6:$I$12</definedName>
    <definedName name="ExternalData_1" localSheetId="4" hidden="1">'34'!$A$4:$D$40</definedName>
    <definedName name="ExternalData_1" localSheetId="5" hidden="1">'35'!$A$3:$D$99</definedName>
    <definedName name="ExternalData_1" localSheetId="7">'36'!$A$6:$D$42</definedName>
    <definedName name="ExternalData_1" localSheetId="8" hidden="1">'37'!$A$5:$D$101</definedName>
    <definedName name="ExternalData_1" localSheetId="10" hidden="1">'38'!$A$3:$Q$99</definedName>
    <definedName name="ExternalData_1" localSheetId="12" hidden="1">'40'!$A$4:$T$104</definedName>
    <definedName name="ExternalData_2" localSheetId="7" hidden="1">'36'!$A$6:$D$42</definedName>
    <definedName name="Fig_DQ4" localSheetId="7">#REF!</definedName>
    <definedName name="Fig_DQ4" localSheetId="11">#REF!</definedName>
    <definedName name="Fig_DQ4">#REF!</definedName>
    <definedName name="Fig_DQ5" localSheetId="7">#REF!</definedName>
    <definedName name="Fig_DQ5" localSheetId="11">#REF!</definedName>
    <definedName name="Fig_DQ5">#REF!</definedName>
    <definedName name="Fig_S4" localSheetId="7">#REF!</definedName>
    <definedName name="Fig_S4" localSheetId="11">#REF!</definedName>
    <definedName name="Fig_S4">#REF!</definedName>
    <definedName name="FigDQ3" localSheetId="7">#REF!</definedName>
    <definedName name="FigDQ3" localSheetId="11">#REF!</definedName>
    <definedName name="FigDQ3">#REF!</definedName>
    <definedName name="FigDQ4" localSheetId="7">#REF!</definedName>
    <definedName name="FigDQ4" localSheetId="11">#REF!</definedName>
    <definedName name="FigDQ4">#REF!</definedName>
    <definedName name="FigS4" localSheetId="7">#REF!</definedName>
    <definedName name="FigS4" localSheetId="11">#REF!</definedName>
    <definedName name="FigS4">#REF!</definedName>
    <definedName name="FigS4a" localSheetId="7">#REF!</definedName>
    <definedName name="FigS4a" localSheetId="11">#REF!</definedName>
    <definedName name="FigS4a">#REF!</definedName>
    <definedName name="FigS5" localSheetId="7">#REF!</definedName>
    <definedName name="FigS5" localSheetId="11">#REF!</definedName>
    <definedName name="FigS5">#REF!</definedName>
    <definedName name="FigureS1" localSheetId="7">#REF!</definedName>
    <definedName name="FigureS1" localSheetId="11">#REF!</definedName>
    <definedName name="FigureS1">#REF!</definedName>
    <definedName name="Nurses" localSheetId="7">#REF!</definedName>
    <definedName name="Nurses" localSheetId="11">#REF!</definedName>
    <definedName name="Nurses">#REF!</definedName>
    <definedName name="Occupancy" localSheetId="7">#REF!</definedName>
    <definedName name="Occupancy" localSheetId="11">#REF!</definedName>
    <definedName name="Occupancy">#REF!</definedName>
    <definedName name="OtherProfs" localSheetId="7">#REF!</definedName>
    <definedName name="OtherProfs" localSheetId="11">#REF!</definedName>
    <definedName name="OtherProfs">#REF!</definedName>
    <definedName name="_xlnm.Print_Area" localSheetId="1">'32'!$A$1:$N$71</definedName>
    <definedName name="_xlnm.Print_Area" localSheetId="2">'33'!$A$1:$M$113</definedName>
    <definedName name="_xlnm.Print_Area" localSheetId="3">'33a'!$A$1:$K$18</definedName>
    <definedName name="_xlnm.Print_Area" localSheetId="4">'34'!$A$1:$O$47</definedName>
    <definedName name="_xlnm.Print_Area" localSheetId="5">'35'!$A$1:$J$105</definedName>
    <definedName name="_xlnm.Print_Area" localSheetId="7">'36'!$A$1:$P$49</definedName>
    <definedName name="_xlnm.Print_Area" localSheetId="8">'37'!$A$1:$N$108</definedName>
    <definedName name="_xlnm.Print_Area" localSheetId="10">'38'!$A$1:$Q$105</definedName>
    <definedName name="_xlnm.Print_Area" localSheetId="11">'39'!$A$1:$AS$48</definedName>
    <definedName name="_xlnm.Print_Area" localSheetId="12">'40'!$A$1:$U$112</definedName>
    <definedName name="_xlnm.Print_Area" localSheetId="6">'Fig35'!$A$1:$K$89</definedName>
    <definedName name="_xlnm.Print_Area" localSheetId="9">'Fig37'!$A$1:$N$94</definedName>
    <definedName name="_xlnm.Print_Area" localSheetId="0">'Index to Bed activity &amp; LOS'!$A$1:$A$40</definedName>
    <definedName name="Staffing_Tables" localSheetId="7">#REF!</definedName>
    <definedName name="Staffing_Tables" localSheetId="11">#REF!</definedName>
    <definedName name="Staffing_Tables">#REF!</definedName>
    <definedName name="Summary" localSheetId="7">#REF!</definedName>
    <definedName name="Summary" localSheetId="11">#REF!</definedName>
    <definedName name="Summary">#REF!</definedName>
    <definedName name="Support" localSheetId="7">#REF!</definedName>
    <definedName name="Support" localSheetId="11">#REF!</definedName>
    <definedName name="Support">#REF!</definedName>
    <definedName name="Table_S2" localSheetId="7">#REF!</definedName>
    <definedName name="Table_S2" localSheetId="11">#REF!</definedName>
    <definedName name="Table_S2">#REF!</definedName>
    <definedName name="TABLE_S2_NUMBERS_OF_MEDICAL_STAFF__WTE__BY_POSITION_AND_UNIT_2011_to_2013" localSheetId="7">#REF!</definedName>
    <definedName name="TABLE_S2_NUMBERS_OF_MEDICAL_STAFF__WTE__BY_POSITION_AND_UNIT_2011_to_2013" localSheetId="11">#REF!</definedName>
    <definedName name="TABLE_S2_NUMBERS_OF_MEDICAL_STAFF__WTE__BY_POSITION_AND_UNIT_2011_to_2013">#REF!</definedName>
    <definedName name="Table_S3" localSheetId="7">#REF!</definedName>
    <definedName name="Table_S3" localSheetId="11">#REF!</definedName>
    <definedName name="Table_S3">#REF!</definedName>
    <definedName name="Table_S4" localSheetId="7">#REF!</definedName>
    <definedName name="Table_S4" localSheetId="11">#REF!</definedName>
    <definedName name="Table_S4">#REF!</definedName>
    <definedName name="Table_S5" localSheetId="7">#REF!</definedName>
    <definedName name="Table_S5" localSheetId="11">#REF!</definedName>
    <definedName name="Table_S5">#REF!</definedName>
    <definedName name="Table_S7" localSheetId="7">#REF!</definedName>
    <definedName name="Table_S7" localSheetId="11">#REF!</definedName>
    <definedName name="Table_S7">#REF!</definedName>
    <definedName name="TableDQ1" localSheetId="7">#REF!</definedName>
    <definedName name="TableDQ1" localSheetId="11">#REF!</definedName>
    <definedName name="TableDQ1">#REF!</definedName>
    <definedName name="TableDQ3" localSheetId="7">#REF!</definedName>
    <definedName name="TableDQ3" localSheetId="11">#REF!</definedName>
    <definedName name="TableDQ3">#REF!</definedName>
    <definedName name="TableS2" localSheetId="7">#REF!</definedName>
    <definedName name="TableS2" localSheetId="11">#REF!</definedName>
    <definedName name="TableS2">#REF!</definedName>
    <definedName name="TableS3" localSheetId="7">#REF!</definedName>
    <definedName name="TableS3" localSheetId="11">#REF!</definedName>
    <definedName name="TableS3">#REF!</definedName>
    <definedName name="TableS4" localSheetId="7">#REF!</definedName>
    <definedName name="TableS4" localSheetId="11">#REF!</definedName>
    <definedName name="TableS4">#REF!</definedName>
    <definedName name="TableS5" localSheetId="7">#REF!</definedName>
    <definedName name="TableS5" localSheetId="11">#REF!</definedName>
    <definedName name="TableS5">#REF!</definedName>
    <definedName name="TableS7" localSheetId="7">#REF!</definedName>
    <definedName name="TableS7" localSheetId="11">#REF!</definedName>
    <definedName name="TableS7">#REF!</definedName>
    <definedName name="test" localSheetId="7">#REF!</definedName>
    <definedName name="test" localSheetId="11">#REF!</definedName>
    <definedName name="test">#REF!</definedName>
    <definedName name="x" localSheetId="7">#REF!</definedName>
    <definedName name="x" localSheetId="11">#REF!</definedName>
    <definedName name="x">#REF!</definedName>
    <definedName name="xa" localSheetId="7">#REF!</definedName>
    <definedName name="xa" localSheetId="11">#REF!</definedName>
    <definedName name="xa">#REF!</definedName>
    <definedName name="xb" localSheetId="7">#REF!</definedName>
    <definedName name="xb" localSheetId="11">#REF!</definedName>
    <definedName name="xb">#REF!</definedName>
    <definedName name="xc" localSheetId="7">#REF!</definedName>
    <definedName name="xc" localSheetId="11">#REF!</definedName>
    <definedName name="xc">#REF!</definedName>
    <definedName name="xp" localSheetId="7">#REF!</definedName>
    <definedName name="xp" localSheetId="11">#REF!</definedName>
    <definedName name="xp">#REF!</definedName>
    <definedName name="xq" localSheetId="7">#REF!</definedName>
    <definedName name="xq" localSheetId="11">#REF!</definedName>
    <definedName name="xq">#REF!</definedName>
    <definedName name="xr" localSheetId="7">#REF!</definedName>
    <definedName name="xr" localSheetId="11">#REF!</definedName>
    <definedName name="xr">#REF!</definedName>
    <definedName name="xx" localSheetId="7">#REF!</definedName>
    <definedName name="xx" localSheetId="11">#REF!</definedName>
    <definedName name="xx">#REF!</definedName>
    <definedName name="xy" localSheetId="7">#REF!</definedName>
    <definedName name="xy" localSheetId="11">#REF!</definedName>
    <definedName name="xy">#REF!</definedName>
    <definedName name="xz" localSheetId="7">#REF!</definedName>
    <definedName name="xz" localSheetId="11">#REF!</definedName>
    <definedName name="xz">#REF!</definedName>
    <definedName name="y" localSheetId="7">#REF!</definedName>
    <definedName name="y" localSheetId="11">#REF!</definedName>
    <definedName name="y">#REF!</definedName>
    <definedName name="ya" localSheetId="7">#REF!</definedName>
    <definedName name="ya" localSheetId="11">#REF!</definedName>
    <definedName name="ya">#REF!</definedName>
    <definedName name="yb" localSheetId="7">#REF!</definedName>
    <definedName name="yb" localSheetId="11">#REF!</definedName>
    <definedName name="yb">#REF!</definedName>
    <definedName name="yc" localSheetId="7">#REF!</definedName>
    <definedName name="yc" localSheetId="11">#REF!</definedName>
    <definedName name="yc">#REF!</definedName>
    <definedName name="z" localSheetId="7">#REF!</definedName>
    <definedName name="z" localSheetId="11">#REF!</definedName>
    <definedName name="z">#REF!</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46b_2020_41bd7326-86f9-446f-be33-5183adcae938" name="Table46b_2020" connection="Query - Table46b_2020"/>
          <x15:modelTable id="Table46b_ii_2020_b5408901-4898-42cf-a013-32c1dfac775c" name="Table46b_ii_2020" connection="Query - Table46b_ii_2020"/>
          <x15:modelTable id="Table46bi_2020_2472d10a-e6c1-4520-8aa4-a68feb9df495" name="Table46bi_2020" connection="Query - Table46bi_2020"/>
          <x15:modelTable id="Table49_2020_116c3ee3-ff9a-4ec3-9640-fc77ea8d6ce8" name="Table49_2020" connection="Query - Table49_2020"/>
          <x15:modelTable id="Table50_2020_f73c14a9-8f6a-4db6-90cc-cac871508d3b" name="Table50_2020" connection="Query - Table50_2020"/>
          <x15:modelTable id="Table50ci_2020_91ed4668-13cb-45c9-861a-64bf88e54918" name="Table50ci_2020" connection="Query - Table50ci_2020"/>
          <x15:modelTable id="Table50cii_2020_e3a25dd4-8938-4482-b464-80764a9d58de" name="Table50cii_2020" connection="Query - Table50cii_2020"/>
        </x15:modelTables>
      </x15:dataModel>
    </ext>
  </extLst>
</workbook>
</file>

<file path=xl/calcChain.xml><?xml version="1.0" encoding="utf-8"?>
<calcChain xmlns="http://schemas.openxmlformats.org/spreadsheetml/2006/main">
  <c r="C37" i="75" l="1"/>
  <c r="S70" i="75" l="1"/>
  <c r="Q70" i="75"/>
  <c r="O70" i="75"/>
  <c r="M70" i="75"/>
  <c r="K70" i="75"/>
  <c r="I70" i="75"/>
  <c r="G70" i="75"/>
  <c r="E70" i="75"/>
  <c r="E103" i="75"/>
  <c r="G103" i="75"/>
  <c r="I103" i="75"/>
  <c r="K103" i="75"/>
  <c r="M103" i="75"/>
  <c r="O103" i="75"/>
  <c r="Q103" i="75"/>
  <c r="Q104" i="75"/>
  <c r="O104" i="75"/>
  <c r="M104" i="75"/>
  <c r="K104" i="75"/>
  <c r="I104" i="75"/>
  <c r="G104" i="75"/>
  <c r="E104" i="75"/>
  <c r="C104" i="75"/>
  <c r="C103" i="75"/>
  <c r="C70" i="75"/>
  <c r="S104" i="75"/>
  <c r="S103" i="75"/>
  <c r="S37" i="75"/>
  <c r="Q37" i="75"/>
  <c r="O37" i="75"/>
  <c r="M37" i="75"/>
  <c r="K37" i="75"/>
  <c r="L37" i="75" s="1"/>
  <c r="I37" i="75"/>
  <c r="G37" i="75"/>
  <c r="E37" i="75"/>
  <c r="D37" i="75"/>
  <c r="P103" i="75" l="1"/>
  <c r="H37" i="75"/>
  <c r="R104" i="75"/>
  <c r="J37" i="75"/>
  <c r="N70" i="75"/>
  <c r="P37" i="75"/>
  <c r="R37" i="75"/>
  <c r="J70" i="75"/>
  <c r="T37" i="75"/>
  <c r="T103" i="75"/>
  <c r="L103" i="75"/>
  <c r="D103" i="75"/>
  <c r="N104" i="75"/>
  <c r="F104" i="75"/>
  <c r="R70" i="75"/>
  <c r="F37" i="75"/>
  <c r="N37" i="75"/>
  <c r="D70" i="75"/>
  <c r="F103" i="75"/>
  <c r="H104" i="75"/>
  <c r="L70" i="75"/>
  <c r="N103" i="75"/>
  <c r="P104" i="75"/>
  <c r="T70" i="75"/>
  <c r="D104" i="75"/>
  <c r="H70" i="75"/>
  <c r="J103" i="75"/>
  <c r="L104" i="75"/>
  <c r="P70" i="75"/>
  <c r="R103" i="75"/>
  <c r="F70" i="75"/>
  <c r="H103" i="75"/>
  <c r="J104" i="75"/>
  <c r="H12" i="74" l="1"/>
  <c r="F12" i="74"/>
  <c r="D12" i="74"/>
  <c r="E9" i="74" s="1"/>
  <c r="B12" i="74"/>
  <c r="C10" i="74" s="1"/>
  <c r="C39" i="73"/>
  <c r="E39" i="73"/>
  <c r="G39" i="73"/>
  <c r="I39" i="73"/>
  <c r="K39" i="73"/>
  <c r="C72" i="73"/>
  <c r="E72" i="73"/>
  <c r="G72" i="73"/>
  <c r="I72" i="73"/>
  <c r="K72" i="73"/>
  <c r="C105" i="73"/>
  <c r="E105" i="73"/>
  <c r="G105" i="73"/>
  <c r="I105" i="73"/>
  <c r="K105" i="73"/>
  <c r="C106" i="73"/>
  <c r="E106" i="73"/>
  <c r="G106" i="73"/>
  <c r="I106" i="73"/>
  <c r="K106" i="73"/>
  <c r="H72" i="73" l="1"/>
  <c r="F105" i="73"/>
  <c r="J39" i="73"/>
  <c r="E8" i="74"/>
  <c r="E10" i="74"/>
  <c r="C7" i="74"/>
  <c r="C11" i="74"/>
  <c r="G9" i="74"/>
  <c r="C8" i="74"/>
  <c r="E7" i="74"/>
  <c r="E11" i="74"/>
  <c r="G10" i="74"/>
  <c r="C9" i="74"/>
  <c r="G7" i="74"/>
  <c r="G11" i="74"/>
  <c r="G8" i="74"/>
  <c r="F72" i="73"/>
  <c r="H39" i="73"/>
  <c r="F39" i="73"/>
  <c r="J106" i="73"/>
  <c r="J105" i="73"/>
  <c r="D106" i="73"/>
  <c r="H106" i="73"/>
  <c r="F106" i="73"/>
  <c r="H105" i="73"/>
  <c r="J72" i="73"/>
  <c r="D72" i="73"/>
  <c r="L39" i="73"/>
  <c r="L72" i="73"/>
  <c r="L105" i="73"/>
  <c r="D105" i="73"/>
  <c r="J23" i="72"/>
  <c r="H23" i="72"/>
  <c r="D23" i="72"/>
  <c r="B23" i="72"/>
  <c r="C23" i="72" l="1"/>
  <c r="E23" i="72"/>
  <c r="D39" i="73" l="1"/>
</calcChain>
</file>

<file path=xl/connections.xml><?xml version="1.0" encoding="utf-8"?>
<connections xmlns="http://schemas.openxmlformats.org/spreadsheetml/2006/main">
  <connection id="1" keepAlive="1" name="Query - Table34_2020" description="Connection to the 'Table34_2020' query in the workbook." type="5" refreshedVersion="6" background="1" saveData="1">
    <dbPr connection="Provider=Microsoft.Mashup.OleDb.1;Data Source=$Workbook$;Location=Table34_2020;Extended Properties=&quot;&quot;" command="SELECT * FROM [Table34_2020]"/>
  </connection>
  <connection id="2" keepAlive="1" name="Query - Table35_2020" description="Connection to the 'Table35_2020' query in the workbook." type="5" refreshedVersion="6" background="1" saveData="1">
    <dbPr connection="Provider=Microsoft.Mashup.OleDb.1;Data Source=$Workbook$;Location=Table35_2020;Extended Properties=&quot;&quot;" command="SELECT * FROM [Table35_2020]"/>
  </connection>
  <connection id="3" keepAlive="1" name="Query - Table36_2020" description="Connection to the 'Table36_2020' query in the workbook." type="5" refreshedVersion="6" background="1" saveData="1">
    <dbPr connection="Provider=Microsoft.Mashup.OleDb.1;Data Source=$Workbook$;Location=Table36_2020;Extended Properties=&quot;&quot;" command="SELECT * FROM [Table36_2020]"/>
  </connection>
  <connection id="4" keepAlive="1" name="Query - Table37_2020" description="Connection to the 'Table37_2020' query in the workbook." type="5" refreshedVersion="6" background="1" saveData="1">
    <dbPr connection="Provider=Microsoft.Mashup.OleDb.1;Data Source=$Workbook$;Location=Table37_2020;Extended Properties=&quot;&quot;" command="SELECT * FROM [Table37_2020]"/>
  </connection>
  <connection id="5" keepAlive="1" name="Query - Table38_2020" description="Connection to the 'Table38_2020' query in the workbook." type="5" refreshedVersion="6" background="1" saveData="1">
    <dbPr connection="Provider=Microsoft.Mashup.OleDb.1;Data Source=$Workbook$;Location=Table38_2020;Extended Properties=&quot;&quot;" command="SELECT * FROM [Table38_2020]"/>
  </connection>
  <connection id="6" name="Query - Table46b_2020" description="Connection to the 'Table46b_2020' query in the workbook." type="100" refreshedVersion="6" minRefreshableVersion="5">
    <extLst>
      <ext xmlns:x15="http://schemas.microsoft.com/office/spreadsheetml/2010/11/main" uri="{DE250136-89BD-433C-8126-D09CA5730AF9}">
        <x15:connection id="079e50e1-078f-4a8b-8933-4b9aa7dd0c1a"/>
      </ext>
    </extLst>
  </connection>
  <connection id="7" name="Query - Table46b_ii_2020" description="Connection to the 'Table46b_ii_2020' query in the workbook." type="100" refreshedVersion="6" minRefreshableVersion="5">
    <extLst>
      <ext xmlns:x15="http://schemas.microsoft.com/office/spreadsheetml/2010/11/main" uri="{DE250136-89BD-433C-8126-D09CA5730AF9}">
        <x15:connection id="0539c6da-b15d-49b6-8fb7-68e2249d64a5"/>
      </ext>
    </extLst>
  </connection>
  <connection id="8" name="Query - Table46bi_2020" description="Connection to the 'Table46bi_2020' query in the workbook." type="100" refreshedVersion="6" minRefreshableVersion="5">
    <extLst>
      <ext xmlns:x15="http://schemas.microsoft.com/office/spreadsheetml/2010/11/main" uri="{DE250136-89BD-433C-8126-D09CA5730AF9}">
        <x15:connection id="21da2d78-37de-45f9-b5ad-b35ab20bbf29"/>
      </ext>
    </extLst>
  </connection>
  <connection id="9" name="Query - Table49_2020" description="Connection to the 'Table49_2020' query in the workbook." type="100" refreshedVersion="6" minRefreshableVersion="5">
    <extLst>
      <ext xmlns:x15="http://schemas.microsoft.com/office/spreadsheetml/2010/11/main" uri="{DE250136-89BD-433C-8126-D09CA5730AF9}">
        <x15:connection id="6ebfac5e-390a-4cbf-a726-73701a8570c8"/>
      </ext>
    </extLst>
  </connection>
  <connection id="10" name="Query - Table50_2020" description="Connection to the 'Table50_2020' query in the workbook." type="100" refreshedVersion="6" minRefreshableVersion="5">
    <extLst>
      <ext xmlns:x15="http://schemas.microsoft.com/office/spreadsheetml/2010/11/main" uri="{DE250136-89BD-433C-8126-D09CA5730AF9}">
        <x15:connection id="1c151219-a4e6-4fe2-955a-bee380d3a9df"/>
      </ext>
    </extLst>
  </connection>
  <connection id="11" name="Query - Table50ci_2020" description="Connection to the 'Table50ci_2020' query in the workbook." type="100" refreshedVersion="6" minRefreshableVersion="5">
    <extLst>
      <ext xmlns:x15="http://schemas.microsoft.com/office/spreadsheetml/2010/11/main" uri="{DE250136-89BD-433C-8126-D09CA5730AF9}">
        <x15:connection id="211c1b75-a78b-40b3-b369-6dd613e17c09"/>
      </ext>
    </extLst>
  </connection>
  <connection id="12" name="Query - Table50cii_2020" description="Connection to the 'Table50cii_2020' query in the workbook." type="100" refreshedVersion="6" minRefreshableVersion="5">
    <extLst>
      <ext xmlns:x15="http://schemas.microsoft.com/office/spreadsheetml/2010/11/main" uri="{DE250136-89BD-433C-8126-D09CA5730AF9}">
        <x15:connection id="abb687f4-bcc6-4346-9f15-8d80dbe5a4bb"/>
      </ext>
    </extLst>
  </connection>
  <connection id="13" keepAlive="1" name="Query - tbl32" description="Connection to the 'tbl32' query in the workbook." type="5" refreshedVersion="6" background="1" saveData="1">
    <dbPr connection="Provider=Microsoft.Mashup.OleDb.1;Data Source=$Workbook$;Location=tbl32;Extended Properties=&quot;&quot;" command="SELECT * FROM [tbl32]"/>
  </connection>
  <connection id="14" keepAlive="1" name="Query - tbl33" description="Connection to the 'tbl33' query in the workbook." type="5" refreshedVersion="6" background="1" saveData="1">
    <dbPr connection="Provider=Microsoft.Mashup.OleDb.1;Data Source=$Workbook$;Location=tbl33;Extended Properties=&quot;&quot;" command="SELECT * FROM [tbl33]"/>
  </connection>
  <connection id="15" keepAlive="1" name="Query - tbl33a" description="Connection to the 'tbl33a' query in the workbook." type="5" refreshedVersion="6" background="1" saveData="1">
    <dbPr connection="Provider=Microsoft.Mashup.OleDb.1;Data Source=$Workbook$;Location=tbl33a;Extended Properties=&quot;&quot;" command="SELECT * FROM [tbl33a]"/>
  </connection>
  <connection id="16" keepAlive="1" name="Query - tbl40" description="Connection to the 'tbl40' query in the workbook." type="5" refreshedVersion="6" background="1" saveData="1">
    <dbPr connection="Provider=Microsoft.Mashup.OleDb.1;Data Source=$Workbook$;Location=tbl40;Extended Properties=&quot;&quot;" command="SELECT * FROM [tbl40]"/>
  </connection>
  <connection id="17"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<sst xmlns="http://schemas.openxmlformats.org/spreadsheetml/2006/main" count="3932" uniqueCount="1649">
  <si>
    <t>Male</t>
  </si>
  <si>
    <t>Male (%)</t>
  </si>
  <si>
    <t>Female</t>
  </si>
  <si>
    <t>Female (%)</t>
  </si>
  <si>
    <t>Ambiguous</t>
  </si>
  <si>
    <t>Ambiguous (%)</t>
  </si>
  <si>
    <t>Unknown</t>
  </si>
  <si>
    <t>Unknown (%)</t>
  </si>
  <si>
    <t>Total</t>
  </si>
  <si>
    <t>Total (%)</t>
  </si>
  <si>
    <t>0</t>
  </si>
  <si>
    <t>(0.0)</t>
  </si>
  <si>
    <t>(43.5)</t>
  </si>
  <si>
    <t>1</t>
  </si>
  <si>
    <t>(10.8)</t>
  </si>
  <si>
    <t>2</t>
  </si>
  <si>
    <t>(6.2)</t>
  </si>
  <si>
    <t>3</t>
  </si>
  <si>
    <t>(57.3)</t>
  </si>
  <si>
    <t>(42.7)</t>
  </si>
  <si>
    <t>(5.1)</t>
  </si>
  <si>
    <t>4</t>
  </si>
  <si>
    <t>(57.8)</t>
  </si>
  <si>
    <t>(4.0)</t>
  </si>
  <si>
    <t>5</t>
  </si>
  <si>
    <t>(56.6)</t>
  </si>
  <si>
    <t>(3.5)</t>
  </si>
  <si>
    <t>6</t>
  </si>
  <si>
    <t>(2.9)</t>
  </si>
  <si>
    <t>7</t>
  </si>
  <si>
    <t>(44.0)</t>
  </si>
  <si>
    <t>(2.8)</t>
  </si>
  <si>
    <t>8</t>
  </si>
  <si>
    <t>(2.4)</t>
  </si>
  <si>
    <t>9</t>
  </si>
  <si>
    <t>(2.2)</t>
  </si>
  <si>
    <t>10</t>
  </si>
  <si>
    <t>11</t>
  </si>
  <si>
    <t>(2.5)</t>
  </si>
  <si>
    <t>12</t>
  </si>
  <si>
    <t>13</t>
  </si>
  <si>
    <t>14</t>
  </si>
  <si>
    <t>(3.2)</t>
  </si>
  <si>
    <t>15</t>
  </si>
  <si>
    <t/>
  </si>
  <si>
    <t>(60.3)</t>
  </si>
  <si>
    <t>(13.8)</t>
  </si>
  <si>
    <t>(40.4)</t>
  </si>
  <si>
    <t>(9.8)</t>
  </si>
  <si>
    <t>(7.9)</t>
  </si>
  <si>
    <t>(45.3)</t>
  </si>
  <si>
    <t>(7.2)</t>
  </si>
  <si>
    <t>(6.1)</t>
  </si>
  <si>
    <t>(41.7)</t>
  </si>
  <si>
    <t>(5.3)</t>
  </si>
  <si>
    <t>(40.6)</t>
  </si>
  <si>
    <t>(4.3)</t>
  </si>
  <si>
    <t>(3.6)</t>
  </si>
  <si>
    <t>(58.0)</t>
  </si>
  <si>
    <t>(42.0)</t>
  </si>
  <si>
    <t>(3.3)</t>
  </si>
  <si>
    <t>Year</t>
  </si>
  <si>
    <t>Organisation</t>
  </si>
  <si>
    <t>&lt;1</t>
  </si>
  <si>
    <t>&lt;1 (%)</t>
  </si>
  <si>
    <t>1-4</t>
  </si>
  <si>
    <t>1-4 (%)</t>
  </si>
  <si>
    <t>5-10</t>
  </si>
  <si>
    <t>5-10 (%)</t>
  </si>
  <si>
    <t>11-15</t>
  </si>
  <si>
    <t>11-15 (%)</t>
  </si>
  <si>
    <t>2017</t>
  </si>
  <si>
    <t>A</t>
  </si>
  <si>
    <t>(29.9)</t>
  </si>
  <si>
    <t>(32.8)</t>
  </si>
  <si>
    <t>(20.2)</t>
  </si>
  <si>
    <t>(3.1)</t>
  </si>
  <si>
    <t>C</t>
  </si>
  <si>
    <t>(36.2)</t>
  </si>
  <si>
    <t>(27.7)</t>
  </si>
  <si>
    <t>(19.0)</t>
  </si>
  <si>
    <t>(17.0)</t>
  </si>
  <si>
    <t>D</t>
  </si>
  <si>
    <t>(27.8)</t>
  </si>
  <si>
    <t>(16.6)</t>
  </si>
  <si>
    <t>(18.3)</t>
  </si>
  <si>
    <t>E1</t>
  </si>
  <si>
    <t>(23.2)</t>
  </si>
  <si>
    <t>(12.6)</t>
  </si>
  <si>
    <t>(10.2)</t>
  </si>
  <si>
    <t>(4.8)</t>
  </si>
  <si>
    <t>E2</t>
  </si>
  <si>
    <t>(24.9)</t>
  </si>
  <si>
    <t>(9.3)</t>
  </si>
  <si>
    <t>(8.4)</t>
  </si>
  <si>
    <t>(3.8)</t>
  </si>
  <si>
    <t>F</t>
  </si>
  <si>
    <t>(22.3)</t>
  </si>
  <si>
    <t>(11.2)</t>
  </si>
  <si>
    <t>(10.1)</t>
  </si>
  <si>
    <t>(5.4)</t>
  </si>
  <si>
    <t>H</t>
  </si>
  <si>
    <t>(27.2)</t>
  </si>
  <si>
    <t>(18.5)</t>
  </si>
  <si>
    <t>I</t>
  </si>
  <si>
    <t>(26.4)</t>
  </si>
  <si>
    <t>(12.4)</t>
  </si>
  <si>
    <t>K2</t>
  </si>
  <si>
    <t>(20.5)</t>
  </si>
  <si>
    <t>(19.2)</t>
  </si>
  <si>
    <t>(12.0)</t>
  </si>
  <si>
    <t>(1.5)</t>
  </si>
  <si>
    <t>K3</t>
  </si>
  <si>
    <t>(24.3)</t>
  </si>
  <si>
    <t>(15.0)</t>
  </si>
  <si>
    <t>L</t>
  </si>
  <si>
    <t>(11.6)</t>
  </si>
  <si>
    <t>(12.9)</t>
  </si>
  <si>
    <t>M</t>
  </si>
  <si>
    <t>(33.3)</t>
  </si>
  <si>
    <t>(31.5)</t>
  </si>
  <si>
    <t>(14.7)</t>
  </si>
  <si>
    <t>N</t>
  </si>
  <si>
    <t>(24.8)</t>
  </si>
  <si>
    <t>(34.4)</t>
  </si>
  <si>
    <t>(18.6)</t>
  </si>
  <si>
    <t>(22.2)</t>
  </si>
  <si>
    <t>(3.7)</t>
  </si>
  <si>
    <t>O</t>
  </si>
  <si>
    <t>(18.4)</t>
  </si>
  <si>
    <t>(9.6)</t>
  </si>
  <si>
    <t>P</t>
  </si>
  <si>
    <t>(23.0)</t>
  </si>
  <si>
    <t>(4.9)</t>
  </si>
  <si>
    <t>Q</t>
  </si>
  <si>
    <t>(29.6)</t>
  </si>
  <si>
    <t>(19.5)</t>
  </si>
  <si>
    <t>(15.8)</t>
  </si>
  <si>
    <t>R</t>
  </si>
  <si>
    <t>(25.9)</t>
  </si>
  <si>
    <t>(13.6)</t>
  </si>
  <si>
    <t>(4.6)</t>
  </si>
  <si>
    <t>S</t>
  </si>
  <si>
    <t>(15.6)</t>
  </si>
  <si>
    <t>(21.1)</t>
  </si>
  <si>
    <t>T</t>
  </si>
  <si>
    <t>(30.9)</t>
  </si>
  <si>
    <t>(21.3)</t>
  </si>
  <si>
    <t>U</t>
  </si>
  <si>
    <t>(34.8)</t>
  </si>
  <si>
    <t>(24.5)</t>
  </si>
  <si>
    <t>(21.9)</t>
  </si>
  <si>
    <t>(18.8)</t>
  </si>
  <si>
    <t>(1.6)</t>
  </si>
  <si>
    <t>V</t>
  </si>
  <si>
    <t>(11.8)</t>
  </si>
  <si>
    <t>(6.8)</t>
  </si>
  <si>
    <t>W</t>
  </si>
  <si>
    <t>(23.1)</t>
  </si>
  <si>
    <t>(13.1)</t>
  </si>
  <si>
    <t>(9.9)</t>
  </si>
  <si>
    <t>X1</t>
  </si>
  <si>
    <t>(7.5)</t>
  </si>
  <si>
    <t>(1.9)</t>
  </si>
  <si>
    <t>X2</t>
  </si>
  <si>
    <t>(24.0)</t>
  </si>
  <si>
    <t>(19.7)</t>
  </si>
  <si>
    <t>Y</t>
  </si>
  <si>
    <t>(36.8)</t>
  </si>
  <si>
    <t>(31.6)</t>
  </si>
  <si>
    <t>(16.9)</t>
  </si>
  <si>
    <t>Z</t>
  </si>
  <si>
    <t>(31.7)</t>
  </si>
  <si>
    <t>(18.2)</t>
  </si>
  <si>
    <t>(2.0)</t>
  </si>
  <si>
    <t>ZA</t>
  </si>
  <si>
    <t>(25.7)</t>
  </si>
  <si>
    <t>(15.3)</t>
  </si>
  <si>
    <t>(4.5)</t>
  </si>
  <si>
    <t>ZB</t>
  </si>
  <si>
    <t>(17.6)</t>
  </si>
  <si>
    <t>(2.6)</t>
  </si>
  <si>
    <t>ZC</t>
  </si>
  <si>
    <t>(19.6)</t>
  </si>
  <si>
    <t>(12.1)</t>
  </si>
  <si>
    <t>ZD</t>
  </si>
  <si>
    <t>(25.4)</t>
  </si>
  <si>
    <t>(21.7)</t>
  </si>
  <si>
    <t>(14.4)</t>
  </si>
  <si>
    <t>ZE</t>
  </si>
  <si>
    <t>(10.7)</t>
  </si>
  <si>
    <t>(30.6)</t>
  </si>
  <si>
    <t>ZF</t>
  </si>
  <si>
    <t>(10.3)</t>
  </si>
  <si>
    <t>(0.3)</t>
  </si>
  <si>
    <t>(44.6)</t>
  </si>
  <si>
    <t>(33.1)</t>
  </si>
  <si>
    <t>2018</t>
  </si>
  <si>
    <t>(28.0)</t>
  </si>
  <si>
    <t>(21.6)</t>
  </si>
  <si>
    <t>(2.7)</t>
  </si>
  <si>
    <t>(28.4)</t>
  </si>
  <si>
    <t>(28.5)</t>
  </si>
  <si>
    <t>(19.1)</t>
  </si>
  <si>
    <t>(22.7)</t>
  </si>
  <si>
    <t>(5.6)</t>
  </si>
  <si>
    <t>(14.8)</t>
  </si>
  <si>
    <t>(11.4)</t>
  </si>
  <si>
    <t>(27.0)</t>
  </si>
  <si>
    <t>(9.5)</t>
  </si>
  <si>
    <t>(12.7)</t>
  </si>
  <si>
    <t>(37.6)</t>
  </si>
  <si>
    <t>(26.3)</t>
  </si>
  <si>
    <t>(13.5)</t>
  </si>
  <si>
    <t>(25.6)</t>
  </si>
  <si>
    <t>(14.5)</t>
  </si>
  <si>
    <t>(8.3)</t>
  </si>
  <si>
    <t>(23.4)</t>
  </si>
  <si>
    <t>(16.1)</t>
  </si>
  <si>
    <t>(13.4)</t>
  </si>
  <si>
    <t>(24.4)</t>
  </si>
  <si>
    <t>(20.1)</t>
  </si>
  <si>
    <t>(1.4)</t>
  </si>
  <si>
    <t>(34.1)</t>
  </si>
  <si>
    <t>(16.5)</t>
  </si>
  <si>
    <t>(11.9)</t>
  </si>
  <si>
    <t>(10.5)</t>
  </si>
  <si>
    <t>(4.7)</t>
  </si>
  <si>
    <t>(30.8)</t>
  </si>
  <si>
    <t>(17.7)</t>
  </si>
  <si>
    <t>(15.5)</t>
  </si>
  <si>
    <t>(34.6)</t>
  </si>
  <si>
    <t>(31.4)</t>
  </si>
  <si>
    <t>(14.2)</t>
  </si>
  <si>
    <t>(19.8)</t>
  </si>
  <si>
    <t>(30.3)</t>
  </si>
  <si>
    <t>(21.2)</t>
  </si>
  <si>
    <t>(32.7)</t>
  </si>
  <si>
    <t>(14.3)</t>
  </si>
  <si>
    <t>(12.8)</t>
  </si>
  <si>
    <t>(22.5)</t>
  </si>
  <si>
    <t>(6.0)</t>
  </si>
  <si>
    <t>(26.7)</t>
  </si>
  <si>
    <t>(13.3)</t>
  </si>
  <si>
    <t>(65.5)</t>
  </si>
  <si>
    <t>(8.8)</t>
  </si>
  <si>
    <t>(22.8)</t>
  </si>
  <si>
    <t>(30.1)</t>
  </si>
  <si>
    <t>(19.9)</t>
  </si>
  <si>
    <t>(17.8)</t>
  </si>
  <si>
    <t>(4.2)</t>
  </si>
  <si>
    <t>(35.9)</t>
  </si>
  <si>
    <t>(16.8)</t>
  </si>
  <si>
    <t>(55.3)</t>
  </si>
  <si>
    <t>(28.3)</t>
  </si>
  <si>
    <t>(26.0)</t>
  </si>
  <si>
    <t>(39.5)</t>
  </si>
  <si>
    <t>(1.3)</t>
  </si>
  <si>
    <t>(22.6)</t>
  </si>
  <si>
    <t>(29.0)</t>
  </si>
  <si>
    <t>(25.8)</t>
  </si>
  <si>
    <t>(0.5)</t>
  </si>
  <si>
    <t>(33.6)</t>
  </si>
  <si>
    <t>2019</t>
  </si>
  <si>
    <t>(22.1)</t>
  </si>
  <si>
    <t>(34.2)</t>
  </si>
  <si>
    <t>(19.4)</t>
  </si>
  <si>
    <t>(21.5)</t>
  </si>
  <si>
    <t>(30.4)</t>
  </si>
  <si>
    <t>(30.0)</t>
  </si>
  <si>
    <t>(22.9)</t>
  </si>
  <si>
    <t>(6.7)</t>
  </si>
  <si>
    <t>(26.6)</t>
  </si>
  <si>
    <t>(18.7)</t>
  </si>
  <si>
    <t>(3.0)</t>
  </si>
  <si>
    <t>(28.1)</t>
  </si>
  <si>
    <t>(8.0)</t>
  </si>
  <si>
    <t>(27.1)</t>
  </si>
  <si>
    <t>(28.7)</t>
  </si>
  <si>
    <t>(25.5)</t>
  </si>
  <si>
    <t>(22.4)</t>
  </si>
  <si>
    <t>(59.3)</t>
  </si>
  <si>
    <t>(11.1)</t>
  </si>
  <si>
    <t>(16.4)</t>
  </si>
  <si>
    <t>(19.3)</t>
  </si>
  <si>
    <t>(25.2)</t>
  </si>
  <si>
    <t>(29.8)</t>
  </si>
  <si>
    <t>(23.3)</t>
  </si>
  <si>
    <t>(21.4)</t>
  </si>
  <si>
    <t>(13.0)</t>
  </si>
  <si>
    <t>(6.4)</t>
  </si>
  <si>
    <t>(13.9)</t>
  </si>
  <si>
    <t>(2.1)</t>
  </si>
  <si>
    <t>(32.5)</t>
  </si>
  <si>
    <t>(17.3)</t>
  </si>
  <si>
    <t>(15.7)</t>
  </si>
  <si>
    <t>(1.0)</t>
  </si>
  <si>
    <t>(22.0)</t>
  </si>
  <si>
    <t>(1.1)</t>
  </si>
  <si>
    <t>(17.2)</t>
  </si>
  <si>
    <t>(27.6)</t>
  </si>
  <si>
    <t>(0.4)</t>
  </si>
  <si>
    <t>(26.5)</t>
  </si>
  <si>
    <t>(16.3)</t>
  </si>
  <si>
    <t>(14.6)</t>
  </si>
  <si>
    <t>Grand</t>
  </si>
  <si>
    <t>(20.7)</t>
  </si>
  <si>
    <t>(15.1)</t>
  </si>
  <si>
    <t>(29.1)</t>
  </si>
  <si>
    <t>(27.3)</t>
  </si>
  <si>
    <t>(5.8)</t>
  </si>
  <si>
    <t>(23.9)</t>
  </si>
  <si>
    <t>(26.9)</t>
  </si>
  <si>
    <t>(6.9)</t>
  </si>
  <si>
    <t>(23.7)</t>
  </si>
  <si>
    <t>(25.3)</t>
  </si>
  <si>
    <t>(3.9)</t>
  </si>
  <si>
    <t>(15.2)</t>
  </si>
  <si>
    <t>(3.4)</t>
  </si>
  <si>
    <t>(27.4)</t>
  </si>
  <si>
    <t>(2.3)</t>
  </si>
  <si>
    <t>(20.9)</t>
  </si>
  <si>
    <t>(17.5)</t>
  </si>
  <si>
    <t>(6.3)</t>
  </si>
  <si>
    <t>(33.0)</t>
  </si>
  <si>
    <t>(20.3)</t>
  </si>
  <si>
    <t>(14.1)</t>
  </si>
  <si>
    <t>(39.4)</t>
  </si>
  <si>
    <t>(23.8)</t>
  </si>
  <si>
    <t>(18.0)</t>
  </si>
  <si>
    <t>(26.1)</t>
  </si>
  <si>
    <t>(1.2)</t>
  </si>
  <si>
    <t>(36.9)</t>
  </si>
  <si>
    <t>(7.8)</t>
  </si>
  <si>
    <t>(4.4)</t>
  </si>
  <si>
    <t>(43.0)</t>
  </si>
  <si>
    <t>(24.2)</t>
  </si>
  <si>
    <t>(29.5)</t>
  </si>
  <si>
    <t>(37.9)</t>
  </si>
  <si>
    <t>(4.1)</t>
  </si>
  <si>
    <t>(38.8)</t>
  </si>
  <si>
    <t>(28.6)</t>
  </si>
  <si>
    <t>(0.1)</t>
  </si>
  <si>
    <t>(23.6)</t>
  </si>
  <si>
    <t>(33.9)</t>
  </si>
  <si>
    <t>(23.5)</t>
  </si>
  <si>
    <t>(29.4)</t>
  </si>
  <si>
    <t>(1.7)</t>
  </si>
  <si>
    <t>(9.1)</t>
  </si>
  <si>
    <t>(44.7)</t>
  </si>
  <si>
    <t>(35.4)</t>
  </si>
  <si>
    <t>(6.6)</t>
  </si>
  <si>
    <t>(1.8)</t>
  </si>
  <si>
    <t>(16.7)</t>
  </si>
  <si>
    <t>(33.5)</t>
  </si>
  <si>
    <t>(21.8)</t>
  </si>
  <si>
    <t>(34.9)</t>
  </si>
  <si>
    <t>(25.1)</t>
  </si>
  <si>
    <t>(5.0)</t>
  </si>
  <si>
    <t>(35.5)</t>
  </si>
  <si>
    <t>(15.9)</t>
  </si>
  <si>
    <t>(38.9)</t>
  </si>
  <si>
    <t>(20.8)</t>
  </si>
  <si>
    <t>(17.9)</t>
  </si>
  <si>
    <t>(29.2)</t>
  </si>
  <si>
    <t>(26.8)</t>
  </si>
  <si>
    <t>(16.2)</t>
  </si>
  <si>
    <t>(37.8)</t>
  </si>
  <si>
    <t>(31.0)</t>
  </si>
  <si>
    <t>(32.4)</t>
  </si>
  <si>
    <t>(0.2)</t>
  </si>
  <si>
    <t>(31.3)</t>
  </si>
  <si>
    <t>(34.7)</t>
  </si>
  <si>
    <t>(18.1)</t>
  </si>
  <si>
    <t>(38.5)</t>
  </si>
  <si>
    <t>(7.0)</t>
  </si>
  <si>
    <t>(38.0)</t>
  </si>
  <si>
    <t>(13.2)</t>
  </si>
  <si>
    <t>(7.7)</t>
  </si>
  <si>
    <t>(48.2)</t>
  </si>
  <si>
    <t>(12.3)</t>
  </si>
  <si>
    <t>(0.9)</t>
  </si>
  <si>
    <t>(32.6)</t>
  </si>
  <si>
    <t>(40.0)</t>
  </si>
  <si>
    <t>17-20</t>
  </si>
  <si>
    <t>21-25</t>
  </si>
  <si>
    <t>(60.0)</t>
  </si>
  <si>
    <t>(36.7)</t>
  </si>
  <si>
    <t>(5.5)</t>
  </si>
  <si>
    <t>(42.9)</t>
  </si>
  <si>
    <t>(55.4)</t>
  </si>
  <si>
    <t>(53.8)</t>
  </si>
  <si>
    <t>(5.9)</t>
  </si>
  <si>
    <t>(60.5)</t>
  </si>
  <si>
    <t>(52.2)</t>
  </si>
  <si>
    <t>(53.3)</t>
  </si>
  <si>
    <t>(12.5)</t>
  </si>
  <si>
    <t>(0.7)</t>
  </si>
  <si>
    <t>(55.1)</t>
  </si>
  <si>
    <t>(8.2)</t>
  </si>
  <si>
    <t>(64.3)</t>
  </si>
  <si>
    <t>(35.7)</t>
  </si>
  <si>
    <t>(9.4)</t>
  </si>
  <si>
    <t>(0.8)</t>
  </si>
  <si>
    <t>(7.1)</t>
  </si>
  <si>
    <t>(57.7)</t>
  </si>
  <si>
    <t>(15.4)</t>
  </si>
  <si>
    <t>(8.6)</t>
  </si>
  <si>
    <t>(14.9)</t>
  </si>
  <si>
    <t>(8.1)</t>
  </si>
  <si>
    <t>(54.8)</t>
  </si>
  <si>
    <t>(45.4)</t>
  </si>
  <si>
    <t>(13.7)</t>
  </si>
  <si>
    <t>(8.7)</t>
  </si>
  <si>
    <t>(39.1)</t>
  </si>
  <si>
    <t>(40.5)</t>
  </si>
  <si>
    <t>(16.0)</t>
  </si>
  <si>
    <t>(39.6)</t>
  </si>
  <si>
    <t>(9.0)</t>
  </si>
  <si>
    <t>(28.2)</t>
  </si>
  <si>
    <t>(39.0)</t>
  </si>
  <si>
    <t>(8.5)</t>
  </si>
  <si>
    <t>(14.0)</t>
  </si>
  <si>
    <t>(9.2)</t>
  </si>
  <si>
    <t>(11.3)</t>
  </si>
  <si>
    <t>(5.2)</t>
  </si>
  <si>
    <t>(7.3)</t>
  </si>
  <si>
    <t>(11.0)</t>
  </si>
  <si>
    <t>(10.0)</t>
  </si>
  <si>
    <t>(0.6)</t>
  </si>
  <si>
    <t>(21.0)</t>
  </si>
  <si>
    <t>(5.7)</t>
  </si>
  <si>
    <t>(10.9)</t>
  </si>
  <si>
    <t>(10.6)</t>
  </si>
  <si>
    <t>(28.8)</t>
  </si>
  <si>
    <t>(50.3)</t>
  </si>
  <si>
    <t>(10.4)</t>
  </si>
  <si>
    <t>(37.4)</t>
  </si>
  <si>
    <t>(9.7)</t>
  </si>
  <si>
    <t>(7.6)</t>
  </si>
  <si>
    <t>(46.4)</t>
  </si>
  <si>
    <t>(32.1)</t>
  </si>
  <si>
    <t>(48.0)</t>
  </si>
  <si>
    <t>(11.5)</t>
  </si>
  <si>
    <t>England</t>
  </si>
  <si>
    <t>Scotland</t>
  </si>
  <si>
    <t>Republic of Ireland</t>
  </si>
  <si>
    <t>Wales</t>
  </si>
  <si>
    <t>Northern Ireland</t>
  </si>
  <si>
    <t>(60.7)</t>
  </si>
  <si>
    <t>(32.0)</t>
  </si>
  <si>
    <t>(36.5)</t>
  </si>
  <si>
    <t>(68.6)</t>
  </si>
  <si>
    <t>(49.8)</t>
  </si>
  <si>
    <t>(45.0)</t>
  </si>
  <si>
    <t>(54.6)</t>
  </si>
  <si>
    <t>(52.5)</t>
  </si>
  <si>
    <t>(53.4)</t>
  </si>
  <si>
    <t>(31.8)</t>
  </si>
  <si>
    <t>(71.0)</t>
  </si>
  <si>
    <t>(30.7)</t>
  </si>
  <si>
    <t>(46.8)</t>
  </si>
  <si>
    <t>(38.6)</t>
  </si>
  <si>
    <t>(34.3)</t>
  </si>
  <si>
    <t>(20.6)</t>
  </si>
  <si>
    <t>(33.8)</t>
  </si>
  <si>
    <t>(60.1)</t>
  </si>
  <si>
    <t>(65.1)</t>
  </si>
  <si>
    <t>(59.8)</t>
  </si>
  <si>
    <t>(61.3)</t>
  </si>
  <si>
    <t>(72.5)</t>
  </si>
  <si>
    <t>(64.4)</t>
  </si>
  <si>
    <t>(33.2)</t>
  </si>
  <si>
    <t>(55.9)</t>
  </si>
  <si>
    <t>(45.5)</t>
  </si>
  <si>
    <t>(76.3)</t>
  </si>
  <si>
    <t>(76.5)</t>
  </si>
  <si>
    <t>(53.6)</t>
  </si>
  <si>
    <t>(69.1)</t>
  </si>
  <si>
    <t>(62.8)</t>
  </si>
  <si>
    <t>(56.1)</t>
  </si>
  <si>
    <t>(51.0)</t>
  </si>
  <si>
    <t>Age (Years)</t>
  </si>
  <si>
    <t>Unknown(%)</t>
  </si>
  <si>
    <t>(63.4)</t>
  </si>
  <si>
    <t>(76.2)</t>
  </si>
  <si>
    <t>(59.2)</t>
  </si>
  <si>
    <t>(80.9)</t>
  </si>
  <si>
    <t>(64.6)</t>
  </si>
  <si>
    <t>(66.8)</t>
  </si>
  <si>
    <t>(42.3)</t>
  </si>
  <si>
    <t>(72.6)</t>
  </si>
  <si>
    <t>Notes</t>
  </si>
  <si>
    <t>BED ACTIVITY AND LENGTH OF STAY</t>
  </si>
  <si>
    <t>This report presents data on bed days, bed census, bed activity and length of stay data.</t>
  </si>
  <si>
    <t>INDEX TO BED ACTIVITY AND LENGTH OF STAY</t>
  </si>
  <si>
    <t xml:space="preserve">    </t>
  </si>
  <si>
    <t>TABLE 32 BED DAYS BY AGE AND SEX, 2017 - 2019</t>
  </si>
  <si>
    <t>FIGURE 32 BED DAYS BY AGE AND SEX, 2017 - 2019</t>
  </si>
  <si>
    <t>TABLE 34 BED CENSUS BY MONTH, ALL ADMISSIONS, 2017 - 2019</t>
  </si>
  <si>
    <t xml:space="preserve">The percentages in the white columns show row percentages, i.e. what proportion of bed days were for children of each sex, for each year of age.  The percentages in the "Total" column show column percentages, i.e. what proportion of all bed days were accounted for by children of each year of age. </t>
  </si>
  <si>
    <t xml:space="preserve">Figure 32 shows the number of bed days, by gender, for the whole reporting period combined, for males and females. </t>
  </si>
  <si>
    <t>2) Some children who are being cared for at home are not necessarily immediately discharged from PICU, instead a bed is kept open until discharge, this may be true for a very small amount of the bed days recorded.</t>
  </si>
  <si>
    <t xml:space="preserve">For this table, and Figure 32 below, children admitted prior to the report period, but discharged during it, are counted from 00:00 on 1 January 2017 until their discharge (or until 23:59 on 31 December 2019 if not discharged). Children admitted during the report period but discharged in 2020 (or who are still on the PICU) are counted from their admission date until 23:59 on 31 December 2019. </t>
  </si>
  <si>
    <t xml:space="preserve">Rows in this table show the number of bed days for children in each age group, for each organisation and for each year in the reporting period. </t>
  </si>
  <si>
    <t xml:space="preserve">The percentages in the white columns show row percentages, i.e. what proportion of bed days were for children in each age group, for each organisation.  The percentages in the 'Total' column show column percentages, i.e. what proportion of all bed days were accounted for by admissions at each organisation. </t>
  </si>
  <si>
    <t>TABLE 33 BED DAYS BY AGE, BY HEALTH ORGANISATION</t>
  </si>
  <si>
    <t xml:space="preserve">Rows in this table show the number of bed days for children admitted to PICUs in each country, for each year in the reporting period. </t>
  </si>
  <si>
    <t>3) Some children who are being cared for at home are not necessarily immediately discharged from PICU, instead a bed is kept open until discharge, this may be true for a very small amount of the bed days recorded.</t>
  </si>
  <si>
    <t xml:space="preserve">Table 40 groups the number of admissions by length of stay, calculated in categories ranging from less than one hour to over 1 week, specified to the minute.  The number and percentage of events are presented for each year of the reporting period, by organisation. </t>
  </si>
  <si>
    <t xml:space="preserve">Percentages in the white columns are row percentages i.e. what proportion of all admissions to a given organisation in a given year were for children whose length of stay fell into a given time band.   The percentages in the "Total" column show column percentages, i.e. what proportion of all admissions were accounted for by children admitted to each organisation. </t>
  </si>
  <si>
    <t>4) Length of stay is calculated as date of discharge minus date of admission for admissions occurring in the reporting period</t>
  </si>
  <si>
    <t>TABLE 40 ADMISSIONS BY LENGTH OF STAY (LOS) BY HEALTH ORGANISATION</t>
  </si>
  <si>
    <t xml:space="preserve">Y </t>
  </si>
  <si>
    <t xml:space="preserve">334-354    </t>
  </si>
  <si>
    <t xml:space="preserve">332-353    </t>
  </si>
  <si>
    <t xml:space="preserve">337-356    </t>
  </si>
  <si>
    <t xml:space="preserve">329-348    </t>
  </si>
  <si>
    <t xml:space="preserve">321-345    </t>
  </si>
  <si>
    <t xml:space="preserve">308-334    </t>
  </si>
  <si>
    <t xml:space="preserve">305-318    </t>
  </si>
  <si>
    <t xml:space="preserve">292-312    </t>
  </si>
  <si>
    <t xml:space="preserve">302-336    </t>
  </si>
  <si>
    <t xml:space="preserve">323-341    </t>
  </si>
  <si>
    <t xml:space="preserve">356-385    </t>
  </si>
  <si>
    <t xml:space="preserve">359-387    </t>
  </si>
  <si>
    <t xml:space="preserve">356-379    </t>
  </si>
  <si>
    <t>356.5-371.5</t>
  </si>
  <si>
    <t xml:space="preserve">343-363    </t>
  </si>
  <si>
    <t xml:space="preserve">336-351    </t>
  </si>
  <si>
    <t xml:space="preserve">324-348    </t>
  </si>
  <si>
    <t xml:space="preserve">318-342    </t>
  </si>
  <si>
    <t xml:space="preserve">307-329    </t>
  </si>
  <si>
    <t xml:space="preserve">280-316    </t>
  </si>
  <si>
    <t xml:space="preserve">314-337    </t>
  </si>
  <si>
    <t xml:space="preserve">334-355    </t>
  </si>
  <si>
    <t xml:space="preserve">382-404    </t>
  </si>
  <si>
    <t xml:space="preserve">357-415    </t>
  </si>
  <si>
    <t xml:space="preserve">349-377    </t>
  </si>
  <si>
    <t xml:space="preserve">354-375.5  </t>
  </si>
  <si>
    <t xml:space="preserve">324-353    </t>
  </si>
  <si>
    <t xml:space="preserve">345-365    </t>
  </si>
  <si>
    <t xml:space="preserve">326-353    </t>
  </si>
  <si>
    <t xml:space="preserve">319-340    </t>
  </si>
  <si>
    <t xml:space="preserve">300-317    </t>
  </si>
  <si>
    <t xml:space="preserve">285-308    </t>
  </si>
  <si>
    <t xml:space="preserve">311-330    </t>
  </si>
  <si>
    <t xml:space="preserve">329-346    </t>
  </si>
  <si>
    <t xml:space="preserve">356-400    </t>
  </si>
  <si>
    <t xml:space="preserve">373-416    </t>
  </si>
  <si>
    <t>IQR</t>
  </si>
  <si>
    <t xml:space="preserve">A </t>
  </si>
  <si>
    <t xml:space="preserve">7-10 </t>
  </si>
  <si>
    <t xml:space="preserve">C </t>
  </si>
  <si>
    <t xml:space="preserve">5-8  </t>
  </si>
  <si>
    <t xml:space="preserve">D </t>
  </si>
  <si>
    <t>13-16</t>
  </si>
  <si>
    <t>22-25</t>
  </si>
  <si>
    <t>19-22</t>
  </si>
  <si>
    <t xml:space="preserve">F </t>
  </si>
  <si>
    <t>17-21</t>
  </si>
  <si>
    <t xml:space="preserve">H </t>
  </si>
  <si>
    <t xml:space="preserve">I </t>
  </si>
  <si>
    <t>11-13</t>
  </si>
  <si>
    <t xml:space="preserve">7-9  </t>
  </si>
  <si>
    <t xml:space="preserve">9-12 </t>
  </si>
  <si>
    <t xml:space="preserve">L </t>
  </si>
  <si>
    <t xml:space="preserve">3-6  </t>
  </si>
  <si>
    <t xml:space="preserve">M </t>
  </si>
  <si>
    <t>10-14</t>
  </si>
  <si>
    <t xml:space="preserve">N </t>
  </si>
  <si>
    <t>11-14</t>
  </si>
  <si>
    <t xml:space="preserve">O </t>
  </si>
  <si>
    <t>15-18</t>
  </si>
  <si>
    <t xml:space="preserve">P </t>
  </si>
  <si>
    <t xml:space="preserve">Q </t>
  </si>
  <si>
    <t>10-15</t>
  </si>
  <si>
    <t xml:space="preserve">R </t>
  </si>
  <si>
    <t>12-16</t>
  </si>
  <si>
    <t xml:space="preserve">S </t>
  </si>
  <si>
    <t xml:space="preserve">3-5  </t>
  </si>
  <si>
    <t xml:space="preserve">T </t>
  </si>
  <si>
    <t xml:space="preserve">8-12 </t>
  </si>
  <si>
    <t xml:space="preserve">U </t>
  </si>
  <si>
    <t xml:space="preserve">5-9  </t>
  </si>
  <si>
    <t xml:space="preserve">V </t>
  </si>
  <si>
    <t>31-34</t>
  </si>
  <si>
    <t xml:space="preserve">W </t>
  </si>
  <si>
    <t>14-17</t>
  </si>
  <si>
    <t xml:space="preserve">6-8  </t>
  </si>
  <si>
    <t xml:space="preserve">5-7  </t>
  </si>
  <si>
    <t xml:space="preserve">9-14 </t>
  </si>
  <si>
    <t xml:space="preserve">Z </t>
  </si>
  <si>
    <t xml:space="preserve">4-7  </t>
  </si>
  <si>
    <t>16-20</t>
  </si>
  <si>
    <t xml:space="preserve">9-11 </t>
  </si>
  <si>
    <t>19-23</t>
  </si>
  <si>
    <t xml:space="preserve">4-6  </t>
  </si>
  <si>
    <t xml:space="preserve">2-4  </t>
  </si>
  <si>
    <t xml:space="preserve">8-10 </t>
  </si>
  <si>
    <t>20-25</t>
  </si>
  <si>
    <t>10-13</t>
  </si>
  <si>
    <t>18-21</t>
  </si>
  <si>
    <t>12-15</t>
  </si>
  <si>
    <t>29-32</t>
  </si>
  <si>
    <t xml:space="preserve">9-13 </t>
  </si>
  <si>
    <t xml:space="preserve">6-7  </t>
  </si>
  <si>
    <t>16-21</t>
  </si>
  <si>
    <t xml:space="preserve">7-11 </t>
  </si>
  <si>
    <t>20-24</t>
  </si>
  <si>
    <t xml:space="preserve">6-9  </t>
  </si>
  <si>
    <t>22-27</t>
  </si>
  <si>
    <t>20-23</t>
  </si>
  <si>
    <t>17-22</t>
  </si>
  <si>
    <t xml:space="preserve">8-14 </t>
  </si>
  <si>
    <t>10-12</t>
  </si>
  <si>
    <t>26-31</t>
  </si>
  <si>
    <t>13-17</t>
  </si>
  <si>
    <t xml:space="preserve">8-11 </t>
  </si>
  <si>
    <t>Tables 38 shows summary data in the form of median and interquartile range (IQR), for length of stay in days, by health organisation and age group in years, for each year of the reporting period.</t>
  </si>
  <si>
    <t xml:space="preserve">Here we present data we describe as bed activity, where a bed is counted as occupied if a child was present on a unit for any part of a day.  This inevitably results in higher figures than the bed census data as a bed may have more than one child occupying it in any one day. All admissions to PICU are included in this table including patients aged 16 year or over and patients of unknown age.  </t>
  </si>
  <si>
    <t xml:space="preserve">Table 37 presents summary statistics for bed activity in days in the form of median and interquartile range (IQR), for each year of the reporting period, by organisation.  </t>
  </si>
  <si>
    <t xml:space="preserve">Tables 34 presents summary data, by year and month, for each year of the reporting period, by month of admission, for data collected in a bed census: the number of children present in a PICU bed at 10 minutes past midnight.  All admissions to PICU are included in this table, including patients aged 16 year or over and patients of unknown age.  </t>
  </si>
  <si>
    <t xml:space="preserve">A    </t>
  </si>
  <si>
    <t xml:space="preserve">1.1-5.1 </t>
  </si>
  <si>
    <t xml:space="preserve">0.8-3.8 </t>
  </si>
  <si>
    <t xml:space="preserve">0.7-3.6 </t>
  </si>
  <si>
    <t xml:space="preserve">0.8-2.9 </t>
  </si>
  <si>
    <t xml:space="preserve">0.8-3.9 </t>
  </si>
  <si>
    <t xml:space="preserve">C    </t>
  </si>
  <si>
    <t xml:space="preserve">1.5-5.9 </t>
  </si>
  <si>
    <t xml:space="preserve">0.8-5.0 </t>
  </si>
  <si>
    <t xml:space="preserve">0.6-3.4 </t>
  </si>
  <si>
    <t xml:space="preserve">0.7-1.6 </t>
  </si>
  <si>
    <t xml:space="preserve">0.8-4.7 </t>
  </si>
  <si>
    <t xml:space="preserve">D    </t>
  </si>
  <si>
    <t xml:space="preserve">2.2-8.8 </t>
  </si>
  <si>
    <t xml:space="preserve">1.9-9.5 </t>
  </si>
  <si>
    <t xml:space="preserve">1.5-6.3 </t>
  </si>
  <si>
    <t xml:space="preserve">1.2-5.9 </t>
  </si>
  <si>
    <t xml:space="preserve">1.8-8.2 </t>
  </si>
  <si>
    <t xml:space="preserve">E1   </t>
  </si>
  <si>
    <t xml:space="preserve">2.0-9.8 </t>
  </si>
  <si>
    <t xml:space="preserve">1.4-7.0 </t>
  </si>
  <si>
    <t xml:space="preserve">1.0-6.1 </t>
  </si>
  <si>
    <t xml:space="preserve">1.0-6.6 </t>
  </si>
  <si>
    <t xml:space="preserve">1.6-8.1 </t>
  </si>
  <si>
    <t xml:space="preserve">E2   </t>
  </si>
  <si>
    <t xml:space="preserve">2.7-8.4 </t>
  </si>
  <si>
    <t xml:space="preserve">1.1-5.0 </t>
  </si>
  <si>
    <t xml:space="preserve">1.1-6.0 </t>
  </si>
  <si>
    <t xml:space="preserve">1.1-7.5 </t>
  </si>
  <si>
    <t xml:space="preserve">1.9-7.7 </t>
  </si>
  <si>
    <t xml:space="preserve">F    </t>
  </si>
  <si>
    <t xml:space="preserve">1.9-6.6 </t>
  </si>
  <si>
    <t xml:space="preserve">0.9-3.4 </t>
  </si>
  <si>
    <t xml:space="preserve">0.8-2.7 </t>
  </si>
  <si>
    <t xml:space="preserve">0.9-3.8 </t>
  </si>
  <si>
    <t xml:space="preserve">1.1-5.6 </t>
  </si>
  <si>
    <t xml:space="preserve">H    </t>
  </si>
  <si>
    <t xml:space="preserve">1.8-8.1 </t>
  </si>
  <si>
    <t xml:space="preserve">1.0-4.0 </t>
  </si>
  <si>
    <t xml:space="preserve">1.0-7.2 </t>
  </si>
  <si>
    <t xml:space="preserve">1.1-5.8 </t>
  </si>
  <si>
    <t xml:space="preserve">I    </t>
  </si>
  <si>
    <t xml:space="preserve">1.1-6.5 </t>
  </si>
  <si>
    <t xml:space="preserve">0.9-4.6 </t>
  </si>
  <si>
    <t xml:space="preserve">0.9-3.5 </t>
  </si>
  <si>
    <t xml:space="preserve">0.8-2.2 </t>
  </si>
  <si>
    <t xml:space="preserve">0.9-5.3 </t>
  </si>
  <si>
    <t xml:space="preserve">K2   </t>
  </si>
  <si>
    <t xml:space="preserve">2.0-9.0 </t>
  </si>
  <si>
    <t>1.1-11.4</t>
  </si>
  <si>
    <t xml:space="preserve">1.0-8.7 </t>
  </si>
  <si>
    <t xml:space="preserve">1.0-4.8 </t>
  </si>
  <si>
    <t xml:space="preserve">1.2-8.7 </t>
  </si>
  <si>
    <t xml:space="preserve">K3   </t>
  </si>
  <si>
    <t xml:space="preserve">1.9-6.8 </t>
  </si>
  <si>
    <t xml:space="preserve">0.9-4.0 </t>
  </si>
  <si>
    <t xml:space="preserve">1.0-3.8 </t>
  </si>
  <si>
    <t xml:space="preserve">0.8-3.0 </t>
  </si>
  <si>
    <t xml:space="preserve">1.1-5.3 </t>
  </si>
  <si>
    <t xml:space="preserve">L    </t>
  </si>
  <si>
    <t xml:space="preserve">2.2-5.2 </t>
  </si>
  <si>
    <t xml:space="preserve">1.0-4.2 </t>
  </si>
  <si>
    <t xml:space="preserve">1.3-4.7 </t>
  </si>
  <si>
    <t xml:space="preserve">M    </t>
  </si>
  <si>
    <t xml:space="preserve">1.7-6.2 </t>
  </si>
  <si>
    <t xml:space="preserve">0.8-3.1 </t>
  </si>
  <si>
    <t xml:space="preserve">0.9-3.9 </t>
  </si>
  <si>
    <t xml:space="preserve">0.9-2.2 </t>
  </si>
  <si>
    <t xml:space="preserve">N    </t>
  </si>
  <si>
    <t xml:space="preserve">1.3-6.5 </t>
  </si>
  <si>
    <t xml:space="preserve">0.9-3.1 </t>
  </si>
  <si>
    <t xml:space="preserve">1.0-3.2 </t>
  </si>
  <si>
    <t xml:space="preserve">1.0-4.1 </t>
  </si>
  <si>
    <t xml:space="preserve">O    </t>
  </si>
  <si>
    <t>2.2-13.1</t>
  </si>
  <si>
    <t xml:space="preserve">1.2-5.7 </t>
  </si>
  <si>
    <t xml:space="preserve">1.0-2.2 </t>
  </si>
  <si>
    <t xml:space="preserve">1.6-8.5 </t>
  </si>
  <si>
    <t xml:space="preserve">P    </t>
  </si>
  <si>
    <t xml:space="preserve">1.5-7.0 </t>
  </si>
  <si>
    <t xml:space="preserve">0.9-5.0 </t>
  </si>
  <si>
    <t xml:space="preserve">0.9-4.2 </t>
  </si>
  <si>
    <t xml:space="preserve">1.0-6.0 </t>
  </si>
  <si>
    <t xml:space="preserve">Q    </t>
  </si>
  <si>
    <t xml:space="preserve">1.1-4.8 </t>
  </si>
  <si>
    <t xml:space="preserve">0.9-4.5 </t>
  </si>
  <si>
    <t xml:space="preserve">0.8-4.9 </t>
  </si>
  <si>
    <t xml:space="preserve">0.8-3.6 </t>
  </si>
  <si>
    <t xml:space="preserve">R    </t>
  </si>
  <si>
    <t xml:space="preserve">1.0-5.7 </t>
  </si>
  <si>
    <t xml:space="preserve">0.8-2.6 </t>
  </si>
  <si>
    <t xml:space="preserve">S    </t>
  </si>
  <si>
    <t xml:space="preserve">0.5-2.0 </t>
  </si>
  <si>
    <t xml:space="preserve">0.7-3.1 </t>
  </si>
  <si>
    <t xml:space="preserve">0.7-2.3 </t>
  </si>
  <si>
    <t xml:space="preserve">0.7-3.0 </t>
  </si>
  <si>
    <t xml:space="preserve">T    </t>
  </si>
  <si>
    <t xml:space="preserve">1.7-5.8 </t>
  </si>
  <si>
    <t xml:space="preserve">1.0-3.9 </t>
  </si>
  <si>
    <t xml:space="preserve">U    </t>
  </si>
  <si>
    <t xml:space="preserve">3.6-8.8 </t>
  </si>
  <si>
    <t xml:space="preserve">1.2-5.1 </t>
  </si>
  <si>
    <t xml:space="preserve">0.9-6.4 </t>
  </si>
  <si>
    <t xml:space="preserve">0.9-4.8 </t>
  </si>
  <si>
    <t xml:space="preserve">1.4-7.2 </t>
  </si>
  <si>
    <t xml:space="preserve">V    </t>
  </si>
  <si>
    <t xml:space="preserve">1.7-7.1 </t>
  </si>
  <si>
    <t xml:space="preserve">0.9-5.1 </t>
  </si>
  <si>
    <t xml:space="preserve">1.0-6.2 </t>
  </si>
  <si>
    <t xml:space="preserve">W    </t>
  </si>
  <si>
    <t xml:space="preserve">2.1-8.0 </t>
  </si>
  <si>
    <t xml:space="preserve">1.2-5.4 </t>
  </si>
  <si>
    <t xml:space="preserve">1.0-3.7 </t>
  </si>
  <si>
    <t xml:space="preserve">1.5-6.2 </t>
  </si>
  <si>
    <t xml:space="preserve">1.6-6.7 </t>
  </si>
  <si>
    <t xml:space="preserve">X1   </t>
  </si>
  <si>
    <t xml:space="preserve">1.0-7.3 </t>
  </si>
  <si>
    <t xml:space="preserve">0.8-3.2 </t>
  </si>
  <si>
    <t xml:space="preserve">0.8-1.8 </t>
  </si>
  <si>
    <t xml:space="preserve">0.9-6.0 </t>
  </si>
  <si>
    <t xml:space="preserve">X2   </t>
  </si>
  <si>
    <t xml:space="preserve">0.9-6.5 </t>
  </si>
  <si>
    <t xml:space="preserve">0.4-2.1 </t>
  </si>
  <si>
    <t xml:space="preserve">0.5-3.0 </t>
  </si>
  <si>
    <t xml:space="preserve">0.4-4.7 </t>
  </si>
  <si>
    <t xml:space="preserve">0.6-5.0 </t>
  </si>
  <si>
    <t xml:space="preserve">Y    </t>
  </si>
  <si>
    <t xml:space="preserve">1.6-6.3 </t>
  </si>
  <si>
    <t xml:space="preserve">0.9-4.1 </t>
  </si>
  <si>
    <t xml:space="preserve">1.0-5.4 </t>
  </si>
  <si>
    <t xml:space="preserve">Z    </t>
  </si>
  <si>
    <t xml:space="preserve">1.5-5.5 </t>
  </si>
  <si>
    <t xml:space="preserve">0.9-3.6 </t>
  </si>
  <si>
    <t xml:space="preserve">0.9-3.3 </t>
  </si>
  <si>
    <t xml:space="preserve">1.0-4.6 </t>
  </si>
  <si>
    <t xml:space="preserve">ZA   </t>
  </si>
  <si>
    <t xml:space="preserve">1.7-8.3 </t>
  </si>
  <si>
    <t xml:space="preserve">0.8-4.6 </t>
  </si>
  <si>
    <t xml:space="preserve">0.8-3.5 </t>
  </si>
  <si>
    <t xml:space="preserve">0.7-2.6 </t>
  </si>
  <si>
    <t xml:space="preserve">0.9-5.8 </t>
  </si>
  <si>
    <t xml:space="preserve">ZB   </t>
  </si>
  <si>
    <t xml:space="preserve">1.0-4.5 </t>
  </si>
  <si>
    <t xml:space="preserve">0.9-2.6 </t>
  </si>
  <si>
    <t xml:space="preserve">1.0-5.6 </t>
  </si>
  <si>
    <t xml:space="preserve">ZC   </t>
  </si>
  <si>
    <t xml:space="preserve">1.3-4.0 </t>
  </si>
  <si>
    <t xml:space="preserve">1.0-4.3 </t>
  </si>
  <si>
    <t xml:space="preserve">1.7-6.3 </t>
  </si>
  <si>
    <t xml:space="preserve">ZD   </t>
  </si>
  <si>
    <t xml:space="preserve">1.0-4.7 </t>
  </si>
  <si>
    <t xml:space="preserve">0.8-4.0 </t>
  </si>
  <si>
    <t xml:space="preserve">ZE   </t>
  </si>
  <si>
    <t>1.4-11.7</t>
  </si>
  <si>
    <t xml:space="preserve">0.3-4.7 </t>
  </si>
  <si>
    <t xml:space="preserve">0.1-0.5 </t>
  </si>
  <si>
    <t xml:space="preserve">0.1-0.6 </t>
  </si>
  <si>
    <t xml:space="preserve">0.1-1.9 </t>
  </si>
  <si>
    <t xml:space="preserve">ZF   </t>
  </si>
  <si>
    <t xml:space="preserve">0.8-3.3 </t>
  </si>
  <si>
    <t xml:space="preserve">0.8-1.3 </t>
  </si>
  <si>
    <t xml:space="preserve">0.7-2.8 </t>
  </si>
  <si>
    <t xml:space="preserve">1.0-7.4 </t>
  </si>
  <si>
    <t xml:space="preserve">0.9-4.9 </t>
  </si>
  <si>
    <t xml:space="preserve">0.8-2.8 </t>
  </si>
  <si>
    <t xml:space="preserve">0.8-3.7 </t>
  </si>
  <si>
    <t xml:space="preserve">1.3-5.7 </t>
  </si>
  <si>
    <t xml:space="preserve">0.8-4.4 </t>
  </si>
  <si>
    <t xml:space="preserve">1.9-8.8 </t>
  </si>
  <si>
    <t xml:space="preserve">1.0-4.9 </t>
  </si>
  <si>
    <t xml:space="preserve">1.1-5.9 </t>
  </si>
  <si>
    <t xml:space="preserve">2.0-8.0 </t>
  </si>
  <si>
    <t xml:space="preserve">1.0-5.9 </t>
  </si>
  <si>
    <t xml:space="preserve">1.5-7.1 </t>
  </si>
  <si>
    <t xml:space="preserve">2.1-8.1 </t>
  </si>
  <si>
    <t xml:space="preserve">1.1-4.1 </t>
  </si>
  <si>
    <t xml:space="preserve">1.1-3.9 </t>
  </si>
  <si>
    <t xml:space="preserve">1.2-7.2 </t>
  </si>
  <si>
    <t xml:space="preserve">1.3-7.1 </t>
  </si>
  <si>
    <t xml:space="preserve">2.0-7.2 </t>
  </si>
  <si>
    <t xml:space="preserve">1.5-6.7 </t>
  </si>
  <si>
    <t xml:space="preserve">1.6-6.1 </t>
  </si>
  <si>
    <t>2.8-10.6</t>
  </si>
  <si>
    <t>1.2-12.0</t>
  </si>
  <si>
    <t xml:space="preserve">1.1-9.0 </t>
  </si>
  <si>
    <t xml:space="preserve">1.9-9.9 </t>
  </si>
  <si>
    <t xml:space="preserve">2.1-7.2 </t>
  </si>
  <si>
    <t xml:space="preserve">2.1-6.3 </t>
  </si>
  <si>
    <t xml:space="preserve">1.2-5.2 </t>
  </si>
  <si>
    <t xml:space="preserve">1.1-4.4 </t>
  </si>
  <si>
    <t xml:space="preserve">0.7-4.4 </t>
  </si>
  <si>
    <t xml:space="preserve">1.1-5.7 </t>
  </si>
  <si>
    <t xml:space="preserve">0.7-4.5 </t>
  </si>
  <si>
    <t xml:space="preserve">1.5-5.7 </t>
  </si>
  <si>
    <t xml:space="preserve">1.0-3.6 </t>
  </si>
  <si>
    <t xml:space="preserve">2.0-9.7 </t>
  </si>
  <si>
    <t xml:space="preserve">1.0-5.0 </t>
  </si>
  <si>
    <t xml:space="preserve">1.2-7.0 </t>
  </si>
  <si>
    <t xml:space="preserve">1.2-6.7 </t>
  </si>
  <si>
    <t xml:space="preserve">0.8-6.1 </t>
  </si>
  <si>
    <t xml:space="preserve">0.8-5.8 </t>
  </si>
  <si>
    <t xml:space="preserve">1.6-5.8 </t>
  </si>
  <si>
    <t xml:space="preserve">0.8-1.9 </t>
  </si>
  <si>
    <t xml:space="preserve">1.1-3.8 </t>
  </si>
  <si>
    <t xml:space="preserve">0.6-4.0 </t>
  </si>
  <si>
    <t xml:space="preserve">0.6-2.2 </t>
  </si>
  <si>
    <t xml:space="preserve">0.6-2.8 </t>
  </si>
  <si>
    <t xml:space="preserve">0.6-2.9 </t>
  </si>
  <si>
    <t xml:space="preserve">1.2-6.1 </t>
  </si>
  <si>
    <t xml:space="preserve">3.6-8.2 </t>
  </si>
  <si>
    <t xml:space="preserve">1.6-8.7 </t>
  </si>
  <si>
    <t xml:space="preserve">1.2-6.6 </t>
  </si>
  <si>
    <t xml:space="preserve">1.9-8.4 </t>
  </si>
  <si>
    <t xml:space="preserve">1.4-7.4 </t>
  </si>
  <si>
    <t xml:space="preserve">0.9-5.4 </t>
  </si>
  <si>
    <t xml:space="preserve">1.0-6.9 </t>
  </si>
  <si>
    <t xml:space="preserve">2.0-7.0 </t>
  </si>
  <si>
    <t xml:space="preserve">1.1-3.2 </t>
  </si>
  <si>
    <t xml:space="preserve">1.2-7.1 </t>
  </si>
  <si>
    <t xml:space="preserve">0.1-1.7 </t>
  </si>
  <si>
    <t xml:space="preserve">0.8-2.1 </t>
  </si>
  <si>
    <t xml:space="preserve">0.9-5.7 </t>
  </si>
  <si>
    <t xml:space="preserve">0.5-4.0 </t>
  </si>
  <si>
    <t xml:space="preserve">0.7-4.3 </t>
  </si>
  <si>
    <t xml:space="preserve">1.7-7.9 </t>
  </si>
  <si>
    <t xml:space="preserve">0.8-4.1 </t>
  </si>
  <si>
    <t xml:space="preserve">1.0-5.8 </t>
  </si>
  <si>
    <t xml:space="preserve">0.9-6.7 </t>
  </si>
  <si>
    <t xml:space="preserve">0.9-6.3 </t>
  </si>
  <si>
    <t xml:space="preserve">1.9-6.0 </t>
  </si>
  <si>
    <t xml:space="preserve">1.2-4.6 </t>
  </si>
  <si>
    <t xml:space="preserve">1.2-4.8 </t>
  </si>
  <si>
    <t xml:space="preserve">0.8-4.2 </t>
  </si>
  <si>
    <t xml:space="preserve">0.7-3.2 </t>
  </si>
  <si>
    <t xml:space="preserve">0.9-5.5 </t>
  </si>
  <si>
    <t xml:space="preserve">1.6-6.8 </t>
  </si>
  <si>
    <t xml:space="preserve">0.9-4.7 </t>
  </si>
  <si>
    <t xml:space="preserve">2.0-8.7 </t>
  </si>
  <si>
    <t xml:space="preserve">1.3-5.6 </t>
  </si>
  <si>
    <t xml:space="preserve">0.8-5.1 </t>
  </si>
  <si>
    <t xml:space="preserve">1.0-6.8 </t>
  </si>
  <si>
    <t xml:space="preserve">0.9-5.6 </t>
  </si>
  <si>
    <t>2.1-31.8</t>
  </si>
  <si>
    <t xml:space="preserve">0.4-2.7 </t>
  </si>
  <si>
    <t xml:space="preserve">0.4-2.0 </t>
  </si>
  <si>
    <t xml:space="preserve">0.0-0.5 </t>
  </si>
  <si>
    <t xml:space="preserve">0.1-2.2 </t>
  </si>
  <si>
    <t xml:space="preserve">1.3-5.2 </t>
  </si>
  <si>
    <t xml:space="preserve">0.9-7.8 </t>
  </si>
  <si>
    <t xml:space="preserve">1.0-3.0 </t>
  </si>
  <si>
    <t xml:space="preserve">0.9-5.2 </t>
  </si>
  <si>
    <t xml:space="preserve">0.7-2.5 </t>
  </si>
  <si>
    <t xml:space="preserve">0.7-3.5 </t>
  </si>
  <si>
    <t xml:space="preserve">0.8-5.2 </t>
  </si>
  <si>
    <t xml:space="preserve">1.3-7.0 </t>
  </si>
  <si>
    <t xml:space="preserve">1.2-6.3 </t>
  </si>
  <si>
    <t xml:space="preserve">1.9-9.0 </t>
  </si>
  <si>
    <t xml:space="preserve">2.1-9.0 </t>
  </si>
  <si>
    <t xml:space="preserve">1.1-4.0 </t>
  </si>
  <si>
    <t xml:space="preserve">1.0-3.3 </t>
  </si>
  <si>
    <t xml:space="preserve">1.0-6.5 </t>
  </si>
  <si>
    <t xml:space="preserve">1.3-7.5 </t>
  </si>
  <si>
    <t xml:space="preserve">2.0-6.3 </t>
  </si>
  <si>
    <t xml:space="preserve">1.2-4.7 </t>
  </si>
  <si>
    <t xml:space="preserve">0.8-4.5 </t>
  </si>
  <si>
    <t xml:space="preserve">1.3-5.9 </t>
  </si>
  <si>
    <t xml:space="preserve">1.7-7.2 </t>
  </si>
  <si>
    <t xml:space="preserve">1.2-5.3 </t>
  </si>
  <si>
    <t xml:space="preserve">1.1-5.2 </t>
  </si>
  <si>
    <t xml:space="preserve">0.9-2.9 </t>
  </si>
  <si>
    <t xml:space="preserve">0.9-4.3 </t>
  </si>
  <si>
    <t xml:space="preserve">1.8-7.9 </t>
  </si>
  <si>
    <t xml:space="preserve">1.1-8.7 </t>
  </si>
  <si>
    <t xml:space="preserve">1.1-3.0 </t>
  </si>
  <si>
    <t xml:space="preserve">2.0-8.4 </t>
  </si>
  <si>
    <t xml:space="preserve">1.2-7.7 </t>
  </si>
  <si>
    <t xml:space="preserve">1.7-6.8 </t>
  </si>
  <si>
    <t xml:space="preserve">1.0-6.3 </t>
  </si>
  <si>
    <t xml:space="preserve">2.5-5.3 </t>
  </si>
  <si>
    <t xml:space="preserve">1.8-6.3 </t>
  </si>
  <si>
    <t xml:space="preserve">0.9-2.4 </t>
  </si>
  <si>
    <t xml:space="preserve">1.3-5.4 </t>
  </si>
  <si>
    <t xml:space="preserve">0.8-5.7 </t>
  </si>
  <si>
    <t xml:space="preserve">1.8-7.5 </t>
  </si>
  <si>
    <t xml:space="preserve">0.9-3.0 </t>
  </si>
  <si>
    <t xml:space="preserve">1.0-2.8 </t>
  </si>
  <si>
    <t>1.9-11.2</t>
  </si>
  <si>
    <t xml:space="preserve">1.2-5.8 </t>
  </si>
  <si>
    <t xml:space="preserve">1.5-6.4 </t>
  </si>
  <si>
    <t xml:space="preserve">0.7-2.9 </t>
  </si>
  <si>
    <t xml:space="preserve">1.7-6.0 </t>
  </si>
  <si>
    <t xml:space="preserve">0.7-2.4 </t>
  </si>
  <si>
    <t xml:space="preserve">0.7-2.0 </t>
  </si>
  <si>
    <t xml:space="preserve">1.2-4.5 </t>
  </si>
  <si>
    <t xml:space="preserve">0.9-3.7 </t>
  </si>
  <si>
    <t xml:space="preserve">0.9-2.7 </t>
  </si>
  <si>
    <t xml:space="preserve">3.0-6.9 </t>
  </si>
  <si>
    <t xml:space="preserve">1.6-8.3 </t>
  </si>
  <si>
    <t xml:space="preserve">1.8-7.0 </t>
  </si>
  <si>
    <t xml:space="preserve">1.4-7.5 </t>
  </si>
  <si>
    <t xml:space="preserve">0.7-4.1 </t>
  </si>
  <si>
    <t xml:space="preserve">1.9-6.9 </t>
  </si>
  <si>
    <t xml:space="preserve">1.1-6.6 </t>
  </si>
  <si>
    <t xml:space="preserve">1.3-6.1 </t>
  </si>
  <si>
    <t xml:space="preserve">1.5-7.9 </t>
  </si>
  <si>
    <t xml:space="preserve">0.9-2.1 </t>
  </si>
  <si>
    <t xml:space="preserve">0.5-3.1 </t>
  </si>
  <si>
    <t xml:space="preserve">0.6-3.5 </t>
  </si>
  <si>
    <t xml:space="preserve">0.8-5.4 </t>
  </si>
  <si>
    <t xml:space="preserve">0.9-5.9 </t>
  </si>
  <si>
    <t xml:space="preserve">2.3-6.3 </t>
  </si>
  <si>
    <t xml:space="preserve">1.1-5.4 </t>
  </si>
  <si>
    <t xml:space="preserve">1.5-6.6 </t>
  </si>
  <si>
    <t xml:space="preserve">0.7-5.3 </t>
  </si>
  <si>
    <t xml:space="preserve">2.0-7.1 </t>
  </si>
  <si>
    <t xml:space="preserve">1.9-8.6 </t>
  </si>
  <si>
    <t xml:space="preserve">1.3-6.9 </t>
  </si>
  <si>
    <t>2.1-29.0</t>
  </si>
  <si>
    <t xml:space="preserve">0.8-9.9 </t>
  </si>
  <si>
    <t xml:space="preserve">0.1-3.1 </t>
  </si>
  <si>
    <t xml:space="preserve">1.0-3.5 </t>
  </si>
  <si>
    <t>12-14</t>
  </si>
  <si>
    <t xml:space="preserve">2-5  </t>
  </si>
  <si>
    <t xml:space="preserve">8-13 </t>
  </si>
  <si>
    <t xml:space="preserve">6-10 </t>
  </si>
  <si>
    <t>28-30</t>
  </si>
  <si>
    <t xml:space="preserve">4-5  </t>
  </si>
  <si>
    <t>16-19</t>
  </si>
  <si>
    <t xml:space="preserve">5-6  </t>
  </si>
  <si>
    <t xml:space="preserve">2-3  </t>
  </si>
  <si>
    <t>18-22</t>
  </si>
  <si>
    <t>17-19</t>
  </si>
  <si>
    <t>13-15</t>
  </si>
  <si>
    <t>26-29</t>
  </si>
  <si>
    <t>14-18</t>
  </si>
  <si>
    <t>18-20</t>
  </si>
  <si>
    <t>15-17</t>
  </si>
  <si>
    <t xml:space="preserve">7-12 </t>
  </si>
  <si>
    <t xml:space="preserve">1-3  </t>
  </si>
  <si>
    <t>23-27</t>
  </si>
  <si>
    <t>15-19</t>
  </si>
  <si>
    <t xml:space="preserve">431-492  </t>
  </si>
  <si>
    <t xml:space="preserve">415-473  </t>
  </si>
  <si>
    <t xml:space="preserve">380-408  </t>
  </si>
  <si>
    <t xml:space="preserve">361-393  </t>
  </si>
  <si>
    <t xml:space="preserve">337-364  </t>
  </si>
  <si>
    <t xml:space="preserve">347-378  </t>
  </si>
  <si>
    <t xml:space="preserve">364-403  </t>
  </si>
  <si>
    <t xml:space="preserve">378-414  </t>
  </si>
  <si>
    <t xml:space="preserve">398-432  </t>
  </si>
  <si>
    <t xml:space="preserve">381-424  </t>
  </si>
  <si>
    <t xml:space="preserve">406-442  </t>
  </si>
  <si>
    <t xml:space="preserve">404-438  </t>
  </si>
  <si>
    <t xml:space="preserve">405-471  </t>
  </si>
  <si>
    <t xml:space="preserve">439-472  </t>
  </si>
  <si>
    <t xml:space="preserve">384-421  </t>
  </si>
  <si>
    <t xml:space="preserve">361-397  </t>
  </si>
  <si>
    <t xml:space="preserve">329-372  </t>
  </si>
  <si>
    <t xml:space="preserve">351-392  </t>
  </si>
  <si>
    <t xml:space="preserve">371-412  </t>
  </si>
  <si>
    <t xml:space="preserve">386-414  </t>
  </si>
  <si>
    <t xml:space="preserve">395-430  </t>
  </si>
  <si>
    <t>408.5-437</t>
  </si>
  <si>
    <t xml:space="preserve">414-446  </t>
  </si>
  <si>
    <t xml:space="preserve">408-454  </t>
  </si>
  <si>
    <t xml:space="preserve">406-449  </t>
  </si>
  <si>
    <t xml:space="preserve">371-405  </t>
  </si>
  <si>
    <t xml:space="preserve">348-397  </t>
  </si>
  <si>
    <t xml:space="preserve">334-367  </t>
  </si>
  <si>
    <t xml:space="preserve">352-379  </t>
  </si>
  <si>
    <t xml:space="preserve">353-391  </t>
  </si>
  <si>
    <t xml:space="preserve">370-408  </t>
  </si>
  <si>
    <t xml:space="preserve">369-409  </t>
  </si>
  <si>
    <t xml:space="preserve">397-414  </t>
  </si>
  <si>
    <t xml:space="preserve">380-419  </t>
  </si>
  <si>
    <t xml:space="preserve">379-418  </t>
  </si>
  <si>
    <t xml:space="preserve">Table 36 presents summary statistics for bed activity in days in the form of median and interquartile range (IQR), for each year of the reporting period, by month of admission. Figure 36 shows bed activity data across time over the three year reporting period.  </t>
  </si>
  <si>
    <t>10.4-94.0</t>
  </si>
  <si>
    <t xml:space="preserve">Tables 39 shows summary data in the form of median and interquartile range (IQR) for length of stay in days, by health organisation and diagnostic group, for the three year reporting period combined. </t>
  </si>
  <si>
    <t>1) Patients aged 16 years and over are included in this table &amp; figure</t>
  </si>
  <si>
    <t>3) IQR = interquartile range</t>
  </si>
  <si>
    <t xml:space="preserve">Tables 35 presents summary data, by year and month, for each year of the reporting period, by organisation, for data collected in a bed census: the number of children present in a PICU bed at 10 minutes past midnight.  All admissions to PICU are included in this table, including patients aged 16 year or over and patients of unknown age.  </t>
  </si>
  <si>
    <t>FIGURE 35a BED CENSUS BY HEALTH ORGANISATION, ALL ADMISSIONS, 2017</t>
  </si>
  <si>
    <t>FIGURE 35b BED CENSUS BY HEALTH ORGANISATION, ALL ADMISSIONS, 2018</t>
  </si>
  <si>
    <t>FIGURE 35c BED CENSUS BY HEALTH ORGANISATION, ALL ADMISSIONS, 2019</t>
  </si>
  <si>
    <t xml:space="preserve">For this table and figure children admitted prior to the report period, but discharged during it, are counted from 00:00 on 1 January 2017 until their discharge (or until 23:59 on 31 December 2019 if not discharged). Children admitted during the report period but discharged in 2020 (or who are still on the PICU) are counted from their admission date until 23:59 on 31 December 2019. </t>
  </si>
  <si>
    <t>FIGURE 37c BED ACTIVITY BY HEALTH ORGANISATION, ALL ADMISSIONS, 2019</t>
  </si>
  <si>
    <t>FIGURE 37b BED ACTIVITY BY HEALTH ORGANISATION, ALL ADMISSIONS, 2018</t>
  </si>
  <si>
    <t>1) The total number of bed days delivered is calculated as the sum of children receiving intensive care in a PICU each day.</t>
  </si>
  <si>
    <t>(&lt;0.1)</t>
  </si>
  <si>
    <t>2) Bed days for admissions where the child is of ambiguous sex are not presented by individual year of age due to statistical disclosure control</t>
  </si>
  <si>
    <t>4) When filtering, the numbers and percentages shown in the 'Total' row include children of ambiguous gender in the denominator</t>
  </si>
  <si>
    <t xml:space="preserve">Tables 32 presents data on total bed days delivered during the reporting period, by sex and year of age of the child.  </t>
  </si>
  <si>
    <t xml:space="preserve">Rows in this table show the number of bed days for male, female children, in the reporting period, for each year of age. </t>
  </si>
  <si>
    <t>2) Analysis only includes children resident in England, Wales, Scotland, Northern Ireland or the Republic of Ireland</t>
  </si>
  <si>
    <t xml:space="preserve">Tables 33 presents data on total bed days delivered during the reporting period, by age group in years, for each organisation, for each year of the reporting period. </t>
  </si>
  <si>
    <t xml:space="preserve">For this table children admitted prior to the report period, but discharged during it, are counted from 00:00 on 1 January 2017 until their discharge (or until 23:59 on 31 December 2019 if not discharged). Children admitted during the report period but discharged in 2020 (or who are still on the PICU) are counted from their admission date until 23:59 on 31 December 2019. </t>
  </si>
  <si>
    <t xml:space="preserve">1) All percentages are column percentages; no row percentages are presented in this table. </t>
  </si>
  <si>
    <t xml:space="preserve">Table 33a presents data on total bed days delivered by country of admitting PICU, for each year of the reporting period. </t>
  </si>
  <si>
    <t>2017 (%)</t>
  </si>
  <si>
    <t>2018 (%)</t>
  </si>
  <si>
    <t>2019 (%)</t>
  </si>
  <si>
    <t>Country of admission</t>
  </si>
  <si>
    <t>TABLE 33a BED DAYS BY COUNTRY OF ADMISSION</t>
  </si>
  <si>
    <t xml:space="preserve">The percentages in the white columns show column percentages, i.e. what proportion of bed days in each year of the reporting period, were for children admitted to PICUs in each country.  The percentages in the 'Total' column also show column percentages, i.e. what proportion of all bed days over the reporting period were accounted for by admissions in each country. </t>
  </si>
  <si>
    <t>Median</t>
  </si>
  <si>
    <t>Month</t>
  </si>
  <si>
    <t>Figure 34 shows bed census data across time over the three year reporting period, plotted using a box and whisker graph by month and year. This type of graph indicates the median by a line within the coloured box, the ends of which give the interquartile range (IQR). The lines ('whiskers') indicate values beyond the IQRs, although extreme outside values are not plotted.</t>
  </si>
  <si>
    <t>2) IQR = interquartile range</t>
  </si>
  <si>
    <t>TABLE 34 BED CENSUS BY MONTH, ALL ADMISSIONS</t>
  </si>
  <si>
    <t>TABLE 35 BED CENSUS BY HEALTH ORGANISATION, ALL ADMISSIONS</t>
  </si>
  <si>
    <t>FIGURES 35a-c BED CENSUS BY HEALTH ORGANISATION, ALL ADMISSIONS</t>
  </si>
  <si>
    <t>1) Patients aged 16 years and over are included in these figures</t>
  </si>
  <si>
    <t xml:space="preserve">Figure 35a shows a summary of bed census data by organisation for admissions in 2017, plotted using a box and whisker graph. This type of graph indicates the median by a line within the coloured box, the ends of which give the interquartile range (IQR). The lines ('whiskers') indicate values beyond the IQRs, although extreme outside values are not plotted.  Figure 35b and 35c present analogous data for 2018 and 2019 respectively. </t>
  </si>
  <si>
    <t xml:space="preserve">Figure 36 shows bed activity data across time over the three year reporting period, plotted using a box and whisker graph by month and year. This type of graph indicates the median by a line within the coloured box, the ends of which give the interquartile range (IQR). The lines ('whiskers') indicate values beyond the IQRs, although extreme outside values are not plotted.  </t>
  </si>
  <si>
    <t>TABLE 36 BED ACTIVITY BY MONTH, ALL ADMISSIONS</t>
  </si>
  <si>
    <t>FIGURE 36 BED ACTIVITY BY MONTH, ALL ADMISSIONS</t>
  </si>
  <si>
    <t>FIGURE 34 BED CENSUS BY MONTH, ALL ADMISSIONS</t>
  </si>
  <si>
    <t>TABLE 37 BED ACTIVITY BY HEALTH ORGANISATION, ALL ADMISSIONS</t>
  </si>
  <si>
    <t>FIGURES 37a-c BED ACTIVITY BY HEALTH ORGANISATION, ALL ADMISSIONS</t>
  </si>
  <si>
    <t>FIGURE 37a BED ACTIVITY BY HEALTH ORGANISATION, ALL ADMISSIONS, 2017</t>
  </si>
  <si>
    <t>1) Patients aged 16 years and over are included in this table</t>
  </si>
  <si>
    <t xml:space="preserve">For these figures, children admitted prior to the report period, but discharged during it, are counted from 00:00 on 1 January 2017 until their discharge (or until 23:59 on 31 December 2019 if not discharged). Children admitted during the report period but discharged in 2020 (or who are still on the PICU) are counted from their admission date until 23:59 on 31 December 2019. </t>
  </si>
  <si>
    <t xml:space="preserve">For this table, children admitted prior to the report period, but discharged during it, are counted from 00:00 on 1 January 2017 until their discharge (or until 23:59 on 31 December 2019 if not discharged). Children admitted during the report period but discharged in 2020 (or who are still on the PICU) are counted from their admission date until 23:59 on 31 December 2019. </t>
  </si>
  <si>
    <t xml:space="preserve">Figure 37a shows bed activity data by organisation for admissions in 2017, plotted using a box and whisker graph. This type of graph indicates the median by a line within the coloured box, the ends of which give the interquartile range (IQR). The lines ('whiskers') indicate values beyond the IQRs, although extreme outside values are not plotted.  Figure 37b and 37c present analogous data for 2018 and 2019 respectively.  </t>
  </si>
  <si>
    <t>Median &lt;1</t>
  </si>
  <si>
    <t>IQR &lt;1</t>
  </si>
  <si>
    <t>Median 1-4</t>
  </si>
  <si>
    <t>IQR 1-4</t>
  </si>
  <si>
    <t>Median 5-10</t>
  </si>
  <si>
    <t>IQR 5-10</t>
  </si>
  <si>
    <t>Median 11-15</t>
  </si>
  <si>
    <t>IQR 11-15</t>
  </si>
  <si>
    <t>Median Total</t>
  </si>
  <si>
    <t>IQR Total</t>
  </si>
  <si>
    <t>TABLE 38 LENGTH OF STAY BY AGE, BY HEALTH ORGANISATION</t>
  </si>
  <si>
    <t xml:space="preserve">2) Patients who had not been discharged at the time of final dataset lock are not included in these tables. </t>
  </si>
  <si>
    <t>2.84</t>
  </si>
  <si>
    <t>2.88</t>
  </si>
  <si>
    <t>4.95</t>
  </si>
  <si>
    <t>4.79</t>
  </si>
  <si>
    <t>4.73</t>
  </si>
  <si>
    <t>3.71</t>
  </si>
  <si>
    <t>4.01</t>
  </si>
  <si>
    <t>2.98</t>
  </si>
  <si>
    <t>4.96</t>
  </si>
  <si>
    <t>3.80</t>
  </si>
  <si>
    <t>3.60</t>
  </si>
  <si>
    <t>3.55</t>
  </si>
  <si>
    <t>2.54</t>
  </si>
  <si>
    <t>5.09</t>
  </si>
  <si>
    <t>3.53</t>
  </si>
  <si>
    <t>2.65</t>
  </si>
  <si>
    <t>2.80</t>
  </si>
  <si>
    <t>1.90</t>
  </si>
  <si>
    <t>3.39</t>
  </si>
  <si>
    <t>5.85</t>
  </si>
  <si>
    <t>3.67</t>
  </si>
  <si>
    <t>4.05</t>
  </si>
  <si>
    <t>3.79</t>
  </si>
  <si>
    <t>2.63</t>
  </si>
  <si>
    <t>3.40</t>
  </si>
  <si>
    <t>3.05</t>
  </si>
  <si>
    <t>3.75</t>
  </si>
  <si>
    <t>4.19</t>
  </si>
  <si>
    <t>4.02</t>
  </si>
  <si>
    <t>2.50</t>
  </si>
  <si>
    <t>2.06</t>
  </si>
  <si>
    <t>2.69</t>
  </si>
  <si>
    <t>3.02</t>
  </si>
  <si>
    <t>4.03</t>
  </si>
  <si>
    <t>4.16</t>
  </si>
  <si>
    <t>3.85</t>
  </si>
  <si>
    <t>4.10</t>
  </si>
  <si>
    <t>2.96</t>
  </si>
  <si>
    <t>4.93</t>
  </si>
  <si>
    <t>4.23</t>
  </si>
  <si>
    <t>3.51</t>
  </si>
  <si>
    <t>3.43</t>
  </si>
  <si>
    <t>3.33</t>
  </si>
  <si>
    <t>2.90</t>
  </si>
  <si>
    <t>1.68</t>
  </si>
  <si>
    <t>3.07</t>
  </si>
  <si>
    <t>5.50</t>
  </si>
  <si>
    <t>3.50</t>
  </si>
  <si>
    <t>3.90</t>
  </si>
  <si>
    <t>3.37</t>
  </si>
  <si>
    <t>3.84</t>
  </si>
  <si>
    <t>3.65</t>
  </si>
  <si>
    <t>4.24</t>
  </si>
  <si>
    <t>2.60</t>
  </si>
  <si>
    <t>7.08</t>
  </si>
  <si>
    <t>2.71</t>
  </si>
  <si>
    <t>3.87</t>
  </si>
  <si>
    <t>3.93</t>
  </si>
  <si>
    <t>4.55</t>
  </si>
  <si>
    <t>3.82</t>
  </si>
  <si>
    <t>3.34</t>
  </si>
  <si>
    <t>2.74</t>
  </si>
  <si>
    <t>3.16</t>
  </si>
  <si>
    <t>3.98</t>
  </si>
  <si>
    <t>3.66</t>
  </si>
  <si>
    <t>3.68</t>
  </si>
  <si>
    <t>4.22</t>
  </si>
  <si>
    <t>3.23</t>
  </si>
  <si>
    <t>2.52</t>
  </si>
  <si>
    <t>1.60</t>
  </si>
  <si>
    <t>4.77</t>
  </si>
  <si>
    <t>3.18</t>
  </si>
  <si>
    <t>3.56</t>
  </si>
  <si>
    <t>2.18</t>
  </si>
  <si>
    <t>2.86</t>
  </si>
  <si>
    <t>3.30</t>
  </si>
  <si>
    <t>4.18</t>
  </si>
  <si>
    <t>2.08</t>
  </si>
  <si>
    <t>10.82</t>
  </si>
  <si>
    <t>1.75</t>
  </si>
  <si>
    <t>1.56</t>
  </si>
  <si>
    <t>1.43</t>
  </si>
  <si>
    <t>4.08</t>
  </si>
  <si>
    <t>2.94</t>
  </si>
  <si>
    <t>2.15</t>
  </si>
  <si>
    <t>1.78</t>
  </si>
  <si>
    <t>1.93</t>
  </si>
  <si>
    <t>1.70</t>
  </si>
  <si>
    <t>2.13</t>
  </si>
  <si>
    <t>1.77</t>
  </si>
  <si>
    <t>2.02</t>
  </si>
  <si>
    <t>1.71</t>
  </si>
  <si>
    <t>2.25</t>
  </si>
  <si>
    <t>1.91</t>
  </si>
  <si>
    <t>1.85</t>
  </si>
  <si>
    <t>0.96</t>
  </si>
  <si>
    <t>1.94</t>
  </si>
  <si>
    <t>2.55</t>
  </si>
  <si>
    <t>2.10</t>
  </si>
  <si>
    <t>1.12</t>
  </si>
  <si>
    <t>0.83</t>
  </si>
  <si>
    <t>1.64</t>
  </si>
  <si>
    <t>1.80</t>
  </si>
  <si>
    <t>1.30</t>
  </si>
  <si>
    <t>2.05</t>
  </si>
  <si>
    <t>2.35</t>
  </si>
  <si>
    <t>1.83</t>
  </si>
  <si>
    <t>1.27</t>
  </si>
  <si>
    <t>0.90</t>
  </si>
  <si>
    <t>1.55</t>
  </si>
  <si>
    <t>1.36</t>
  </si>
  <si>
    <t>2.79</t>
  </si>
  <si>
    <t>2.04</t>
  </si>
  <si>
    <t>1.69</t>
  </si>
  <si>
    <t>2.85</t>
  </si>
  <si>
    <t>2.01</t>
  </si>
  <si>
    <t>2.92</t>
  </si>
  <si>
    <t>1.54</t>
  </si>
  <si>
    <t>1.38</t>
  </si>
  <si>
    <t>1.89</t>
  </si>
  <si>
    <t>1.18</t>
  </si>
  <si>
    <t>1.66</t>
  </si>
  <si>
    <t>1.88</t>
  </si>
  <si>
    <t>2.34</t>
  </si>
  <si>
    <t>1.19</t>
  </si>
  <si>
    <t>1.13</t>
  </si>
  <si>
    <t>2.20</t>
  </si>
  <si>
    <t>2.16</t>
  </si>
  <si>
    <t>2.17</t>
  </si>
  <si>
    <t>0.60</t>
  </si>
  <si>
    <t>1.51</t>
  </si>
  <si>
    <t>1.21</t>
  </si>
  <si>
    <t>1.07</t>
  </si>
  <si>
    <t>2.21</t>
  </si>
  <si>
    <t>2.40</t>
  </si>
  <si>
    <t>2.00</t>
  </si>
  <si>
    <t>2.46</t>
  </si>
  <si>
    <t>1.09</t>
  </si>
  <si>
    <t>2.57</t>
  </si>
  <si>
    <t>3.42</t>
  </si>
  <si>
    <t>1.97</t>
  </si>
  <si>
    <t>1.59</t>
  </si>
  <si>
    <t>2.78</t>
  </si>
  <si>
    <t>1.08</t>
  </si>
  <si>
    <t>1.24</t>
  </si>
  <si>
    <t>3.81</t>
  </si>
  <si>
    <t>1.45</t>
  </si>
  <si>
    <t>1.79</t>
  </si>
  <si>
    <t>1.20</t>
  </si>
  <si>
    <t>1.32</t>
  </si>
  <si>
    <t>2.28</t>
  </si>
  <si>
    <t>1.96</t>
  </si>
  <si>
    <t>1.42</t>
  </si>
  <si>
    <t>2.42</t>
  </si>
  <si>
    <t>2.09</t>
  </si>
  <si>
    <t>1.02</t>
  </si>
  <si>
    <t>0.94</t>
  </si>
  <si>
    <t>2.93</t>
  </si>
  <si>
    <t>2.03</t>
  </si>
  <si>
    <t>2.37</t>
  </si>
  <si>
    <t>1.06</t>
  </si>
  <si>
    <t>1.98</t>
  </si>
  <si>
    <t>1.58</t>
  </si>
  <si>
    <t>1.16</t>
  </si>
  <si>
    <t>4.09</t>
  </si>
  <si>
    <t>0.99</t>
  </si>
  <si>
    <t>1.00</t>
  </si>
  <si>
    <t>2.58</t>
  </si>
  <si>
    <t>1.10</t>
  </si>
  <si>
    <t>1.87</t>
  </si>
  <si>
    <t>1.99</t>
  </si>
  <si>
    <t>1.65</t>
  </si>
  <si>
    <t>0.37</t>
  </si>
  <si>
    <t>1.25</t>
  </si>
  <si>
    <t>1.95</t>
  </si>
  <si>
    <t>1.73</t>
  </si>
  <si>
    <t>2.44</t>
  </si>
  <si>
    <t>2.67</t>
  </si>
  <si>
    <t>1.03</t>
  </si>
  <si>
    <t>2.39</t>
  </si>
  <si>
    <t>3.28</t>
  </si>
  <si>
    <t>2.11</t>
  </si>
  <si>
    <t>0.88</t>
  </si>
  <si>
    <t>1.33</t>
  </si>
  <si>
    <t>1.17</t>
  </si>
  <si>
    <t>0.68</t>
  </si>
  <si>
    <t>2.23</t>
  </si>
  <si>
    <t>2.59</t>
  </si>
  <si>
    <t>1.86</t>
  </si>
  <si>
    <t>1.92</t>
  </si>
  <si>
    <t>2.27</t>
  </si>
  <si>
    <t>1.01</t>
  </si>
  <si>
    <t>1.11</t>
  </si>
  <si>
    <t>3.17</t>
  </si>
  <si>
    <t>1.81</t>
  </si>
  <si>
    <t>1.72</t>
  </si>
  <si>
    <t>1.05</t>
  </si>
  <si>
    <t>0.06</t>
  </si>
  <si>
    <t>2.41</t>
  </si>
  <si>
    <t>2.12</t>
  </si>
  <si>
    <t>1.53</t>
  </si>
  <si>
    <t>1.82</t>
  </si>
  <si>
    <t>1.67</t>
  </si>
  <si>
    <t>0.95</t>
  </si>
  <si>
    <t>1.62</t>
  </si>
  <si>
    <t>1.74</t>
  </si>
  <si>
    <t>0.20</t>
  </si>
  <si>
    <t>1.04</t>
  </si>
  <si>
    <t>1.23</t>
  </si>
  <si>
    <t>3.11</t>
  </si>
  <si>
    <t>2.07</t>
  </si>
  <si>
    <t>0.05</t>
  </si>
  <si>
    <t>1.22</t>
  </si>
  <si>
    <t>1.61</t>
  </si>
  <si>
    <t>4.12</t>
  </si>
  <si>
    <t>1.63</t>
  </si>
  <si>
    <t>1.76</t>
  </si>
  <si>
    <t>1.14</t>
  </si>
  <si>
    <t>1.28</t>
  </si>
  <si>
    <t>2.38</t>
  </si>
  <si>
    <t>4.13</t>
  </si>
  <si>
    <t>3.73</t>
  </si>
  <si>
    <t>3.83</t>
  </si>
  <si>
    <t>2.47</t>
  </si>
  <si>
    <t>3.13</t>
  </si>
  <si>
    <t>3.64</t>
  </si>
  <si>
    <t>2.72</t>
  </si>
  <si>
    <t>1.40</t>
  </si>
  <si>
    <t>3.97</t>
  </si>
  <si>
    <t>2.68</t>
  </si>
  <si>
    <t>3.12</t>
  </si>
  <si>
    <t>1.50</t>
  </si>
  <si>
    <t>0.36</t>
  </si>
  <si>
    <t>3.47</t>
  </si>
  <si>
    <t>3.06</t>
  </si>
  <si>
    <t>2.64</t>
  </si>
  <si>
    <t>3.91</t>
  </si>
  <si>
    <t>3.01</t>
  </si>
  <si>
    <t>4.83</t>
  </si>
  <si>
    <t>3.08</t>
  </si>
  <si>
    <t>0.50</t>
  </si>
  <si>
    <t>3.00</t>
  </si>
  <si>
    <t>2.95</t>
  </si>
  <si>
    <t>2.97</t>
  </si>
  <si>
    <t>2.32</t>
  </si>
  <si>
    <t>3.14</t>
  </si>
  <si>
    <t>1.52</t>
  </si>
  <si>
    <t>2.77</t>
  </si>
  <si>
    <t>2.89</t>
  </si>
  <si>
    <t>0.86</t>
  </si>
  <si>
    <t>Blood / lymphatic</t>
  </si>
  <si>
    <t>Body wall and cavities</t>
  </si>
  <si>
    <t>Cardiac</t>
  </si>
  <si>
    <t>Gastrointestinal</t>
  </si>
  <si>
    <t>Infection</t>
  </si>
  <si>
    <t>Multisystem</t>
  </si>
  <si>
    <t>Musculoskeletal</t>
  </si>
  <si>
    <t>Neurological</t>
  </si>
  <si>
    <t>Oncology</t>
  </si>
  <si>
    <t>Respiratory</t>
  </si>
  <si>
    <t>Trauma</t>
  </si>
  <si>
    <t>Other</t>
  </si>
  <si>
    <t xml:space="preserve">2) Patients who had not been discharged at the time of final dataset lock are not included in this tables. </t>
  </si>
  <si>
    <t>Body</t>
  </si>
  <si>
    <t>Endocrine/metabolic</t>
  </si>
  <si>
    <t>n</t>
  </si>
  <si>
    <t>0.4-1.8</t>
  </si>
  <si>
    <t>0.9-2.8</t>
  </si>
  <si>
    <t>0.8-3.6</t>
  </si>
  <si>
    <t>0.8-2.8</t>
  </si>
  <si>
    <t>0.9-2.9</t>
  </si>
  <si>
    <t>1.7-5.5</t>
  </si>
  <si>
    <t>0.9-2.7</t>
  </si>
  <si>
    <t>0.7-1.3</t>
  </si>
  <si>
    <t>0.9-3.8</t>
  </si>
  <si>
    <t>0.8-2.9</t>
  </si>
  <si>
    <t>0.8-5.2</t>
  </si>
  <si>
    <t>0.7-2.2</t>
  </si>
  <si>
    <t>0.7-2.7</t>
  </si>
  <si>
    <t>0.9-5.3</t>
  </si>
  <si>
    <t>0.2-0.9</t>
  </si>
  <si>
    <t>0.7-4.2</t>
  </si>
  <si>
    <t>0.8-6.7</t>
  </si>
  <si>
    <t>0.8-2.2</t>
  </si>
  <si>
    <t>1.1-7.7</t>
  </si>
  <si>
    <t>0.8-1.0</t>
  </si>
  <si>
    <t>0.8-2.7</t>
  </si>
  <si>
    <t>0.8-1.4</t>
  </si>
  <si>
    <t>1.0-6.2</t>
  </si>
  <si>
    <t>0.6-1.5</t>
  </si>
  <si>
    <t>0.7-2.6</t>
  </si>
  <si>
    <t>1.0-4.7</t>
  </si>
  <si>
    <t>0.7-3.2</t>
  </si>
  <si>
    <t>1.0-7.0</t>
  </si>
  <si>
    <t>1.2-7.7</t>
  </si>
  <si>
    <t>0.9-3.6</t>
  </si>
  <si>
    <t>1.9-8.4</t>
  </si>
  <si>
    <t>1.0-8.9</t>
  </si>
  <si>
    <t>1.1-2.8</t>
  </si>
  <si>
    <t>1.3-5.6</t>
  </si>
  <si>
    <t>1.0-4.1</t>
  </si>
  <si>
    <t>1.6-9.0</t>
  </si>
  <si>
    <t>1.3-6.2</t>
  </si>
  <si>
    <t>0.9-3.9</t>
  </si>
  <si>
    <t>2.0-18.6</t>
  </si>
  <si>
    <t>1.9-10.5</t>
  </si>
  <si>
    <t>1.6-7.7</t>
  </si>
  <si>
    <t>1.6-7.2</t>
  </si>
  <si>
    <t>1.0-6.7</t>
  </si>
  <si>
    <t>1.8-7.6</t>
  </si>
  <si>
    <t>1.0-9.9</t>
  </si>
  <si>
    <t>1.3-5.8</t>
  </si>
  <si>
    <t>1.0-7.1</t>
  </si>
  <si>
    <t>2.9-9.5</t>
  </si>
  <si>
    <t>1.1-5.8</t>
  </si>
  <si>
    <t>1.2-6.2</t>
  </si>
  <si>
    <t>1.6-6.9</t>
  </si>
  <si>
    <t>4.9-9.6</t>
  </si>
  <si>
    <t>2.9-3.1</t>
  </si>
  <si>
    <t>1.9-16.2</t>
  </si>
  <si>
    <t>0.7-1.9</t>
  </si>
  <si>
    <t>1.1-4.0</t>
  </si>
  <si>
    <t>1.1-3.4</t>
  </si>
  <si>
    <t>2.8-12.2</t>
  </si>
  <si>
    <t>2.2-10.0</t>
  </si>
  <si>
    <t>0.7-6.0</t>
  </si>
  <si>
    <t>0.7-2.9</t>
  </si>
  <si>
    <t>1.1-5.3</t>
  </si>
  <si>
    <t>1.5-5.4</t>
  </si>
  <si>
    <t>1.8-6.6</t>
  </si>
  <si>
    <t>0.8-1.7</t>
  </si>
  <si>
    <t>0.9-4.3</t>
  </si>
  <si>
    <t>0.9-2.4</t>
  </si>
  <si>
    <t>2.4-7.1</t>
  </si>
  <si>
    <t>0.8-2.3</t>
  </si>
  <si>
    <t>0.9-6.9</t>
  </si>
  <si>
    <t>1.0-3.8</t>
  </si>
  <si>
    <t>0.7-4.0</t>
  </si>
  <si>
    <t>1.0-7.6</t>
  </si>
  <si>
    <t>1.2-5.6</t>
  </si>
  <si>
    <t>1.5-8.0</t>
  </si>
  <si>
    <t>1.3-15.7</t>
  </si>
  <si>
    <t>0.8-1.1</t>
  </si>
  <si>
    <t>1.1-3.9</t>
  </si>
  <si>
    <t>1.0-3.7</t>
  </si>
  <si>
    <t>1.8-7.1</t>
  </si>
  <si>
    <t>0.9-4.5</t>
  </si>
  <si>
    <t>1.8-5.3</t>
  </si>
  <si>
    <t>0.8-4.7</t>
  </si>
  <si>
    <t>1.5-5.9</t>
  </si>
  <si>
    <t>1.9-11.5</t>
  </si>
  <si>
    <t>1.3-5.1</t>
  </si>
  <si>
    <t>1.7-7.2</t>
  </si>
  <si>
    <t>0.8-12.6</t>
  </si>
  <si>
    <t>0.9-5.0</t>
  </si>
  <si>
    <t>2.0-7.6</t>
  </si>
  <si>
    <t>0.7-5.3</t>
  </si>
  <si>
    <t>1.5-8.9</t>
  </si>
  <si>
    <t>1.0-4.8</t>
  </si>
  <si>
    <t>0.2-3.8</t>
  </si>
  <si>
    <t>1.8-12.9</t>
  </si>
  <si>
    <t>1.0-20.2</t>
  </si>
  <si>
    <t>1.0-3.0</t>
  </si>
  <si>
    <t>1.1-8.1</t>
  </si>
  <si>
    <t>1.1-6.3</t>
  </si>
  <si>
    <t>2.1-6.9</t>
  </si>
  <si>
    <t>1.3-6.8</t>
  </si>
  <si>
    <t>1.6-6.7</t>
  </si>
  <si>
    <t>1.0-4.0</t>
  </si>
  <si>
    <t>1.7-6.9</t>
  </si>
  <si>
    <t>1.1-11.8</t>
  </si>
  <si>
    <t>0.8-2.5</t>
  </si>
  <si>
    <t>0.8-3.2</t>
  </si>
  <si>
    <t>0.7-3.8</t>
  </si>
  <si>
    <t>1.0-6.0</t>
  </si>
  <si>
    <t>0.7-5.5</t>
  </si>
  <si>
    <t>0.9-1.9</t>
  </si>
  <si>
    <t>2.4-5.5</t>
  </si>
  <si>
    <t>0.8-1.8</t>
  </si>
  <si>
    <t>2.4-6.0</t>
  </si>
  <si>
    <t>0.8-5.9</t>
  </si>
  <si>
    <t>0.6-6.5</t>
  </si>
  <si>
    <t>0.8-5.6</t>
  </si>
  <si>
    <t>0.9-4.8</t>
  </si>
  <si>
    <t>1.6-5.6</t>
  </si>
  <si>
    <t>1.3-13.7</t>
  </si>
  <si>
    <t>0.8-1.6</t>
  </si>
  <si>
    <t>0.9-4.2</t>
  </si>
  <si>
    <t>1.2-4.0</t>
  </si>
  <si>
    <t>1.3-6.1</t>
  </si>
  <si>
    <t>0.9-3.2</t>
  </si>
  <si>
    <t>0.8-3.0</t>
  </si>
  <si>
    <t>0.9-5.8</t>
  </si>
  <si>
    <t>1.0-3.6</t>
  </si>
  <si>
    <t>1.1-6.8</t>
  </si>
  <si>
    <t>1.1-3.5</t>
  </si>
  <si>
    <t>1.2-6.3</t>
  </si>
  <si>
    <t>1.1-5.0</t>
  </si>
  <si>
    <t>1.0-2.1</t>
  </si>
  <si>
    <t>1.2-6.9</t>
  </si>
  <si>
    <t>1.2-3.1</t>
  </si>
  <si>
    <t>1.5-7.5</t>
  </si>
  <si>
    <t>1.2-5.7</t>
  </si>
  <si>
    <t>1.8-5.9</t>
  </si>
  <si>
    <t>1.0-54.0</t>
  </si>
  <si>
    <t>1.6-6.5</t>
  </si>
  <si>
    <t>1.0-2.2</t>
  </si>
  <si>
    <t>1.3-10.7</t>
  </si>
  <si>
    <t>0.7-4.9</t>
  </si>
  <si>
    <t>0.9-7.5</t>
  </si>
  <si>
    <t>1.6-8.6</t>
  </si>
  <si>
    <t>1.0-5.5</t>
  </si>
  <si>
    <t>2.1-8.1</t>
  </si>
  <si>
    <t>1.4-5.8</t>
  </si>
  <si>
    <t>0.8-1.9</t>
  </si>
  <si>
    <t>0.8-3.9</t>
  </si>
  <si>
    <t>0.7-4.8</t>
  </si>
  <si>
    <t>2.1-9.4</t>
  </si>
  <si>
    <t>1.0-6.1</t>
  </si>
  <si>
    <t>0.8-4.4</t>
  </si>
  <si>
    <t>0.7-2.1</t>
  </si>
  <si>
    <t>1.0-5.0</t>
  </si>
  <si>
    <t>1.1-6.4</t>
  </si>
  <si>
    <t>1.4-5.0</t>
  </si>
  <si>
    <t>1.0-5.1</t>
  </si>
  <si>
    <t>0.8-2.1</t>
  </si>
  <si>
    <t>0.7-2.5</t>
  </si>
  <si>
    <t>0.7-5.8</t>
  </si>
  <si>
    <t>1.5-5.6</t>
  </si>
  <si>
    <t>0.3-1.8</t>
  </si>
  <si>
    <t>1.7-6.3</t>
  </si>
  <si>
    <t>0.8-1.2</t>
  </si>
  <si>
    <t>0.9-3.1</t>
  </si>
  <si>
    <t>1.9-6.2</t>
  </si>
  <si>
    <t>0.7-3.0</t>
  </si>
  <si>
    <t>0.4-1.9</t>
  </si>
  <si>
    <t>0.3-1.0</t>
  </si>
  <si>
    <t>0.6-1.2</t>
  </si>
  <si>
    <t>0.5-2.2</t>
  </si>
  <si>
    <t>0.7-4.7</t>
  </si>
  <si>
    <t>1.8-3.0</t>
  </si>
  <si>
    <t>0.5-1.8</t>
  </si>
  <si>
    <t>0.4-1.4</t>
  </si>
  <si>
    <t>1.3-2.8</t>
  </si>
  <si>
    <t>0.8-5.0</t>
  </si>
  <si>
    <t>1.7-4.8</t>
  </si>
  <si>
    <t>1.0-3.3</t>
  </si>
  <si>
    <t>1.2-6.0</t>
  </si>
  <si>
    <t>0.6-6.4</t>
  </si>
  <si>
    <t>1.4-9.3</t>
  </si>
  <si>
    <t>3.1-8.9</t>
  </si>
  <si>
    <t>1.3-4.8</t>
  </si>
  <si>
    <t>2.9-8.7</t>
  </si>
  <si>
    <t>1.4-6.3</t>
  </si>
  <si>
    <t>1.1-8.3</t>
  </si>
  <si>
    <t>2.0-8.3</t>
  </si>
  <si>
    <t>1.4-11.3</t>
  </si>
  <si>
    <t>1.7-9.3</t>
  </si>
  <si>
    <t>1.1-7.9</t>
  </si>
  <si>
    <t>0.9-11.2</t>
  </si>
  <si>
    <t>0.8-5.8</t>
  </si>
  <si>
    <t>1.1-7.3</t>
  </si>
  <si>
    <t>2.1-8.7</t>
  </si>
  <si>
    <t>0.9-4.4</t>
  </si>
  <si>
    <t>2.0-11.2</t>
  </si>
  <si>
    <t>1.8-6.1</t>
  </si>
  <si>
    <t>1.3-5.9</t>
  </si>
  <si>
    <t>0.9-5.2</t>
  </si>
  <si>
    <t>1.3-5.4</t>
  </si>
  <si>
    <t>1.8-6.4</t>
  </si>
  <si>
    <t>0.8-6.8</t>
  </si>
  <si>
    <t>1.1-4.9</t>
  </si>
  <si>
    <t>1.0-6.5</t>
  </si>
  <si>
    <t>2.6-8.3</t>
  </si>
  <si>
    <t>0.9-4.0</t>
  </si>
  <si>
    <t>3.4-18.9</t>
  </si>
  <si>
    <t>6.8-19.0</t>
  </si>
  <si>
    <t>1.0-5.7</t>
  </si>
  <si>
    <t>0.1-9.2</t>
  </si>
  <si>
    <t>0.8-15.5</t>
  </si>
  <si>
    <t>1.2-4.9</t>
  </si>
  <si>
    <t>1.5-6.9</t>
  </si>
  <si>
    <t>0.2-7.3</t>
  </si>
  <si>
    <t>0.8-3.1</t>
  </si>
  <si>
    <t>0.2-3.2</t>
  </si>
  <si>
    <t>1.1-8.0</t>
  </si>
  <si>
    <t>0.7-1.8</t>
  </si>
  <si>
    <t>0.5-3.5</t>
  </si>
  <si>
    <t>0.9-6.5</t>
  </si>
  <si>
    <t>0.1-7.5</t>
  </si>
  <si>
    <t>0.5-2.1</t>
  </si>
  <si>
    <t>0.4-3.5</t>
  </si>
  <si>
    <t>0.8-5.5</t>
  </si>
  <si>
    <t>0.4-3.0</t>
  </si>
  <si>
    <t>1.1-10.7</t>
  </si>
  <si>
    <t>0.7-6.6</t>
  </si>
  <si>
    <t>0.8-3.8</t>
  </si>
  <si>
    <t>0.9-4.9</t>
  </si>
  <si>
    <t>1.7-9.4</t>
  </si>
  <si>
    <t>0.8-4.0</t>
  </si>
  <si>
    <t>1.0-2.8</t>
  </si>
  <si>
    <t>0.8-6.2</t>
  </si>
  <si>
    <t>1.1-4.5</t>
  </si>
  <si>
    <t>0.9-1.3</t>
  </si>
  <si>
    <t>1.4-5.7</t>
  </si>
  <si>
    <t>0.8-3.3</t>
  </si>
  <si>
    <t>1.0-6.8</t>
  </si>
  <si>
    <t>0.6-2.4</t>
  </si>
  <si>
    <t>1.5-6.4</t>
  </si>
  <si>
    <t>0.7-3.9</t>
  </si>
  <si>
    <t>0.7-0.8</t>
  </si>
  <si>
    <t>0.7-1.7</t>
  </si>
  <si>
    <t>1.6-7.1</t>
  </si>
  <si>
    <t>0.6-2.8</t>
  </si>
  <si>
    <t>0.7-3.4</t>
  </si>
  <si>
    <t>1.0-10.5</t>
  </si>
  <si>
    <t>1.6-10.7</t>
  </si>
  <si>
    <t>1.1-4.2</t>
  </si>
  <si>
    <t>2.5-7.1</t>
  </si>
  <si>
    <t>0.9-2.0</t>
  </si>
  <si>
    <t>0.8-4.6</t>
  </si>
  <si>
    <t>2.1-7.2</t>
  </si>
  <si>
    <t>0.7-3.6</t>
  </si>
  <si>
    <t>0.9-3.7</t>
  </si>
  <si>
    <t>1.2-10.2</t>
  </si>
  <si>
    <t>2.0-19.0</t>
  </si>
  <si>
    <t>1.8-6.8</t>
  </si>
  <si>
    <t>1.8-7.7</t>
  </si>
  <si>
    <t>2.2-7.0</t>
  </si>
  <si>
    <t>1.9-12.8</t>
  </si>
  <si>
    <t>0.8-2.0</t>
  </si>
  <si>
    <t>1.2-5.2</t>
  </si>
  <si>
    <t>1.1-5.1</t>
  </si>
  <si>
    <t>1.7-7.1</t>
  </si>
  <si>
    <t>1.3-4.3</t>
  </si>
  <si>
    <t>0.8-4.2</t>
  </si>
  <si>
    <t>0.6-6.0</t>
  </si>
  <si>
    <t>0.9-5.5</t>
  </si>
  <si>
    <t>0.4-1.2</t>
  </si>
  <si>
    <t>0.7-2.8</t>
  </si>
  <si>
    <t>1.6-6.3</t>
  </si>
  <si>
    <t>1.5-15.9</t>
  </si>
  <si>
    <t>0.8-1.3</t>
  </si>
  <si>
    <t>0.6-3.8</t>
  </si>
  <si>
    <t>0.2-0.6</t>
  </si>
  <si>
    <t>0.3-9.9</t>
  </si>
  <si>
    <t>0.1-0.2</t>
  </si>
  <si>
    <t>0.8-1.5</t>
  </si>
  <si>
    <t>0.0-0.4</t>
  </si>
  <si>
    <t>1.1-10.9</t>
  </si>
  <si>
    <t>0.2-0.8</t>
  </si>
  <si>
    <t>0.6-0.9</t>
  </si>
  <si>
    <t>0.7-34.0</t>
  </si>
  <si>
    <t>1.3-3.6</t>
  </si>
  <si>
    <t>1.8-5.1</t>
  </si>
  <si>
    <t>1.0-3.1</t>
  </si>
  <si>
    <t>TABLE 39 LENGTH OF STAY BY PRIMARY DIAGNOSTIC GROUP BY HEALTH ORGANISATION</t>
  </si>
  <si>
    <t xml:space="preserve">1) Length of stay is reported based on year of admission. This table includes admissions in the three years reporting period only and so does not include data on all children treated in PICU in the report period. </t>
  </si>
  <si>
    <t>&lt;1 hour</t>
  </si>
  <si>
    <t>&lt;1 hour (%)</t>
  </si>
  <si>
    <t>12 to &lt;24 hours</t>
  </si>
  <si>
    <t>1 to &lt;4 hours</t>
  </si>
  <si>
    <t>1 to &lt;4 hours (%)</t>
  </si>
  <si>
    <t>4 to &lt;12 hours</t>
  </si>
  <si>
    <t>4 to &lt;12 hours (%)</t>
  </si>
  <si>
    <t>12 to &lt;24 hours (%)</t>
  </si>
  <si>
    <t>1 to &lt;3 days</t>
  </si>
  <si>
    <t>1 to &lt;3 days (%)</t>
  </si>
  <si>
    <t>3 to &lt;7 days</t>
  </si>
  <si>
    <t>3 to &lt;7 days (%)</t>
  </si>
  <si>
    <t>7+ days</t>
  </si>
  <si>
    <t>7+ days (%)</t>
  </si>
  <si>
    <t>2) Unknown includes patients who were not discharged from PICU at the time of final database lock</t>
  </si>
  <si>
    <t>3) Length of stay is calculated as date of discharge minus date of admission for admissions occurring in the reporting period</t>
  </si>
  <si>
    <t>FIGURE 35a-c BED CENSUS BY HEALTH ORGANISATION, ALL ADMISSIONS</t>
  </si>
  <si>
    <t>FIGURE 37a-c BED ACTIVITY BY HEALTH ORGANISATION, ALL ADMISSIONS, 2017</t>
  </si>
  <si>
    <t>FIGURE 37a-c BED ACTIVITY BY HEALTH ORGANISATION, ALL ADMISSIONS</t>
  </si>
  <si>
    <t>n &lt;1</t>
  </si>
  <si>
    <t>n 1-4</t>
  </si>
  <si>
    <t>n 5-10</t>
  </si>
  <si>
    <t>n 11-15</t>
  </si>
  <si>
    <t>n Total</t>
  </si>
  <si>
    <t>4) IQR = Interquartile range</t>
  </si>
  <si>
    <t>5) 'Other' includes a mixture of diagnoses but also some coding where a non-diagnostic Read code was given e.g. 'Post-surgical wound care', this practice varies by organisation.</t>
  </si>
  <si>
    <t>6) Length of stay is calculated as date of discharge minus date of admission for admissions occurring in the reporting period</t>
  </si>
  <si>
    <r>
      <rPr>
        <sz val="8"/>
        <rFont val="Arial"/>
        <family val="2"/>
      </rPr>
      <t>7) Primary diagnosis group classification is based on CT3 (The Read Codes).  Further information on the primary diagnostic groups can be found in the</t>
    </r>
    <r>
      <rPr>
        <sz val="8"/>
        <color theme="1"/>
        <rFont val="Arial"/>
        <family val="2"/>
      </rPr>
      <t xml:space="preserve"> Data Description Document.</t>
    </r>
  </si>
  <si>
    <t>Statistical disclosure control has been provided throughout this report via small number suppression for values less than three. Blank cells coloured grey indicate small number suppression has been applied unless otherwise stated. In some circumstances, zeroes have also been suppressed in order to obfuscate other small numbers. In genreal, row totals will include suppressed values whereas column totals will not and as such row and column totals may differ; where an alternative approach is taken, this will be indicated in the footnotes.</t>
  </si>
  <si>
    <t xml:space="preserve">5) Column totals and the grand total include suppressed values. Row totals exclude suppressed values. </t>
  </si>
  <si>
    <t>3) Grey cells are shown where the number of admissions is less than or equal to three, median and IQR are not presented for statistical disclosure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</si>
</sst>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0.0\)"/>
    <numFmt numFmtId="165" formatCode="#,##0.0"/>
    <numFmt numFmtId="166" formatCode="\(0.0\)"/>
    <numFmt numFmtId="167" formatCode="0.0"/>
  </numFmts>
  <fonts count="31" x14ac:knownFonts="1">
    <font>
      <sz val="10"/>
      <color theme="1"/>
      <name val="Arial"/>
      <family val="2"/>
    </font>
    <font>
      <sz val="10"/>
      <color theme="1"/>
      <name val="Calibri Light"/>
      <family val="2"/>
      <scheme val="major"/>
    </font>
    <font>
      <sz val="11"/>
      <color theme="1"/>
      <name val="Calibri"/>
      <family val="2"/>
      <scheme val="minor"/>
    </font>
    <font>
      <sz val="10"/>
      <color theme="4" tint="-0.24994659260841701"/>
      <name val="Arial"/>
      <family val="2"/>
    </font>
    <font>
      <sz val="14"/>
      <color theme="4" tint="-0.249977111117893"/>
      <name val="Arial"/>
      <family val="2"/>
    </font>
    <font>
      <sz val="10"/>
      <color theme="4" tint="-0.249977111117893"/>
      <name val="Arial"/>
      <family val="2"/>
    </font>
    <font>
      <sz val="10"/>
      <name val="Arial"/>
      <family val="2"/>
    </font>
    <font>
      <sz val="8"/>
      <name val="Arial"/>
      <family val="2"/>
    </font>
    <font>
      <sz val="10"/>
      <color theme="1"/>
      <name val="Arial"/>
      <family val="2"/>
    </font>
    <font>
      <sz val="10"/>
      <name val="Arial"/>
      <family val="2"/>
    </font>
    <font>
      <u/>
      <sz val="10"/>
      <color indexed="12"/>
      <name val="Arial"/>
      <family val="2"/>
    </font>
    <font>
      <sz val="11"/>
      <color theme="4" tint="-0.249977111117893"/>
      <name val="Arial"/>
      <family val="2"/>
    </font>
    <font>
      <u/>
      <sz val="10"/>
      <color theme="4" tint="-0.249977111117893"/>
      <name val="Arial"/>
      <family val="2"/>
    </font>
    <font>
      <sz val="11"/>
      <color rgb="FFFF0000"/>
      <name val="Arial"/>
      <family val="2"/>
    </font>
    <font>
      <b/>
      <sz val="8"/>
      <name val="Arial"/>
      <family val="2"/>
    </font>
    <font>
      <sz val="14"/>
      <color theme="4" tint="-0.499984740745262"/>
      <name val="Arial"/>
      <family val="2"/>
    </font>
    <font>
      <sz val="10"/>
      <color theme="4" tint="-0.499984740745262"/>
      <name val="Arial"/>
      <family val="2"/>
    </font>
    <font>
      <sz val="11"/>
      <name val="Calibri"/>
      <family val="2"/>
    </font>
    <font>
      <sz val="10"/>
      <name val="Arial"/>
      <family val="2"/>
    </font>
    <font>
      <u/>
      <sz val="10"/>
      <color theme="10"/>
      <name val="Arial"/>
      <family val="2"/>
    </font>
    <font>
      <sz val="10"/>
      <color rgb="FF000000"/>
      <name val="Arial"/>
      <family val="2"/>
    </font>
    <font>
      <sz val="14"/>
      <color rgb="FF366092"/>
      <name val="Arial"/>
      <family val="2"/>
    </font>
    <font>
      <sz val="10"/>
      <name val="Arial"/>
      <family val="2"/>
    </font>
    <font>
      <sz val="11"/>
      <name val="Calibri"/>
      <family val="2"/>
    </font>
    <font>
      <sz val="10"/>
      <color theme="0"/>
      <name val="Calibri Light"/>
      <family val="2"/>
      <scheme val="major"/>
    </font>
    <font>
      <sz val="10"/>
      <name val="Calibri Light"/>
      <family val="2"/>
      <scheme val="major"/>
    </font>
    <font>
      <b/>
      <sz val="10"/>
      <color theme="0"/>
      <name val="Arial"/>
      <family val="2"/>
    </font>
    <font>
      <b/>
      <sz val="10"/>
      <color theme="0"/>
      <name val="Calibri Light"/>
      <family val="2"/>
      <scheme val="major"/>
    </font>
    <font>
      <sz val="8"/>
      <color theme="1"/>
      <name val="Arial"/>
      <family val="2"/>
    </font>
    <font>
      <sz val="14"/>
      <color theme="8" tint="-0.499984740745262"/>
      <name val="Arial"/>
      <family val="2"/>
    </font>
    <font>
      <sz val="10"/>
      <color theme="8" tint="-0.499984740745262"/>
      <name val="Arial"/>
      <family val="2"/>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bgColor theme="4"/>
      </patternFill>
    </fill>
    <fill>
      <patternFill patternType="solid">
        <fgColor theme="4" tint="0.59999389629810485"/>
        <bgColor indexed="64"/>
      </patternFill>
    </fill>
    <fill>
      <patternFill patternType="solid">
        <fgColor indexed="65"/>
        <bgColor theme="0"/>
      </patternFill>
    </fill>
    <fill>
      <patternFill patternType="solid">
        <fgColor rgb="FFD9D9D9"/>
        <bgColor indexed="64"/>
      </patternFill>
    </fill>
    <fill>
      <patternFill patternType="solid">
        <fgColor theme="0" tint="-0.14999847407452621"/>
        <bgColor indexed="64"/>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indexed="64"/>
      </right>
      <top style="thin">
        <color theme="4"/>
      </top>
      <bottom style="thin">
        <color indexed="64"/>
      </bottom>
      <diagonal/>
    </border>
    <border>
      <left/>
      <right style="thin">
        <color indexed="64"/>
      </right>
      <top/>
      <bottom style="thin">
        <color theme="4"/>
      </bottom>
      <diagonal/>
    </border>
    <border>
      <left style="thin">
        <color theme="4"/>
      </left>
      <right style="thin">
        <color indexed="64"/>
      </right>
      <top style="thin">
        <color theme="4"/>
      </top>
      <bottom style="thin">
        <color theme="4"/>
      </bottom>
      <diagonal/>
    </border>
    <border>
      <left style="thin">
        <color theme="4"/>
      </left>
      <right style="thin">
        <color indexed="64"/>
      </right>
      <top style="thin">
        <color theme="4"/>
      </top>
      <bottom style="thin">
        <color indexed="64"/>
      </bottom>
      <diagonal/>
    </border>
    <border>
      <left style="thin">
        <color indexed="64"/>
      </left>
      <right style="thin">
        <color theme="4"/>
      </right>
      <top/>
      <bottom style="thin">
        <color theme="4"/>
      </bottom>
      <diagonal/>
    </border>
    <border>
      <left style="thin">
        <color theme="4"/>
      </left>
      <right style="thin">
        <color indexed="64"/>
      </right>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
      <left style="thin">
        <color theme="4"/>
      </left>
      <right style="thin">
        <color theme="4"/>
      </right>
      <top style="thin">
        <color indexed="64"/>
      </top>
      <bottom style="thin">
        <color theme="4"/>
      </bottom>
      <diagonal/>
    </border>
    <border>
      <left style="thin">
        <color theme="4"/>
      </left>
      <right style="thin">
        <color indexed="64"/>
      </right>
      <top style="thin">
        <color indexed="64"/>
      </top>
      <bottom style="thin">
        <color theme="4"/>
      </bottom>
      <diagonal/>
    </border>
    <border>
      <left style="thin">
        <color indexed="64"/>
      </left>
      <right/>
      <top style="thin">
        <color theme="4"/>
      </top>
      <bottom style="thin">
        <color theme="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style="thin">
        <color theme="4"/>
      </right>
      <top style="thin">
        <color theme="4"/>
      </top>
      <bottom style="thin">
        <color indexed="64"/>
      </bottom>
      <diagonal/>
    </border>
    <border>
      <left style="thin">
        <color theme="4"/>
      </left>
      <right/>
      <top style="thin">
        <color theme="4"/>
      </top>
      <bottom/>
      <diagonal/>
    </border>
    <border>
      <left/>
      <right/>
      <top style="thin">
        <color theme="4"/>
      </top>
      <bottom/>
      <diagonal/>
    </border>
    <border>
      <left/>
      <right/>
      <top/>
      <bottom style="thin">
        <color indexed="64"/>
      </bottom>
      <diagonal/>
    </border>
    <border>
      <left/>
      <right/>
      <top style="thin">
        <color indexed="64"/>
      </top>
      <bottom style="thin">
        <color theme="4"/>
      </bottom>
      <diagonal/>
    </border>
    <border>
      <left/>
      <right/>
      <top style="thin">
        <color theme="4"/>
      </top>
      <bottom style="thin">
        <color indexed="64"/>
      </bottom>
      <diagonal/>
    </border>
    <border>
      <left style="thin">
        <color indexed="64"/>
      </left>
      <right/>
      <top/>
      <bottom style="thin">
        <color theme="4"/>
      </bottom>
      <diagonal/>
    </border>
    <border>
      <left/>
      <right style="thin">
        <color indexed="64"/>
      </right>
      <top style="thin">
        <color indexed="64"/>
      </top>
      <bottom style="thin">
        <color theme="4"/>
      </bottom>
      <diagonal/>
    </border>
  </borders>
  <cellStyleXfs count="131">
    <xf numFmtId="0" fontId="0" fillId="0" borderId="0"/>
    <xf numFmtId="0" fontId="2" fillId="0" borderId="0"/>
    <xf numFmtId="0" fontId="6" fillId="0" borderId="0"/>
    <xf numFmtId="0" fontId="9" fillId="0" borderId="0"/>
    <xf numFmtId="0" fontId="8" fillId="0" borderId="0"/>
    <xf numFmtId="0" fontId="10" fillId="0" borderId="0" applyNumberFormat="0" applyFill="0" applyBorder="0" applyAlignment="0" applyProtection="0">
      <alignment vertical="top"/>
      <protection locked="0"/>
    </xf>
    <xf numFmtId="0" fontId="6" fillId="0" borderId="0"/>
    <xf numFmtId="0" fontId="8" fillId="0" borderId="0"/>
    <xf numFmtId="0" fontId="6" fillId="0" borderId="0"/>
    <xf numFmtId="0" fontId="17" fillId="0" borderId="0"/>
    <xf numFmtId="0" fontId="2" fillId="0" borderId="0"/>
    <xf numFmtId="0" fontId="8" fillId="0" borderId="0"/>
    <xf numFmtId="0" fontId="2" fillId="0" borderId="0"/>
    <xf numFmtId="0" fontId="6" fillId="0" borderId="0"/>
    <xf numFmtId="0" fontId="18" fillId="0" borderId="0"/>
    <xf numFmtId="0" fontId="1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8" fillId="0" borderId="0"/>
    <xf numFmtId="0" fontId="17" fillId="0" borderId="0"/>
    <xf numFmtId="0" fontId="17"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6" fillId="0" borderId="0"/>
    <xf numFmtId="0" fontId="6" fillId="0" borderId="0"/>
    <xf numFmtId="0" fontId="6" fillId="0" borderId="0"/>
    <xf numFmtId="0" fontId="8" fillId="0" borderId="0"/>
    <xf numFmtId="0" fontId="8" fillId="0" borderId="0"/>
    <xf numFmtId="0" fontId="8"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8"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6" fillId="0" borderId="0"/>
    <xf numFmtId="0" fontId="2"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9" fontId="8" fillId="0" borderId="0" applyFont="0" applyFill="0" applyBorder="0" applyAlignment="0" applyProtection="0"/>
    <xf numFmtId="0" fontId="2" fillId="0" borderId="0"/>
    <xf numFmtId="0" fontId="2" fillId="0" borderId="0"/>
    <xf numFmtId="0" fontId="6" fillId="0" borderId="0"/>
    <xf numFmtId="0" fontId="8" fillId="0" borderId="0"/>
    <xf numFmtId="0" fontId="8" fillId="0" borderId="0"/>
    <xf numFmtId="44" fontId="6" fillId="0" borderId="0" applyFont="0" applyFill="0" applyBorder="0" applyAlignment="0" applyProtection="0"/>
    <xf numFmtId="44"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22" fillId="0" borderId="0"/>
    <xf numFmtId="0" fontId="23" fillId="0" borderId="0"/>
  </cellStyleXfs>
  <cellXfs count="375">
    <xf numFmtId="0" fontId="0" fillId="0" borderId="0" xfId="0"/>
    <xf numFmtId="0" fontId="0" fillId="0" borderId="0" xfId="0" applyNumberFormat="1"/>
    <xf numFmtId="0" fontId="1" fillId="2" borderId="0" xfId="0" applyNumberFormat="1" applyFont="1" applyFill="1"/>
    <xf numFmtId="0" fontId="6" fillId="2" borderId="0" xfId="0" applyFont="1" applyFill="1"/>
    <xf numFmtId="3" fontId="6" fillId="2" borderId="0" xfId="0" applyNumberFormat="1" applyFont="1" applyFill="1"/>
    <xf numFmtId="0" fontId="12" fillId="0" borderId="0" xfId="5" applyFont="1" applyAlignment="1" applyProtection="1"/>
    <xf numFmtId="0" fontId="13" fillId="0" borderId="0" xfId="7" applyFont="1"/>
    <xf numFmtId="0" fontId="11" fillId="0" borderId="0" xfId="4" applyFont="1"/>
    <xf numFmtId="0" fontId="11" fillId="0" borderId="0" xfId="4" applyFont="1" applyAlignment="1">
      <alignment wrapText="1"/>
    </xf>
    <xf numFmtId="0" fontId="7" fillId="2" borderId="0" xfId="0" applyFont="1" applyFill="1" applyAlignment="1">
      <alignment vertical="center"/>
    </xf>
    <xf numFmtId="0" fontId="5" fillId="2" borderId="0" xfId="0" applyFont="1" applyFill="1"/>
    <xf numFmtId="164" fontId="6" fillId="2" borderId="0" xfId="0" applyNumberFormat="1" applyFont="1" applyFill="1"/>
    <xf numFmtId="0" fontId="7" fillId="2" borderId="0" xfId="0" applyFont="1" applyFill="1"/>
    <xf numFmtId="0" fontId="0" fillId="2" borderId="0" xfId="0" applyFill="1"/>
    <xf numFmtId="0" fontId="14" fillId="2" borderId="0" xfId="0" applyFont="1" applyFill="1"/>
    <xf numFmtId="164" fontId="7" fillId="2" borderId="0" xfId="0" applyNumberFormat="1" applyFont="1" applyFill="1"/>
    <xf numFmtId="3" fontId="7" fillId="2" borderId="0" xfId="0" applyNumberFormat="1" applyFont="1" applyFill="1"/>
    <xf numFmtId="0" fontId="1" fillId="2" borderId="2" xfId="0" applyNumberFormat="1" applyFont="1" applyFill="1" applyBorder="1"/>
    <xf numFmtId="0" fontId="1" fillId="2" borderId="0" xfId="0" applyNumberFormat="1" applyFont="1" applyFill="1" applyBorder="1"/>
    <xf numFmtId="0" fontId="1" fillId="0" borderId="0" xfId="0" applyFont="1" applyBorder="1" applyAlignment="1">
      <alignment horizontal="center" vertical="top" wrapText="1"/>
    </xf>
    <xf numFmtId="0" fontId="3" fillId="2" borderId="0" xfId="1" applyFont="1" applyFill="1" applyBorder="1" applyAlignment="1">
      <alignment horizontal="left" vertical="center"/>
    </xf>
    <xf numFmtId="0" fontId="11" fillId="0" borderId="0" xfId="6" applyFont="1" applyFill="1" applyAlignment="1">
      <alignment vertical="center" wrapText="1"/>
    </xf>
    <xf numFmtId="0" fontId="8" fillId="0" borderId="0" xfId="4" applyFont="1" applyAlignment="1">
      <alignment wrapText="1"/>
    </xf>
    <xf numFmtId="0" fontId="8" fillId="0" borderId="0" xfId="4" applyFont="1"/>
    <xf numFmtId="0" fontId="8" fillId="0" borderId="0" xfId="4" applyFont="1" applyFill="1" applyAlignment="1">
      <alignment wrapText="1"/>
    </xf>
    <xf numFmtId="0" fontId="11" fillId="0" borderId="0" xfId="5" applyFont="1" applyAlignment="1" applyProtection="1">
      <alignment wrapText="1"/>
    </xf>
    <xf numFmtId="0" fontId="11" fillId="0" borderId="0" xfId="5" applyFont="1" applyFill="1" applyBorder="1" applyAlignment="1" applyProtection="1">
      <alignment horizontal="left" wrapText="1" readingOrder="1"/>
    </xf>
    <xf numFmtId="0" fontId="11" fillId="0" borderId="0" xfId="5" applyFont="1" applyFill="1" applyBorder="1" applyAlignment="1" applyProtection="1">
      <alignment horizontal="left" wrapText="1"/>
    </xf>
    <xf numFmtId="0" fontId="11" fillId="0" borderId="0" xfId="5" applyFont="1" applyAlignment="1" applyProtection="1">
      <alignment horizontal="left" wrapText="1"/>
    </xf>
    <xf numFmtId="0" fontId="0" fillId="2" borderId="0" xfId="0" applyFill="1" applyAlignment="1">
      <alignment vertical="center"/>
    </xf>
    <xf numFmtId="0" fontId="5" fillId="0" borderId="0" xfId="0" applyFont="1"/>
    <xf numFmtId="0" fontId="5" fillId="0" borderId="0" xfId="4" applyFont="1" applyFill="1" applyAlignment="1">
      <alignment vertical="top"/>
    </xf>
    <xf numFmtId="0" fontId="4" fillId="0" borderId="0" xfId="4" applyFont="1" applyFill="1" applyAlignment="1">
      <alignment horizontal="left" vertical="top"/>
    </xf>
    <xf numFmtId="0" fontId="5" fillId="2" borderId="0" xfId="0" applyFont="1" applyFill="1" applyAlignment="1">
      <alignment horizontal="left" vertical="center" wrapText="1"/>
    </xf>
    <xf numFmtId="0" fontId="11" fillId="0" borderId="0" xfId="0" applyFont="1" applyAlignment="1">
      <alignment horizontal="left" vertical="center" wrapText="1"/>
    </xf>
    <xf numFmtId="0" fontId="1" fillId="2" borderId="9" xfId="0" applyNumberFormat="1" applyFont="1" applyFill="1" applyBorder="1"/>
    <xf numFmtId="0" fontId="14" fillId="0" borderId="0" xfId="4" applyFont="1" applyAlignment="1">
      <alignment horizontal="left"/>
    </xf>
    <xf numFmtId="0" fontId="7" fillId="0" borderId="0" xfId="4" applyFont="1" applyAlignment="1">
      <alignment horizontal="center"/>
    </xf>
    <xf numFmtId="0" fontId="7" fillId="0" borderId="0" xfId="4" applyFont="1"/>
    <xf numFmtId="0" fontId="7" fillId="0" borderId="0" xfId="0" applyFont="1"/>
    <xf numFmtId="0" fontId="25" fillId="2" borderId="11" xfId="0" applyNumberFormat="1" applyFont="1" applyFill="1" applyBorder="1" applyAlignment="1">
      <alignment horizontal="right" vertical="top" wrapText="1"/>
    </xf>
    <xf numFmtId="0" fontId="25" fillId="2" borderId="11" xfId="0" applyNumberFormat="1" applyFont="1" applyFill="1" applyBorder="1" applyAlignment="1">
      <alignment horizontal="right"/>
    </xf>
    <xf numFmtId="0" fontId="4" fillId="0" borderId="0" xfId="4" applyFont="1" applyFill="1" applyAlignment="1">
      <alignment vertical="top"/>
    </xf>
    <xf numFmtId="0" fontId="8" fillId="0" borderId="0" xfId="4" applyFont="1" applyAlignment="1">
      <alignment horizontal="center"/>
    </xf>
    <xf numFmtId="0" fontId="25" fillId="2" borderId="8" xfId="0" applyNumberFormat="1" applyFont="1" applyFill="1" applyBorder="1" applyAlignment="1">
      <alignment horizontal="right"/>
    </xf>
    <xf numFmtId="0" fontId="8" fillId="0" borderId="0" xfId="4" applyFont="1" applyAlignment="1">
      <alignment horizontal="center" vertical="center"/>
    </xf>
    <xf numFmtId="0" fontId="14" fillId="0" borderId="0" xfId="0" applyFont="1"/>
    <xf numFmtId="165" fontId="7" fillId="0" borderId="0" xfId="0" applyNumberFormat="1" applyFont="1"/>
    <xf numFmtId="165" fontId="6" fillId="0" borderId="0" xfId="0" applyNumberFormat="1" applyFont="1"/>
    <xf numFmtId="0" fontId="6" fillId="0" borderId="0" xfId="0" applyFont="1"/>
    <xf numFmtId="2" fontId="0" fillId="0" borderId="0" xfId="0" applyNumberFormat="1"/>
    <xf numFmtId="2" fontId="7" fillId="0" borderId="0" xfId="0" applyNumberFormat="1" applyFont="1"/>
    <xf numFmtId="2" fontId="6" fillId="0" borderId="0" xfId="0" applyNumberFormat="1" applyFont="1"/>
    <xf numFmtId="0" fontId="0" fillId="0" borderId="0" xfId="0" applyAlignment="1">
      <alignment horizontal="right"/>
    </xf>
    <xf numFmtId="0" fontId="5" fillId="2" borderId="0" xfId="0" applyFont="1" applyFill="1" applyAlignment="1">
      <alignment horizontal="right"/>
    </xf>
    <xf numFmtId="0" fontId="5" fillId="2" borderId="0" xfId="0" applyFont="1" applyFill="1" applyAlignment="1">
      <alignment horizontal="right" vertical="center" wrapText="1"/>
    </xf>
    <xf numFmtId="0" fontId="1" fillId="2" borderId="1" xfId="0" applyNumberFormat="1" applyFont="1" applyFill="1" applyBorder="1" applyAlignment="1">
      <alignment horizontal="right"/>
    </xf>
    <xf numFmtId="0" fontId="1" fillId="2" borderId="0" xfId="0" applyNumberFormat="1" applyFont="1" applyFill="1" applyAlignment="1">
      <alignment horizontal="right"/>
    </xf>
    <xf numFmtId="3" fontId="7" fillId="2" borderId="0" xfId="0" applyNumberFormat="1" applyFont="1" applyFill="1" applyAlignment="1">
      <alignment horizontal="right"/>
    </xf>
    <xf numFmtId="0" fontId="7" fillId="2" borderId="0" xfId="0" applyFont="1" applyFill="1" applyAlignment="1">
      <alignment horizontal="right"/>
    </xf>
    <xf numFmtId="3" fontId="6" fillId="2" borderId="0" xfId="0" applyNumberFormat="1" applyFont="1" applyFill="1" applyAlignment="1">
      <alignment horizontal="right"/>
    </xf>
    <xf numFmtId="0" fontId="6" fillId="2" borderId="0" xfId="0" applyFont="1" applyFill="1" applyAlignment="1">
      <alignment horizontal="right"/>
    </xf>
    <xf numFmtId="0" fontId="0" fillId="2" borderId="0" xfId="0" applyFill="1" applyAlignment="1">
      <alignment horizontal="right"/>
    </xf>
    <xf numFmtId="164" fontId="7" fillId="2" borderId="0" xfId="0" applyNumberFormat="1" applyFont="1" applyFill="1" applyAlignment="1">
      <alignment horizontal="right" readingOrder="1"/>
    </xf>
    <xf numFmtId="0" fontId="0" fillId="2" borderId="0" xfId="0" applyFill="1" applyAlignment="1">
      <alignment horizontal="right" readingOrder="1"/>
    </xf>
    <xf numFmtId="164" fontId="6" fillId="2" borderId="0" xfId="0" applyNumberFormat="1" applyFont="1" applyFill="1" applyAlignment="1">
      <alignment horizontal="right" readingOrder="1"/>
    </xf>
    <xf numFmtId="0" fontId="0" fillId="2" borderId="0" xfId="0" applyFill="1" applyAlignment="1"/>
    <xf numFmtId="0" fontId="0" fillId="2" borderId="0" xfId="0" applyFill="1" applyAlignment="1">
      <alignment horizontal="right" vertical="center"/>
    </xf>
    <xf numFmtId="0" fontId="4" fillId="0" borderId="0" xfId="4" applyFont="1" applyFill="1" applyAlignment="1">
      <alignment horizontal="right" vertical="top"/>
    </xf>
    <xf numFmtId="0" fontId="7" fillId="0" borderId="0" xfId="4" applyFont="1" applyAlignment="1">
      <alignment horizontal="right"/>
    </xf>
    <xf numFmtId="0" fontId="1" fillId="2" borderId="0" xfId="0" applyNumberFormat="1" applyFont="1" applyFill="1" applyAlignment="1">
      <alignment horizontal="left"/>
    </xf>
    <xf numFmtId="0" fontId="7" fillId="0" borderId="0" xfId="4" applyFont="1" applyAlignment="1">
      <alignment horizontal="left"/>
    </xf>
    <xf numFmtId="0" fontId="8" fillId="0" borderId="0" xfId="4" applyFont="1" applyAlignment="1">
      <alignment horizontal="left"/>
    </xf>
    <xf numFmtId="0" fontId="0" fillId="0" borderId="0" xfId="0" applyAlignment="1">
      <alignment horizontal="left"/>
    </xf>
    <xf numFmtId="0" fontId="1" fillId="2" borderId="8" xfId="0" applyNumberFormat="1" applyFont="1" applyFill="1" applyBorder="1" applyAlignment="1">
      <alignment horizontal="left"/>
    </xf>
    <xf numFmtId="0" fontId="7" fillId="0" borderId="0" xfId="0" applyFont="1" applyAlignment="1">
      <alignment horizontal="left"/>
    </xf>
    <xf numFmtId="0" fontId="0" fillId="2" borderId="0" xfId="0" applyFill="1" applyAlignment="1">
      <alignment horizontal="left"/>
    </xf>
    <xf numFmtId="0" fontId="1" fillId="2" borderId="11" xfId="0" applyNumberFormat="1" applyFont="1" applyFill="1" applyBorder="1" applyAlignment="1">
      <alignment horizontal="right"/>
    </xf>
    <xf numFmtId="0" fontId="8" fillId="0" borderId="0" xfId="4" applyFont="1" applyAlignment="1">
      <alignment horizontal="right"/>
    </xf>
    <xf numFmtId="3" fontId="7" fillId="2" borderId="0" xfId="0" applyNumberFormat="1" applyFont="1" applyFill="1" applyAlignment="1"/>
    <xf numFmtId="3" fontId="6" fillId="2" borderId="0" xfId="0" applyNumberFormat="1" applyFont="1" applyFill="1" applyAlignment="1"/>
    <xf numFmtId="0" fontId="1" fillId="2" borderId="1" xfId="0" applyNumberFormat="1" applyFont="1" applyFill="1" applyBorder="1" applyAlignment="1">
      <alignment horizontal="left"/>
    </xf>
    <xf numFmtId="164" fontId="7" fillId="2" borderId="0" xfId="0" applyNumberFormat="1" applyFont="1" applyFill="1" applyAlignment="1">
      <alignment horizontal="left"/>
    </xf>
    <xf numFmtId="164" fontId="6" fillId="2" borderId="0" xfId="0" applyNumberFormat="1" applyFont="1" applyFill="1" applyAlignment="1">
      <alignment horizontal="left"/>
    </xf>
    <xf numFmtId="0" fontId="5" fillId="2" borderId="0" xfId="0" applyFont="1" applyFill="1" applyAlignment="1">
      <alignment horizontal="left"/>
    </xf>
    <xf numFmtId="0" fontId="7" fillId="2" borderId="0" xfId="0" applyFont="1" applyFill="1" applyAlignment="1">
      <alignment horizontal="left"/>
    </xf>
    <xf numFmtId="0" fontId="6" fillId="2" borderId="0" xfId="0" applyFont="1" applyFill="1" applyAlignment="1">
      <alignment horizontal="left"/>
    </xf>
    <xf numFmtId="0" fontId="14" fillId="2" borderId="0" xfId="0" applyFont="1" applyFill="1" applyAlignment="1">
      <alignment horizontal="left"/>
    </xf>
    <xf numFmtId="3" fontId="7" fillId="2" borderId="0" xfId="0" applyNumberFormat="1" applyFont="1" applyFill="1" applyAlignment="1">
      <alignment horizontal="left"/>
    </xf>
    <xf numFmtId="0" fontId="1" fillId="2" borderId="7" xfId="0" applyNumberFormat="1" applyFont="1" applyFill="1" applyBorder="1" applyAlignment="1">
      <alignment horizontal="left" readingOrder="1"/>
    </xf>
    <xf numFmtId="3" fontId="7" fillId="2" borderId="0" xfId="0" applyNumberFormat="1" applyFont="1" applyFill="1" applyAlignment="1">
      <alignment horizontal="left" readingOrder="1"/>
    </xf>
    <xf numFmtId="3" fontId="6" fillId="2" borderId="0" xfId="0" applyNumberFormat="1" applyFont="1" applyFill="1" applyAlignment="1">
      <alignment horizontal="left" readingOrder="1"/>
    </xf>
    <xf numFmtId="0" fontId="0" fillId="2" borderId="0" xfId="0" applyFill="1" applyAlignment="1">
      <alignment horizontal="left" readingOrder="1"/>
    </xf>
    <xf numFmtId="0" fontId="1" fillId="0" borderId="0" xfId="0" applyFont="1" applyBorder="1" applyAlignment="1">
      <alignment horizontal="left" vertical="top" wrapText="1" readingOrder="1"/>
    </xf>
    <xf numFmtId="0" fontId="1" fillId="2" borderId="5" xfId="0" applyNumberFormat="1" applyFont="1" applyFill="1" applyBorder="1" applyAlignment="1">
      <alignment horizontal="left" readingOrder="1"/>
    </xf>
    <xf numFmtId="0" fontId="1" fillId="4" borderId="0" xfId="0" applyNumberFormat="1" applyFont="1" applyFill="1" applyBorder="1" applyAlignment="1">
      <alignment horizontal="left"/>
    </xf>
    <xf numFmtId="0" fontId="1" fillId="4" borderId="0" xfId="0" applyNumberFormat="1" applyFont="1" applyFill="1"/>
    <xf numFmtId="0" fontId="1" fillId="2" borderId="2" xfId="0" applyNumberFormat="1" applyFont="1" applyFill="1" applyBorder="1" applyAlignment="1">
      <alignment horizontal="left" readingOrder="1"/>
    </xf>
    <xf numFmtId="0" fontId="1" fillId="4" borderId="0" xfId="0" applyNumberFormat="1" applyFont="1" applyFill="1" applyBorder="1" applyAlignment="1">
      <alignment horizontal="left" readingOrder="1"/>
    </xf>
    <xf numFmtId="0" fontId="1" fillId="4" borderId="9" xfId="0" applyNumberFormat="1" applyFont="1" applyFill="1" applyBorder="1"/>
    <xf numFmtId="0" fontId="1" fillId="4" borderId="0" xfId="0" applyNumberFormat="1" applyFont="1" applyFill="1" applyBorder="1"/>
    <xf numFmtId="0" fontId="1" fillId="2" borderId="4" xfId="0" applyNumberFormat="1" applyFont="1" applyFill="1" applyBorder="1" applyAlignment="1">
      <alignment horizontal="left" readingOrder="1"/>
    </xf>
    <xf numFmtId="0" fontId="0" fillId="2" borderId="0" xfId="0" applyFill="1" applyAlignment="1">
      <alignment horizontal="left" vertical="center"/>
    </xf>
    <xf numFmtId="0" fontId="1" fillId="4" borderId="8" xfId="0" applyNumberFormat="1" applyFont="1" applyFill="1" applyBorder="1"/>
    <xf numFmtId="0" fontId="25" fillId="4" borderId="10" xfId="0" applyNumberFormat="1" applyFont="1" applyFill="1" applyBorder="1" applyAlignment="1">
      <alignment horizontal="left"/>
    </xf>
    <xf numFmtId="0" fontId="25" fillId="4" borderId="10" xfId="0" applyNumberFormat="1" applyFont="1" applyFill="1" applyBorder="1" applyAlignment="1">
      <alignment horizontal="left" vertical="top" wrapText="1"/>
    </xf>
    <xf numFmtId="0" fontId="25" fillId="4" borderId="10" xfId="0" applyNumberFormat="1" applyFont="1" applyFill="1" applyBorder="1"/>
    <xf numFmtId="0" fontId="25" fillId="4" borderId="10" xfId="0" applyNumberFormat="1" applyFont="1" applyFill="1" applyBorder="1" applyAlignment="1">
      <alignment horizontal="right" vertical="top" wrapText="1"/>
    </xf>
    <xf numFmtId="0" fontId="7" fillId="0" borderId="0" xfId="2" applyFont="1" applyFill="1" applyBorder="1" applyAlignment="1" applyProtection="1">
      <alignment horizontal="left" vertical="center" readingOrder="1"/>
      <protection locked="0"/>
    </xf>
    <xf numFmtId="0" fontId="1" fillId="4" borderId="2" xfId="0" applyNumberFormat="1" applyFont="1" applyFill="1" applyBorder="1" applyAlignment="1">
      <alignment horizontal="left"/>
    </xf>
    <xf numFmtId="0" fontId="1" fillId="4" borderId="4" xfId="0" applyNumberFormat="1" applyFont="1" applyFill="1" applyBorder="1" applyAlignment="1">
      <alignment horizontal="left"/>
    </xf>
    <xf numFmtId="0" fontId="1" fillId="4" borderId="20" xfId="0" applyNumberFormat="1" applyFont="1" applyFill="1" applyBorder="1"/>
    <xf numFmtId="0" fontId="1" fillId="0" borderId="0" xfId="0" applyFont="1" applyBorder="1" applyAlignment="1">
      <alignment horizontal="left" vertical="top" wrapText="1"/>
    </xf>
    <xf numFmtId="0" fontId="0" fillId="2" borderId="0" xfId="0" applyFill="1" applyBorder="1" applyAlignment="1">
      <alignment horizontal="left"/>
    </xf>
    <xf numFmtId="0" fontId="1" fillId="4" borderId="17" xfId="0" applyNumberFormat="1" applyFont="1" applyFill="1" applyBorder="1"/>
    <xf numFmtId="0" fontId="1" fillId="2" borderId="17" xfId="0" applyNumberFormat="1" applyFont="1" applyFill="1" applyBorder="1" applyAlignment="1">
      <alignment horizontal="left"/>
    </xf>
    <xf numFmtId="0" fontId="0" fillId="0" borderId="0" xfId="0" applyBorder="1" applyAlignment="1">
      <alignment horizontal="left"/>
    </xf>
    <xf numFmtId="0" fontId="0" fillId="0" borderId="0" xfId="0" applyNumberFormat="1" applyBorder="1" applyAlignment="1">
      <alignment horizontal="left"/>
    </xf>
    <xf numFmtId="0" fontId="25" fillId="4" borderId="15" xfId="0" applyNumberFormat="1" applyFont="1" applyFill="1" applyBorder="1"/>
    <xf numFmtId="0" fontId="25" fillId="2" borderId="17" xfId="0" applyNumberFormat="1" applyFont="1" applyFill="1" applyBorder="1" applyAlignment="1">
      <alignment horizontal="right"/>
    </xf>
    <xf numFmtId="0" fontId="24" fillId="3" borderId="0" xfId="0" applyNumberFormat="1" applyFont="1" applyFill="1" applyBorder="1" applyAlignment="1">
      <alignment horizontal="left"/>
    </xf>
    <xf numFmtId="0" fontId="0" fillId="0" borderId="0" xfId="0" applyNumberFormat="1" applyBorder="1" applyAlignment="1"/>
    <xf numFmtId="0" fontId="0" fillId="0" borderId="0" xfId="0" applyBorder="1" applyAlignment="1"/>
    <xf numFmtId="0" fontId="1" fillId="4" borderId="14" xfId="0" applyNumberFormat="1" applyFont="1" applyFill="1" applyBorder="1"/>
    <xf numFmtId="0" fontId="1" fillId="4" borderId="23" xfId="0" applyNumberFormat="1" applyFont="1" applyFill="1" applyBorder="1"/>
    <xf numFmtId="0" fontId="0" fillId="0" borderId="0" xfId="0" applyNumberFormat="1" applyBorder="1"/>
    <xf numFmtId="0" fontId="0" fillId="0" borderId="0" xfId="0" applyBorder="1"/>
    <xf numFmtId="0" fontId="0" fillId="2" borderId="0" xfId="0" applyFill="1" applyBorder="1"/>
    <xf numFmtId="0" fontId="1" fillId="0" borderId="0" xfId="0" applyNumberFormat="1" applyFont="1"/>
    <xf numFmtId="0" fontId="25" fillId="2" borderId="23" xfId="0" applyNumberFormat="1" applyFont="1" applyFill="1" applyBorder="1"/>
    <xf numFmtId="3" fontId="1" fillId="2" borderId="1" xfId="0" applyNumberFormat="1" applyFont="1" applyFill="1" applyBorder="1" applyAlignment="1"/>
    <xf numFmtId="3" fontId="1" fillId="2" borderId="0" xfId="0" applyNumberFormat="1" applyFont="1" applyFill="1" applyAlignment="1"/>
    <xf numFmtId="3" fontId="1" fillId="2" borderId="0" xfId="0" applyNumberFormat="1" applyFont="1" applyFill="1" applyBorder="1" applyAlignment="1">
      <alignment horizontal="right"/>
    </xf>
    <xf numFmtId="3" fontId="1" fillId="4" borderId="1" xfId="0" applyNumberFormat="1" applyFont="1" applyFill="1" applyBorder="1" applyAlignment="1">
      <alignment horizontal="right"/>
    </xf>
    <xf numFmtId="3" fontId="1" fillId="4" borderId="3" xfId="0" applyNumberFormat="1" applyFont="1" applyFill="1" applyBorder="1" applyAlignment="1">
      <alignment horizontal="right"/>
    </xf>
    <xf numFmtId="166" fontId="1" fillId="2" borderId="2" xfId="0" applyNumberFormat="1" applyFont="1" applyFill="1" applyBorder="1" applyAlignment="1">
      <alignment horizontal="left"/>
    </xf>
    <xf numFmtId="166" fontId="1" fillId="2" borderId="1" xfId="0" applyNumberFormat="1" applyFont="1" applyFill="1" applyBorder="1" applyAlignment="1">
      <alignment horizontal="left"/>
    </xf>
    <xf numFmtId="166" fontId="1" fillId="2" borderId="0" xfId="0" applyNumberFormat="1" applyFont="1" applyFill="1" applyBorder="1" applyAlignment="1">
      <alignment horizontal="left"/>
    </xf>
    <xf numFmtId="166" fontId="1" fillId="2" borderId="0" xfId="0" applyNumberFormat="1" applyFont="1" applyFill="1" applyAlignment="1">
      <alignment horizontal="left"/>
    </xf>
    <xf numFmtId="3" fontId="1" fillId="2" borderId="1" xfId="0" applyNumberFormat="1" applyFont="1" applyFill="1" applyBorder="1" applyAlignment="1">
      <alignment horizontal="right" readingOrder="1"/>
    </xf>
    <xf numFmtId="3" fontId="1" fillId="2" borderId="3" xfId="0" applyNumberFormat="1" applyFont="1" applyFill="1" applyBorder="1" applyAlignment="1">
      <alignment horizontal="right" readingOrder="1"/>
    </xf>
    <xf numFmtId="3" fontId="1" fillId="2" borderId="6" xfId="0" applyNumberFormat="1" applyFont="1" applyFill="1" applyBorder="1" applyAlignment="1">
      <alignment horizontal="right" readingOrder="1"/>
    </xf>
    <xf numFmtId="3" fontId="1" fillId="4" borderId="0" xfId="0" applyNumberFormat="1" applyFont="1" applyFill="1" applyBorder="1" applyAlignment="1">
      <alignment horizontal="right" readingOrder="1"/>
    </xf>
    <xf numFmtId="3" fontId="25" fillId="2" borderId="22" xfId="0" applyNumberFormat="1" applyFont="1" applyFill="1" applyBorder="1"/>
    <xf numFmtId="3" fontId="25" fillId="2" borderId="13" xfId="0" applyNumberFormat="1" applyFont="1" applyFill="1" applyBorder="1"/>
    <xf numFmtId="3" fontId="1" fillId="0" borderId="3" xfId="0" applyNumberFormat="1" applyFont="1" applyBorder="1"/>
    <xf numFmtId="3" fontId="1" fillId="4" borderId="22" xfId="0" applyNumberFormat="1" applyFont="1" applyFill="1" applyBorder="1"/>
    <xf numFmtId="3" fontId="1" fillId="4" borderId="13" xfId="0" applyNumberFormat="1" applyFont="1" applyFill="1" applyBorder="1"/>
    <xf numFmtId="3" fontId="1" fillId="2" borderId="1" xfId="0" applyNumberFormat="1" applyFont="1" applyFill="1" applyBorder="1"/>
    <xf numFmtId="3" fontId="1" fillId="2" borderId="0" xfId="0" applyNumberFormat="1" applyFont="1" applyFill="1"/>
    <xf numFmtId="3" fontId="1" fillId="4" borderId="0" xfId="0" applyNumberFormat="1" applyFont="1" applyFill="1"/>
    <xf numFmtId="0" fontId="16" fillId="2" borderId="0" xfId="0" applyFont="1" applyFill="1"/>
    <xf numFmtId="0" fontId="5" fillId="2" borderId="0" xfId="0" applyFont="1" applyFill="1" applyAlignment="1">
      <alignment horizontal="left" vertical="center" wrapText="1"/>
    </xf>
    <xf numFmtId="3" fontId="7" fillId="2" borderId="0" xfId="0" applyNumberFormat="1" applyFont="1" applyFill="1" applyAlignment="1">
      <alignment horizontal="left" wrapText="1"/>
    </xf>
    <xf numFmtId="0" fontId="5" fillId="2" borderId="0" xfId="0" applyFont="1" applyFill="1" applyAlignment="1">
      <alignment vertical="center" wrapText="1"/>
    </xf>
    <xf numFmtId="0" fontId="3" fillId="2" borderId="0" xfId="1" applyFont="1" applyFill="1" applyBorder="1" applyAlignment="1">
      <alignment horizontal="left" vertical="center" wrapText="1"/>
    </xf>
    <xf numFmtId="3" fontId="7" fillId="2" borderId="0" xfId="0" applyNumberFormat="1" applyFont="1" applyFill="1" applyAlignment="1">
      <alignment vertical="top" wrapText="1"/>
    </xf>
    <xf numFmtId="0" fontId="3" fillId="2" borderId="0" xfId="1" applyFont="1" applyFill="1" applyBorder="1" applyAlignment="1">
      <alignment vertical="center" wrapText="1"/>
    </xf>
    <xf numFmtId="0" fontId="0" fillId="0" borderId="0" xfId="0" applyNumberFormat="1" applyBorder="1" applyAlignment="1">
      <alignment wrapText="1"/>
    </xf>
    <xf numFmtId="166" fontId="1" fillId="0" borderId="4" xfId="0" applyNumberFormat="1" applyFont="1" applyBorder="1" applyAlignment="1">
      <alignment horizontal="left"/>
    </xf>
    <xf numFmtId="0" fontId="5" fillId="0" borderId="0" xfId="0" applyFont="1" applyAlignment="1">
      <alignment vertical="center" wrapText="1"/>
    </xf>
    <xf numFmtId="0" fontId="25" fillId="4" borderId="11" xfId="0" applyNumberFormat="1" applyFont="1" applyFill="1" applyBorder="1" applyAlignment="1">
      <alignment horizontal="right"/>
    </xf>
    <xf numFmtId="0" fontId="25" fillId="4" borderId="11" xfId="0" applyNumberFormat="1" applyFont="1" applyFill="1" applyBorder="1" applyAlignment="1">
      <alignment horizontal="right" vertical="top" wrapText="1"/>
    </xf>
    <xf numFmtId="0" fontId="1" fillId="2" borderId="24" xfId="0" applyNumberFormat="1" applyFont="1" applyFill="1" applyBorder="1" applyAlignment="1">
      <alignment horizontal="left"/>
    </xf>
    <xf numFmtId="0" fontId="25" fillId="4" borderId="25" xfId="0" applyNumberFormat="1" applyFont="1" applyFill="1" applyBorder="1" applyAlignment="1">
      <alignment horizontal="left"/>
    </xf>
    <xf numFmtId="0" fontId="25" fillId="2" borderId="26" xfId="0" applyNumberFormat="1" applyFont="1" applyFill="1" applyBorder="1" applyAlignment="1">
      <alignment horizontal="right"/>
    </xf>
    <xf numFmtId="0" fontId="25" fillId="2" borderId="27" xfId="0" applyNumberFormat="1" applyFont="1" applyFill="1" applyBorder="1" applyAlignment="1">
      <alignment horizontal="right"/>
    </xf>
    <xf numFmtId="0" fontId="1" fillId="2" borderId="28" xfId="0" applyNumberFormat="1" applyFont="1" applyFill="1" applyBorder="1" applyAlignment="1">
      <alignment horizontal="left"/>
    </xf>
    <xf numFmtId="0" fontId="25" fillId="2" borderId="20" xfId="0" applyNumberFormat="1" applyFont="1" applyFill="1" applyBorder="1" applyAlignment="1">
      <alignment horizontal="right"/>
    </xf>
    <xf numFmtId="0" fontId="1" fillId="2" borderId="29" xfId="0" applyNumberFormat="1" applyFont="1" applyFill="1" applyBorder="1" applyAlignment="1">
      <alignment horizontal="left"/>
    </xf>
    <xf numFmtId="0" fontId="25" fillId="4" borderId="30" xfId="0" applyNumberFormat="1" applyFont="1" applyFill="1" applyBorder="1" applyAlignment="1">
      <alignment horizontal="left"/>
    </xf>
    <xf numFmtId="0" fontId="25" fillId="2" borderId="31" xfId="0" applyNumberFormat="1" applyFont="1" applyFill="1" applyBorder="1" applyAlignment="1">
      <alignment horizontal="right"/>
    </xf>
    <xf numFmtId="0" fontId="25" fillId="2" borderId="21" xfId="0" applyNumberFormat="1" applyFont="1" applyFill="1" applyBorder="1" applyAlignment="1">
      <alignment horizontal="right"/>
    </xf>
    <xf numFmtId="0" fontId="25" fillId="4" borderId="26" xfId="0" applyNumberFormat="1" applyFont="1" applyFill="1" applyBorder="1" applyAlignment="1">
      <alignment horizontal="right"/>
    </xf>
    <xf numFmtId="0" fontId="25" fillId="4" borderId="27" xfId="0" applyNumberFormat="1" applyFont="1" applyFill="1" applyBorder="1" applyAlignment="1">
      <alignment horizontal="right"/>
    </xf>
    <xf numFmtId="0" fontId="25" fillId="4" borderId="20" xfId="0" applyNumberFormat="1" applyFont="1" applyFill="1" applyBorder="1" applyAlignment="1">
      <alignment horizontal="right"/>
    </xf>
    <xf numFmtId="0" fontId="25" fillId="4" borderId="31" xfId="0" applyNumberFormat="1" applyFont="1" applyFill="1" applyBorder="1" applyAlignment="1">
      <alignment horizontal="right"/>
    </xf>
    <xf numFmtId="0" fontId="25" fillId="4" borderId="21" xfId="0" applyNumberFormat="1" applyFont="1" applyFill="1" applyBorder="1" applyAlignment="1">
      <alignment horizontal="right"/>
    </xf>
    <xf numFmtId="0" fontId="25" fillId="6" borderId="25" xfId="0" applyNumberFormat="1" applyFont="1" applyFill="1" applyBorder="1" applyAlignment="1">
      <alignment horizontal="left"/>
    </xf>
    <xf numFmtId="0" fontId="25" fillId="6" borderId="10" xfId="0" applyNumberFormat="1" applyFont="1" applyFill="1" applyBorder="1" applyAlignment="1">
      <alignment horizontal="left"/>
    </xf>
    <xf numFmtId="0" fontId="25" fillId="6" borderId="10" xfId="0" applyNumberFormat="1" applyFont="1" applyFill="1" applyBorder="1" applyAlignment="1">
      <alignment horizontal="left" vertical="top" wrapText="1"/>
    </xf>
    <xf numFmtId="0" fontId="25" fillId="6" borderId="30" xfId="0" applyNumberFormat="1" applyFont="1" applyFill="1" applyBorder="1" applyAlignment="1">
      <alignment horizontal="left"/>
    </xf>
    <xf numFmtId="0" fontId="1" fillId="4" borderId="33" xfId="0" applyNumberFormat="1" applyFont="1" applyFill="1" applyBorder="1"/>
    <xf numFmtId="0" fontId="25" fillId="2" borderId="24" xfId="0" applyNumberFormat="1" applyFont="1" applyFill="1" applyBorder="1" applyAlignment="1">
      <alignment horizontal="left"/>
    </xf>
    <xf numFmtId="0" fontId="1" fillId="2" borderId="26" xfId="0" applyNumberFormat="1" applyFont="1" applyFill="1" applyBorder="1" applyAlignment="1">
      <alignment horizontal="right"/>
    </xf>
    <xf numFmtId="0" fontId="1" fillId="2" borderId="27" xfId="0" applyNumberFormat="1" applyFont="1" applyFill="1" applyBorder="1" applyAlignment="1">
      <alignment horizontal="right"/>
    </xf>
    <xf numFmtId="0" fontId="1" fillId="2" borderId="28" xfId="0" applyNumberFormat="1" applyFont="1" applyFill="1" applyBorder="1"/>
    <xf numFmtId="0" fontId="1" fillId="2" borderId="20" xfId="0" applyNumberFormat="1" applyFont="1" applyFill="1" applyBorder="1" applyAlignment="1">
      <alignment horizontal="right"/>
    </xf>
    <xf numFmtId="0" fontId="1" fillId="2" borderId="29" xfId="0" applyNumberFormat="1" applyFont="1" applyFill="1" applyBorder="1"/>
    <xf numFmtId="0" fontId="1" fillId="2" borderId="31" xfId="0" applyNumberFormat="1" applyFont="1" applyFill="1" applyBorder="1" applyAlignment="1">
      <alignment horizontal="right"/>
    </xf>
    <xf numFmtId="0" fontId="1" fillId="2" borderId="21" xfId="0" applyNumberFormat="1" applyFont="1" applyFill="1" applyBorder="1" applyAlignment="1">
      <alignment horizontal="right"/>
    </xf>
    <xf numFmtId="0" fontId="1" fillId="2" borderId="6" xfId="0" applyNumberFormat="1" applyFont="1" applyFill="1" applyBorder="1" applyAlignment="1">
      <alignment horizontal="left"/>
    </xf>
    <xf numFmtId="0" fontId="1" fillId="4" borderId="5" xfId="0" applyNumberFormat="1" applyFont="1" applyFill="1" applyBorder="1" applyAlignment="1">
      <alignment horizontal="left"/>
    </xf>
    <xf numFmtId="0" fontId="1" fillId="2" borderId="1" xfId="0" applyNumberFormat="1" applyFont="1" applyFill="1" applyBorder="1"/>
    <xf numFmtId="0" fontId="1" fillId="2" borderId="3" xfId="0" applyNumberFormat="1" applyFont="1" applyFill="1" applyBorder="1"/>
    <xf numFmtId="0" fontId="1" fillId="4" borderId="34" xfId="0" applyNumberFormat="1" applyFont="1" applyFill="1" applyBorder="1" applyAlignment="1">
      <alignment horizontal="left"/>
    </xf>
    <xf numFmtId="0" fontId="1" fillId="6" borderId="0" xfId="0" applyNumberFormat="1" applyFont="1" applyFill="1" applyAlignment="1">
      <alignment horizontal="left"/>
    </xf>
    <xf numFmtId="0" fontId="1" fillId="4" borderId="16" xfId="0" applyNumberFormat="1" applyFont="1" applyFill="1" applyBorder="1" applyAlignment="1">
      <alignment horizontal="right"/>
    </xf>
    <xf numFmtId="0" fontId="1" fillId="4" borderId="11" xfId="0" applyNumberFormat="1" applyFont="1" applyFill="1" applyBorder="1" applyAlignment="1">
      <alignment horizontal="right"/>
    </xf>
    <xf numFmtId="0" fontId="1" fillId="4" borderId="26" xfId="0" applyNumberFormat="1" applyFont="1" applyFill="1" applyBorder="1" applyAlignment="1">
      <alignment horizontal="right"/>
    </xf>
    <xf numFmtId="0" fontId="1" fillId="4" borderId="27" xfId="0" applyNumberFormat="1" applyFont="1" applyFill="1" applyBorder="1" applyAlignment="1">
      <alignment horizontal="right"/>
    </xf>
    <xf numFmtId="0" fontId="1" fillId="4" borderId="20" xfId="0" applyNumberFormat="1" applyFont="1" applyFill="1" applyBorder="1" applyAlignment="1">
      <alignment horizontal="right"/>
    </xf>
    <xf numFmtId="0" fontId="1" fillId="4" borderId="31" xfId="0" applyNumberFormat="1" applyFont="1" applyFill="1" applyBorder="1" applyAlignment="1">
      <alignment horizontal="right"/>
    </xf>
    <xf numFmtId="0" fontId="1" fillId="4" borderId="21" xfId="0" applyNumberFormat="1" applyFont="1" applyFill="1" applyBorder="1" applyAlignment="1">
      <alignment horizontal="right"/>
    </xf>
    <xf numFmtId="0" fontId="1" fillId="6" borderId="25" xfId="0" applyNumberFormat="1" applyFont="1" applyFill="1" applyBorder="1" applyAlignment="1">
      <alignment horizontal="left"/>
    </xf>
    <xf numFmtId="0" fontId="1" fillId="6" borderId="10" xfId="0" applyNumberFormat="1" applyFont="1" applyFill="1" applyBorder="1" applyAlignment="1">
      <alignment horizontal="left"/>
    </xf>
    <xf numFmtId="0" fontId="1" fillId="6" borderId="30" xfId="0" applyNumberFormat="1" applyFont="1" applyFill="1" applyBorder="1" applyAlignment="1">
      <alignment horizontal="left"/>
    </xf>
    <xf numFmtId="0" fontId="28" fillId="0" borderId="0" xfId="0" applyFont="1"/>
    <xf numFmtId="0" fontId="25" fillId="2" borderId="16" xfId="0" applyNumberFormat="1" applyFont="1" applyFill="1" applyBorder="1" applyAlignment="1">
      <alignment horizontal="right" vertical="top" wrapText="1"/>
    </xf>
    <xf numFmtId="0" fontId="25" fillId="6" borderId="25" xfId="0" applyNumberFormat="1" applyFont="1" applyFill="1" applyBorder="1"/>
    <xf numFmtId="0" fontId="25" fillId="6" borderId="10" xfId="0" applyNumberFormat="1" applyFont="1" applyFill="1" applyBorder="1"/>
    <xf numFmtId="0" fontId="25" fillId="6" borderId="10" xfId="0" applyNumberFormat="1" applyFont="1" applyFill="1" applyBorder="1" applyAlignment="1">
      <alignment horizontal="right" vertical="top" wrapText="1"/>
    </xf>
    <xf numFmtId="0" fontId="25" fillId="6" borderId="30" xfId="0" applyNumberFormat="1" applyFont="1" applyFill="1" applyBorder="1"/>
    <xf numFmtId="0" fontId="25" fillId="4" borderId="26" xfId="0" applyNumberFormat="1" applyFont="1" applyFill="1" applyBorder="1"/>
    <xf numFmtId="0" fontId="25" fillId="4" borderId="11" xfId="0" applyNumberFormat="1" applyFont="1" applyFill="1" applyBorder="1"/>
    <xf numFmtId="0" fontId="25" fillId="4" borderId="31" xfId="0" applyNumberFormat="1" applyFont="1" applyFill="1" applyBorder="1"/>
    <xf numFmtId="0" fontId="1" fillId="2" borderId="14" xfId="0" applyNumberFormat="1" applyFont="1" applyFill="1" applyBorder="1" applyAlignment="1">
      <alignment horizontal="left"/>
    </xf>
    <xf numFmtId="0" fontId="1" fillId="2" borderId="6" xfId="0" applyNumberFormat="1" applyFont="1" applyFill="1" applyBorder="1"/>
    <xf numFmtId="0" fontId="1" fillId="4" borderId="5" xfId="0" applyNumberFormat="1" applyFont="1" applyFill="1" applyBorder="1"/>
    <xf numFmtId="0" fontId="1" fillId="4" borderId="34" xfId="0" applyNumberFormat="1" applyFont="1" applyFill="1" applyBorder="1"/>
    <xf numFmtId="0" fontId="1" fillId="6" borderId="25" xfId="0" applyNumberFormat="1" applyFont="1" applyFill="1" applyBorder="1"/>
    <xf numFmtId="0" fontId="1" fillId="6" borderId="10" xfId="0" applyNumberFormat="1" applyFont="1" applyFill="1" applyBorder="1"/>
    <xf numFmtId="0" fontId="1" fillId="6" borderId="30" xfId="0" applyNumberFormat="1" applyFont="1" applyFill="1" applyBorder="1"/>
    <xf numFmtId="0" fontId="1" fillId="6" borderId="5" xfId="0" applyNumberFormat="1" applyFont="1" applyFill="1" applyBorder="1"/>
    <xf numFmtId="0" fontId="1" fillId="6" borderId="0" xfId="0" applyNumberFormat="1" applyFont="1" applyFill="1" applyBorder="1"/>
    <xf numFmtId="0" fontId="1" fillId="6" borderId="34" xfId="0" applyNumberFormat="1" applyFont="1" applyFill="1" applyBorder="1"/>
    <xf numFmtId="0" fontId="21" fillId="0" borderId="0" xfId="4" applyFont="1" applyAlignment="1">
      <alignment vertical="center" wrapText="1"/>
    </xf>
    <xf numFmtId="0" fontId="21" fillId="0" borderId="0" xfId="4" applyFont="1" applyFill="1" applyAlignment="1">
      <alignment vertical="top" wrapText="1"/>
    </xf>
    <xf numFmtId="0" fontId="5" fillId="0" borderId="0" xfId="0" applyFont="1" applyFill="1" applyAlignment="1">
      <alignment vertical="center" wrapText="1"/>
    </xf>
    <xf numFmtId="0" fontId="1" fillId="6" borderId="35" xfId="0" applyNumberFormat="1" applyFont="1" applyFill="1" applyBorder="1"/>
    <xf numFmtId="0" fontId="1" fillId="6" borderId="9" xfId="0" applyNumberFormat="1" applyFont="1" applyFill="1" applyBorder="1"/>
    <xf numFmtId="0" fontId="1" fillId="6" borderId="36" xfId="0" applyNumberFormat="1" applyFont="1" applyFill="1" applyBorder="1"/>
    <xf numFmtId="0" fontId="1" fillId="2" borderId="32" xfId="0" applyNumberFormat="1" applyFont="1" applyFill="1" applyBorder="1" applyAlignment="1">
      <alignment horizontal="left"/>
    </xf>
    <xf numFmtId="2" fontId="0" fillId="0" borderId="0" xfId="0" applyNumberFormat="1" applyBorder="1" applyAlignment="1">
      <alignment wrapText="1"/>
    </xf>
    <xf numFmtId="0" fontId="0" fillId="0" borderId="0" xfId="0" applyBorder="1" applyAlignment="1">
      <alignment wrapText="1"/>
    </xf>
    <xf numFmtId="0" fontId="1" fillId="7" borderId="29" xfId="0" applyNumberFormat="1" applyFont="1" applyFill="1" applyBorder="1" applyAlignment="1">
      <alignment horizontal="left"/>
    </xf>
    <xf numFmtId="0" fontId="0" fillId="0" borderId="0" xfId="0" applyAlignment="1">
      <alignment horizontal="center" vertical="center"/>
    </xf>
    <xf numFmtId="0" fontId="0" fillId="0" borderId="34" xfId="0" applyBorder="1"/>
    <xf numFmtId="0" fontId="1" fillId="2" borderId="0" xfId="0" applyNumberFormat="1" applyFont="1" applyFill="1" applyBorder="1" applyAlignment="1">
      <alignment horizontal="center"/>
    </xf>
    <xf numFmtId="2" fontId="1" fillId="2" borderId="0" xfId="0" applyNumberFormat="1" applyFont="1" applyFill="1" applyBorder="1" applyAlignment="1">
      <alignment horizontal="center"/>
    </xf>
    <xf numFmtId="0" fontId="0" fillId="0" borderId="0" xfId="0" applyBorder="1" applyAlignment="1">
      <alignment horizontal="center" vertical="center"/>
    </xf>
    <xf numFmtId="0" fontId="14" fillId="0" borderId="0" xfId="0" applyFont="1" applyBorder="1"/>
    <xf numFmtId="165" fontId="7" fillId="0" borderId="0" xfId="0" applyNumberFormat="1" applyFont="1" applyBorder="1"/>
    <xf numFmtId="0" fontId="7" fillId="0" borderId="0" xfId="0" applyFont="1" applyBorder="1"/>
    <xf numFmtId="167" fontId="1" fillId="2" borderId="9" xfId="0" applyNumberFormat="1" applyFont="1" applyFill="1" applyBorder="1" applyAlignment="1">
      <alignment horizontal="right"/>
    </xf>
    <xf numFmtId="1" fontId="1" fillId="2" borderId="28" xfId="0" applyNumberFormat="1" applyFont="1" applyFill="1" applyBorder="1" applyAlignment="1">
      <alignment horizontal="right"/>
    </xf>
    <xf numFmtId="1" fontId="1" fillId="2" borderId="12" xfId="0" applyNumberFormat="1" applyFont="1" applyFill="1" applyBorder="1" applyAlignment="1">
      <alignment horizontal="left"/>
    </xf>
    <xf numFmtId="1" fontId="1" fillId="2" borderId="29" xfId="0" applyNumberFormat="1" applyFont="1" applyFill="1" applyBorder="1" applyAlignment="1">
      <alignment horizontal="right"/>
    </xf>
    <xf numFmtId="167" fontId="1" fillId="2" borderId="36" xfId="0" applyNumberFormat="1" applyFont="1" applyFill="1" applyBorder="1" applyAlignment="1">
      <alignment horizontal="right"/>
    </xf>
    <xf numFmtId="1" fontId="1" fillId="2" borderId="18" xfId="0" applyNumberFormat="1" applyFont="1" applyFill="1" applyBorder="1" applyAlignment="1">
      <alignment horizontal="left"/>
    </xf>
    <xf numFmtId="1" fontId="1" fillId="2" borderId="37" xfId="0" applyNumberFormat="1" applyFont="1" applyFill="1" applyBorder="1" applyAlignment="1">
      <alignment horizontal="right"/>
    </xf>
    <xf numFmtId="1" fontId="1" fillId="2" borderId="19" xfId="0" applyNumberFormat="1" applyFont="1" applyFill="1" applyBorder="1" applyAlignment="1">
      <alignment horizontal="left"/>
    </xf>
    <xf numFmtId="0" fontId="27" fillId="5" borderId="3"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7" fillId="5" borderId="4" xfId="0" applyFont="1" applyFill="1" applyBorder="1" applyAlignment="1">
      <alignment horizontal="center" vertical="center" wrapText="1"/>
    </xf>
    <xf numFmtId="167" fontId="1" fillId="2" borderId="9" xfId="0" applyNumberFormat="1" applyFont="1" applyFill="1" applyBorder="1" applyAlignment="1">
      <alignment horizontal="center"/>
    </xf>
    <xf numFmtId="1" fontId="1" fillId="2" borderId="12" xfId="0" applyNumberFormat="1" applyFont="1" applyFill="1" applyBorder="1" applyAlignment="1">
      <alignment horizontal="center"/>
    </xf>
    <xf numFmtId="167" fontId="1" fillId="2" borderId="36" xfId="0" applyNumberFormat="1" applyFont="1" applyFill="1" applyBorder="1" applyAlignment="1">
      <alignment horizontal="center"/>
    </xf>
    <xf numFmtId="1" fontId="1" fillId="2" borderId="18" xfId="0" applyNumberFormat="1" applyFont="1" applyFill="1" applyBorder="1" applyAlignment="1">
      <alignment horizontal="center"/>
    </xf>
    <xf numFmtId="1" fontId="0" fillId="0" borderId="0" xfId="0" applyNumberFormat="1" applyAlignment="1">
      <alignment horizontal="center" vertical="center"/>
    </xf>
    <xf numFmtId="0" fontId="25" fillId="0" borderId="0" xfId="0" applyNumberFormat="1" applyFont="1" applyFill="1" applyBorder="1" applyAlignment="1">
      <alignment horizontal="center" vertical="center"/>
    </xf>
    <xf numFmtId="0" fontId="25" fillId="0" borderId="0" xfId="0" applyNumberFormat="1" applyFont="1" applyFill="1" applyBorder="1" applyAlignment="1">
      <alignment horizontal="center"/>
    </xf>
    <xf numFmtId="0" fontId="25" fillId="2" borderId="0" xfId="0" applyNumberFormat="1" applyFont="1" applyFill="1"/>
    <xf numFmtId="0" fontId="24" fillId="0" borderId="0" xfId="0" applyNumberFormat="1" applyFont="1" applyFill="1"/>
    <xf numFmtId="0" fontId="24" fillId="2" borderId="0" xfId="0" applyNumberFormat="1" applyFont="1" applyFill="1"/>
    <xf numFmtId="0" fontId="11" fillId="0" borderId="0" xfId="2" applyFont="1" applyAlignment="1" applyProtection="1">
      <alignment horizontal="left" vertical="top" wrapText="1" readingOrder="1"/>
      <protection locked="0"/>
    </xf>
    <xf numFmtId="0" fontId="1" fillId="2" borderId="14" xfId="0" applyNumberFormat="1" applyFont="1" applyFill="1" applyBorder="1" applyAlignment="1">
      <alignment horizontal="center"/>
    </xf>
    <xf numFmtId="0" fontId="1" fillId="2" borderId="9" xfId="0" applyNumberFormat="1" applyFont="1" applyFill="1" applyBorder="1" applyAlignment="1">
      <alignment horizontal="right"/>
    </xf>
    <xf numFmtId="0" fontId="1" fillId="2" borderId="9" xfId="0" applyNumberFormat="1" applyFont="1" applyFill="1" applyBorder="1" applyAlignment="1">
      <alignment horizontal="center"/>
    </xf>
    <xf numFmtId="0" fontId="1" fillId="2" borderId="36" xfId="0" applyNumberFormat="1" applyFont="1" applyFill="1" applyBorder="1" applyAlignment="1">
      <alignment horizontal="center"/>
    </xf>
    <xf numFmtId="167" fontId="1" fillId="4" borderId="24" xfId="0" applyNumberFormat="1" applyFont="1" applyFill="1" applyBorder="1" applyAlignment="1">
      <alignment horizontal="center"/>
    </xf>
    <xf numFmtId="167" fontId="1" fillId="4" borderId="37" xfId="0" applyNumberFormat="1" applyFont="1" applyFill="1" applyBorder="1" applyAlignment="1">
      <alignment horizontal="center"/>
    </xf>
    <xf numFmtId="167" fontId="1" fillId="4" borderId="3" xfId="0" applyNumberFormat="1" applyFont="1" applyFill="1" applyBorder="1" applyAlignment="1">
      <alignment horizontal="center"/>
    </xf>
    <xf numFmtId="0" fontId="5" fillId="0" borderId="0" xfId="0" applyFont="1" applyFill="1" applyBorder="1" applyAlignment="1">
      <alignment horizontal="left" vertical="center" wrapText="1"/>
    </xf>
    <xf numFmtId="0" fontId="5" fillId="0" borderId="0" xfId="0" applyFont="1" applyBorder="1"/>
    <xf numFmtId="165" fontId="5" fillId="0" borderId="0" xfId="0" applyNumberFormat="1" applyFont="1" applyBorder="1"/>
    <xf numFmtId="0" fontId="26" fillId="5" borderId="0" xfId="0" applyNumberFormat="1" applyFont="1" applyFill="1" applyBorder="1" applyAlignment="1">
      <alignment vertical="center" wrapText="1"/>
    </xf>
    <xf numFmtId="1" fontId="0" fillId="0" borderId="0" xfId="0" applyNumberFormat="1"/>
    <xf numFmtId="1" fontId="7" fillId="0" borderId="0" xfId="0" applyNumberFormat="1" applyFont="1"/>
    <xf numFmtId="2" fontId="1" fillId="4" borderId="0" xfId="0" applyNumberFormat="1" applyFont="1" applyFill="1" applyBorder="1" applyAlignment="1">
      <alignment horizontal="right"/>
    </xf>
    <xf numFmtId="1" fontId="1" fillId="4" borderId="6" xfId="0" applyNumberFormat="1" applyFont="1" applyFill="1" applyBorder="1" applyAlignment="1">
      <alignment horizontal="right"/>
    </xf>
    <xf numFmtId="0" fontId="1" fillId="4" borderId="7" xfId="0" applyNumberFormat="1" applyFont="1" applyFill="1" applyBorder="1"/>
    <xf numFmtId="1" fontId="1" fillId="4" borderId="1" xfId="0" applyNumberFormat="1" applyFont="1" applyFill="1" applyBorder="1" applyAlignment="1">
      <alignment horizontal="right"/>
    </xf>
    <xf numFmtId="0" fontId="1" fillId="4" borderId="2" xfId="0" applyNumberFormat="1" applyFont="1" applyFill="1" applyBorder="1"/>
    <xf numFmtId="1" fontId="1" fillId="4" borderId="3" xfId="0" applyNumberFormat="1" applyFont="1" applyFill="1" applyBorder="1" applyAlignment="1">
      <alignment horizontal="right"/>
    </xf>
    <xf numFmtId="0" fontId="1" fillId="4" borderId="4" xfId="0" applyNumberFormat="1" applyFont="1" applyFill="1" applyBorder="1"/>
    <xf numFmtId="2" fontId="0" fillId="0" borderId="0" xfId="0" applyNumberFormat="1" applyBorder="1" applyAlignment="1">
      <alignment horizontal="right" wrapText="1" readingOrder="1"/>
    </xf>
    <xf numFmtId="2" fontId="1" fillId="4" borderId="5" xfId="0" applyNumberFormat="1" applyFont="1" applyFill="1" applyBorder="1" applyAlignment="1">
      <alignment horizontal="right" readingOrder="1"/>
    </xf>
    <xf numFmtId="2" fontId="1" fillId="4" borderId="0" xfId="0" applyNumberFormat="1" applyFont="1" applyFill="1" applyBorder="1" applyAlignment="1">
      <alignment horizontal="right" readingOrder="1"/>
    </xf>
    <xf numFmtId="1" fontId="1" fillId="4" borderId="0" xfId="0" applyNumberFormat="1" applyFont="1" applyFill="1" applyBorder="1" applyAlignment="1">
      <alignment horizontal="right" readingOrder="1"/>
    </xf>
    <xf numFmtId="1" fontId="1" fillId="4" borderId="34" xfId="0" applyNumberFormat="1" applyFont="1" applyFill="1" applyBorder="1" applyAlignment="1">
      <alignment horizontal="right" readingOrder="1"/>
    </xf>
    <xf numFmtId="2" fontId="0" fillId="0" borderId="0" xfId="0" applyNumberFormat="1" applyAlignment="1">
      <alignment horizontal="right" readingOrder="1"/>
    </xf>
    <xf numFmtId="2" fontId="7" fillId="0" borderId="0" xfId="0" applyNumberFormat="1" applyFont="1" applyAlignment="1">
      <alignment horizontal="right" readingOrder="1"/>
    </xf>
    <xf numFmtId="2" fontId="6" fillId="0" borderId="0" xfId="0" applyNumberFormat="1" applyFont="1" applyAlignment="1">
      <alignment horizontal="right" readingOrder="1"/>
    </xf>
    <xf numFmtId="1" fontId="1" fillId="2" borderId="0" xfId="0" applyNumberFormat="1" applyFont="1" applyFill="1" applyBorder="1" applyAlignment="1">
      <alignment horizontal="right" readingOrder="1"/>
    </xf>
    <xf numFmtId="1" fontId="1" fillId="2" borderId="6" xfId="0" applyNumberFormat="1" applyFont="1" applyFill="1" applyBorder="1" applyAlignment="1">
      <alignment horizontal="right"/>
    </xf>
    <xf numFmtId="1" fontId="1" fillId="2" borderId="5" xfId="0" applyNumberFormat="1" applyFont="1" applyFill="1" applyBorder="1" applyAlignment="1">
      <alignment horizontal="right" readingOrder="1"/>
    </xf>
    <xf numFmtId="0" fontId="1" fillId="2" borderId="7" xfId="0" applyNumberFormat="1" applyFont="1" applyFill="1" applyBorder="1"/>
    <xf numFmtId="1" fontId="1" fillId="2" borderId="1" xfId="0" applyNumberFormat="1" applyFont="1" applyFill="1" applyBorder="1" applyAlignment="1">
      <alignment horizontal="right"/>
    </xf>
    <xf numFmtId="1" fontId="1" fillId="2" borderId="3" xfId="0" applyNumberFormat="1" applyFont="1" applyFill="1" applyBorder="1" applyAlignment="1">
      <alignment horizontal="right"/>
    </xf>
    <xf numFmtId="1" fontId="1" fillId="2" borderId="34" xfId="0" applyNumberFormat="1" applyFont="1" applyFill="1" applyBorder="1" applyAlignment="1">
      <alignment horizontal="right" readingOrder="1"/>
    </xf>
    <xf numFmtId="0" fontId="1" fillId="2" borderId="4" xfId="0" applyNumberFormat="1" applyFont="1" applyFill="1" applyBorder="1"/>
    <xf numFmtId="2" fontId="1" fillId="6" borderId="0" xfId="0" applyNumberFormat="1" applyFont="1" applyFill="1" applyBorder="1" applyAlignment="1">
      <alignment horizontal="right"/>
    </xf>
    <xf numFmtId="1" fontId="1" fillId="6" borderId="6" xfId="0" applyNumberFormat="1" applyFont="1" applyFill="1" applyBorder="1" applyAlignment="1">
      <alignment horizontal="right"/>
    </xf>
    <xf numFmtId="2" fontId="1" fillId="6" borderId="5" xfId="0" applyNumberFormat="1" applyFont="1" applyFill="1" applyBorder="1" applyAlignment="1">
      <alignment horizontal="right"/>
    </xf>
    <xf numFmtId="0" fontId="1" fillId="6" borderId="7" xfId="0" applyNumberFormat="1" applyFont="1" applyFill="1" applyBorder="1"/>
    <xf numFmtId="1" fontId="1" fillId="6" borderId="1" xfId="0" applyNumberFormat="1" applyFont="1" applyFill="1" applyBorder="1" applyAlignment="1">
      <alignment horizontal="right"/>
    </xf>
    <xf numFmtId="0" fontId="1" fillId="6" borderId="2" xfId="0" applyNumberFormat="1" applyFont="1" applyFill="1" applyBorder="1"/>
    <xf numFmtId="1" fontId="1" fillId="6" borderId="3" xfId="0" applyNumberFormat="1" applyFont="1" applyFill="1" applyBorder="1" applyAlignment="1">
      <alignment horizontal="right"/>
    </xf>
    <xf numFmtId="2" fontId="1" fillId="6" borderId="34" xfId="0" applyNumberFormat="1" applyFont="1" applyFill="1" applyBorder="1" applyAlignment="1">
      <alignment horizontal="right"/>
    </xf>
    <xf numFmtId="0" fontId="1" fillId="6" borderId="4" xfId="0" applyNumberFormat="1" applyFont="1" applyFill="1" applyBorder="1"/>
    <xf numFmtId="0" fontId="1" fillId="2" borderId="5" xfId="0" applyNumberFormat="1" applyFont="1" applyFill="1" applyBorder="1"/>
    <xf numFmtId="0" fontId="1" fillId="2" borderId="34" xfId="0" applyNumberFormat="1" applyFont="1" applyFill="1" applyBorder="1"/>
    <xf numFmtId="2" fontId="1" fillId="4" borderId="34" xfId="0" applyNumberFormat="1" applyFont="1" applyFill="1" applyBorder="1" applyAlignment="1">
      <alignment horizontal="right"/>
    </xf>
    <xf numFmtId="1" fontId="1" fillId="8" borderId="12" xfId="0" applyNumberFormat="1" applyFont="1" applyFill="1" applyBorder="1" applyAlignment="1">
      <alignment horizontal="center"/>
    </xf>
    <xf numFmtId="167" fontId="1" fillId="8" borderId="9" xfId="0" applyNumberFormat="1" applyFont="1" applyFill="1" applyBorder="1" applyAlignment="1">
      <alignment horizontal="right"/>
    </xf>
    <xf numFmtId="167" fontId="1" fillId="8" borderId="9" xfId="0" applyNumberFormat="1" applyFont="1" applyFill="1" applyBorder="1" applyAlignment="1">
      <alignment horizontal="center"/>
    </xf>
    <xf numFmtId="1" fontId="1" fillId="8" borderId="12" xfId="0" applyNumberFormat="1" applyFont="1" applyFill="1" applyBorder="1" applyAlignment="1">
      <alignment horizontal="left"/>
    </xf>
    <xf numFmtId="167" fontId="1" fillId="8" borderId="36" xfId="0" applyNumberFormat="1" applyFont="1" applyFill="1" applyBorder="1" applyAlignment="1">
      <alignment horizontal="center"/>
    </xf>
    <xf numFmtId="1" fontId="1" fillId="8" borderId="18" xfId="0" applyNumberFormat="1" applyFont="1" applyFill="1" applyBorder="1" applyAlignment="1">
      <alignment horizontal="left"/>
    </xf>
    <xf numFmtId="3" fontId="1" fillId="2" borderId="37" xfId="0" applyNumberFormat="1" applyFont="1" applyFill="1" applyBorder="1" applyAlignment="1">
      <alignment horizontal="right"/>
    </xf>
    <xf numFmtId="3" fontId="1" fillId="2" borderId="28" xfId="0" applyNumberFormat="1" applyFont="1" applyFill="1" applyBorder="1" applyAlignment="1">
      <alignment horizontal="right"/>
    </xf>
    <xf numFmtId="3" fontId="1" fillId="2" borderId="29" xfId="0" applyNumberFormat="1" applyFont="1" applyFill="1" applyBorder="1" applyAlignment="1">
      <alignment horizontal="right"/>
    </xf>
    <xf numFmtId="1" fontId="1" fillId="8" borderId="28" xfId="0" applyNumberFormat="1" applyFont="1" applyFill="1" applyBorder="1" applyAlignment="1">
      <alignment horizontal="right"/>
    </xf>
    <xf numFmtId="1" fontId="1" fillId="8" borderId="29" xfId="0" applyNumberFormat="1" applyFont="1" applyFill="1" applyBorder="1" applyAlignment="1">
      <alignment horizontal="right"/>
    </xf>
    <xf numFmtId="3" fontId="1" fillId="8" borderId="29" xfId="0" applyNumberFormat="1" applyFont="1" applyFill="1" applyBorder="1" applyAlignment="1">
      <alignment horizontal="right"/>
    </xf>
    <xf numFmtId="0" fontId="1" fillId="8" borderId="36" xfId="0" applyNumberFormat="1" applyFont="1" applyFill="1" applyBorder="1" applyAlignment="1">
      <alignment horizontal="center"/>
    </xf>
    <xf numFmtId="0" fontId="0" fillId="8" borderId="0" xfId="0" applyFill="1" applyAlignment="1">
      <alignment horizontal="center" vertical="center"/>
    </xf>
    <xf numFmtId="167" fontId="1" fillId="8" borderId="14" xfId="0" applyNumberFormat="1" applyFont="1" applyFill="1" applyBorder="1" applyAlignment="1">
      <alignment horizontal="center"/>
    </xf>
    <xf numFmtId="1" fontId="1" fillId="8" borderId="19" xfId="0" applyNumberFormat="1" applyFont="1" applyFill="1" applyBorder="1" applyAlignment="1">
      <alignment horizontal="left"/>
    </xf>
    <xf numFmtId="1" fontId="1" fillId="8" borderId="37" xfId="0" applyNumberFormat="1" applyFont="1" applyFill="1" applyBorder="1" applyAlignment="1">
      <alignment horizontal="right"/>
    </xf>
    <xf numFmtId="3" fontId="1" fillId="8" borderId="1" xfId="0" applyNumberFormat="1" applyFont="1" applyFill="1" applyBorder="1"/>
    <xf numFmtId="0" fontId="1" fillId="8" borderId="2" xfId="0" applyNumberFormat="1" applyFont="1" applyFill="1" applyBorder="1"/>
    <xf numFmtId="3" fontId="1" fillId="8" borderId="0" xfId="0" applyNumberFormat="1" applyFont="1" applyFill="1"/>
    <xf numFmtId="0" fontId="1" fillId="8" borderId="0" xfId="0" applyNumberFormat="1" applyFont="1" applyFill="1"/>
    <xf numFmtId="0" fontId="15" fillId="0" borderId="0" xfId="4" applyFont="1" applyFill="1" applyAlignment="1"/>
    <xf numFmtId="0" fontId="1" fillId="9" borderId="1" xfId="0" applyNumberFormat="1" applyFont="1" applyFill="1" applyBorder="1" applyAlignment="1">
      <alignment horizontal="right"/>
    </xf>
    <xf numFmtId="166" fontId="1" fillId="9" borderId="2" xfId="0" applyNumberFormat="1" applyFont="1" applyFill="1" applyBorder="1" applyAlignment="1">
      <alignment horizontal="left"/>
    </xf>
    <xf numFmtId="0" fontId="29" fillId="0" borderId="0" xfId="4" applyFont="1" applyFill="1" applyAlignment="1">
      <alignment vertical="top"/>
    </xf>
    <xf numFmtId="0" fontId="29" fillId="0" borderId="0" xfId="4" applyFont="1" applyFill="1" applyAlignment="1">
      <alignment horizontal="left" vertical="top"/>
    </xf>
    <xf numFmtId="1" fontId="1" fillId="2" borderId="24" xfId="0" applyNumberFormat="1" applyFont="1" applyFill="1" applyBorder="1" applyAlignment="1">
      <alignment horizontal="right"/>
    </xf>
    <xf numFmtId="0" fontId="1" fillId="2" borderId="35" xfId="0" applyNumberFormat="1" applyFont="1" applyFill="1" applyBorder="1" applyAlignment="1">
      <alignment horizontal="right"/>
    </xf>
    <xf numFmtId="1" fontId="1" fillId="2" borderId="38" xfId="0" applyNumberFormat="1" applyFont="1" applyFill="1" applyBorder="1" applyAlignment="1">
      <alignment horizontal="center"/>
    </xf>
    <xf numFmtId="1" fontId="1" fillId="0" borderId="29" xfId="0" applyNumberFormat="1" applyFont="1" applyFill="1" applyBorder="1" applyAlignment="1">
      <alignment horizontal="right"/>
    </xf>
    <xf numFmtId="3" fontId="7" fillId="2" borderId="0" xfId="0" applyNumberFormat="1" applyFont="1" applyFill="1" applyAlignment="1">
      <alignment horizontal="left" wrapText="1"/>
    </xf>
    <xf numFmtId="0" fontId="15" fillId="2" borderId="0" xfId="0" applyFont="1" applyFill="1" applyAlignment="1" applyProtection="1">
      <alignment horizontal="left" vertical="top" wrapText="1" readingOrder="1"/>
      <protection locked="0"/>
    </xf>
    <xf numFmtId="0" fontId="5" fillId="2" borderId="0" xfId="0" applyFont="1" applyFill="1" applyAlignment="1">
      <alignment horizontal="left" vertical="center" wrapText="1"/>
    </xf>
    <xf numFmtId="0" fontId="16" fillId="2" borderId="0" xfId="0" applyFont="1" applyFill="1"/>
    <xf numFmtId="0" fontId="5" fillId="2" borderId="0" xfId="0" applyFont="1" applyFill="1" applyAlignment="1">
      <alignment vertical="center" wrapText="1"/>
    </xf>
    <xf numFmtId="0" fontId="3" fillId="2" borderId="0" xfId="1" applyFont="1" applyFill="1" applyBorder="1" applyAlignment="1">
      <alignment horizontal="left" vertical="center" wrapText="1"/>
    </xf>
    <xf numFmtId="0" fontId="7" fillId="2" borderId="0" xfId="0" applyFont="1" applyFill="1" applyAlignment="1">
      <alignment horizontal="left" vertical="center" wrapText="1"/>
    </xf>
    <xf numFmtId="3" fontId="7" fillId="2" borderId="0" xfId="0" applyNumberFormat="1" applyFont="1" applyFill="1" applyAlignment="1">
      <alignment horizontal="left" vertical="top" wrapText="1"/>
    </xf>
    <xf numFmtId="3" fontId="7" fillId="2" borderId="0" xfId="0" applyNumberFormat="1" applyFont="1" applyFill="1" applyAlignment="1">
      <alignment wrapText="1"/>
    </xf>
    <xf numFmtId="3" fontId="7" fillId="0" borderId="0" xfId="0" applyNumberFormat="1" applyFont="1" applyAlignment="1">
      <alignment horizontal="left" wrapText="1"/>
    </xf>
    <xf numFmtId="0" fontId="21" fillId="0" borderId="0" xfId="4" applyFont="1" applyFill="1" applyAlignment="1">
      <alignment horizontal="left" vertical="top"/>
    </xf>
    <xf numFmtId="0" fontId="5" fillId="0" borderId="0" xfId="0" applyFont="1" applyAlignment="1">
      <alignment horizontal="left" vertical="center" wrapText="1"/>
    </xf>
    <xf numFmtId="0" fontId="7" fillId="0" borderId="0" xfId="4" applyFont="1" applyAlignment="1">
      <alignment horizontal="left" wrapText="1"/>
    </xf>
    <xf numFmtId="0" fontId="15" fillId="0" borderId="0" xfId="4" applyFont="1" applyAlignment="1">
      <alignment horizontal="left" vertical="top" wrapText="1"/>
    </xf>
    <xf numFmtId="0" fontId="15" fillId="0" borderId="0" xfId="4" applyFont="1" applyAlignment="1">
      <alignment horizontal="left" wrapText="1"/>
    </xf>
    <xf numFmtId="0" fontId="29" fillId="0" borderId="0" xfId="4" applyFont="1" applyAlignment="1">
      <alignment horizontal="left"/>
    </xf>
    <xf numFmtId="0" fontId="15" fillId="0" borderId="0" xfId="4" applyFont="1" applyFill="1" applyAlignment="1">
      <alignment horizontal="left" vertical="top"/>
    </xf>
    <xf numFmtId="0" fontId="5" fillId="0" borderId="0" xfId="0" applyFont="1" applyAlignment="1">
      <alignment vertical="center" wrapText="1"/>
    </xf>
    <xf numFmtId="3" fontId="7" fillId="0" borderId="0" xfId="0" applyNumberFormat="1" applyFont="1" applyAlignment="1">
      <alignment horizontal="left" vertical="center" wrapText="1"/>
    </xf>
    <xf numFmtId="0" fontId="15" fillId="0" borderId="0" xfId="4" applyFont="1" applyFill="1" applyAlignment="1">
      <alignment horizontal="left" vertical="top" wrapText="1"/>
    </xf>
    <xf numFmtId="0" fontId="15" fillId="0" borderId="0" xfId="4" applyFont="1" applyAlignment="1">
      <alignment horizontal="left" vertical="center" wrapText="1"/>
    </xf>
    <xf numFmtId="0" fontId="15" fillId="0" borderId="0" xfId="0" applyFont="1" applyAlignment="1" applyProtection="1">
      <alignment horizontal="left" vertical="top" wrapText="1" readingOrder="1"/>
      <protection locked="0"/>
    </xf>
    <xf numFmtId="0" fontId="5" fillId="0" borderId="0" xfId="0" applyFont="1" applyFill="1" applyAlignment="1">
      <alignment horizontal="left" vertical="center" wrapText="1"/>
    </xf>
    <xf numFmtId="0" fontId="28" fillId="0" borderId="0" xfId="0" applyFont="1"/>
    <xf numFmtId="0" fontId="26" fillId="5" borderId="1" xfId="0" applyNumberFormat="1" applyFont="1" applyFill="1" applyBorder="1" applyAlignment="1">
      <alignment horizontal="center" wrapText="1"/>
    </xf>
    <xf numFmtId="0" fontId="26" fillId="5" borderId="0" xfId="0" applyNumberFormat="1" applyFont="1" applyFill="1" applyBorder="1" applyAlignment="1">
      <alignment horizontal="center" wrapText="1"/>
    </xf>
    <xf numFmtId="0" fontId="26" fillId="5" borderId="2" xfId="0" applyNumberFormat="1" applyFont="1" applyFill="1" applyBorder="1" applyAlignment="1">
      <alignment horizontal="center" wrapText="1"/>
    </xf>
    <xf numFmtId="0" fontId="5" fillId="0" borderId="0" xfId="0" applyFont="1" applyFill="1" applyBorder="1" applyAlignment="1">
      <alignment horizontal="left" vertical="center" wrapText="1"/>
    </xf>
    <xf numFmtId="0" fontId="21" fillId="0" borderId="0" xfId="0" applyFont="1" applyAlignment="1" applyProtection="1">
      <alignment horizontal="left" vertical="top" wrapText="1" readingOrder="1"/>
      <protection locked="0"/>
    </xf>
    <xf numFmtId="0" fontId="29" fillId="2" borderId="0" xfId="0" applyFont="1" applyFill="1" applyAlignment="1" applyProtection="1">
      <alignment horizontal="left" vertical="top" wrapText="1" readingOrder="1"/>
      <protection locked="0"/>
    </xf>
    <xf numFmtId="0" fontId="30" fillId="2" borderId="0" xfId="0" applyFont="1" applyFill="1"/>
  </cellXfs>
  <cellStyles count="131">
    <cellStyle name="Currency 2" xfId="119"/>
    <cellStyle name="Currency 3" xfId="118"/>
    <cellStyle name="Hyperlink" xfId="5" builtinId="8"/>
    <cellStyle name="Hyperlink 2" xfId="15"/>
    <cellStyle name="Hyperlink 2 2" xfId="16"/>
    <cellStyle name="Normal" xfId="0" builtinId="0"/>
    <cellStyle name="Normal 10" xfId="10"/>
    <cellStyle name="Normal 10 11" xfId="114"/>
    <cellStyle name="Normal 10 2" xfId="17"/>
    <cellStyle name="Normal 10 2 2" xfId="18"/>
    <cellStyle name="Normal 10 2 2 2" xfId="19"/>
    <cellStyle name="Normal 10 2 2 3" xfId="111"/>
    <cellStyle name="Normal 10 2 3" xfId="20"/>
    <cellStyle name="Normal 10 2 4" xfId="21"/>
    <cellStyle name="Normal 10 2 5" xfId="22"/>
    <cellStyle name="Normal 10 2 6" xfId="93"/>
    <cellStyle name="Normal 10 3" xfId="23"/>
    <cellStyle name="Normal 10 3 2" xfId="24"/>
    <cellStyle name="Normal 10 4" xfId="25"/>
    <cellStyle name="Normal 10 5" xfId="26"/>
    <cellStyle name="Normal 10 6" xfId="27"/>
    <cellStyle name="Normal 10 7" xfId="12"/>
    <cellStyle name="Normal 10 9" xfId="113"/>
    <cellStyle name="Normal 11" xfId="6"/>
    <cellStyle name="Normal 11 2" xfId="28"/>
    <cellStyle name="Normal 11 3" xfId="29"/>
    <cellStyle name="Normal 11 4" xfId="30"/>
    <cellStyle name="Normal 12" xfId="31"/>
    <cellStyle name="Normal 12 2" xfId="32"/>
    <cellStyle name="Normal 12 3" xfId="33"/>
    <cellStyle name="Normal 12 4" xfId="94"/>
    <cellStyle name="Normal 13" xfId="34"/>
    <cellStyle name="Normal 13 2" xfId="13"/>
    <cellStyle name="Normal 13 2 2" xfId="100"/>
    <cellStyle name="Normal 13 2 2 2" xfId="117"/>
    <cellStyle name="Normal 13 2 3" xfId="101"/>
    <cellStyle name="Normal 13 2 4" xfId="35"/>
    <cellStyle name="Normal 13 3" xfId="104"/>
    <cellStyle name="Normal 14" xfId="36"/>
    <cellStyle name="Normal 14 2" xfId="102"/>
    <cellStyle name="Normal 15" xfId="37"/>
    <cellStyle name="Normal 16" xfId="92"/>
    <cellStyle name="Normal 16 2" xfId="109"/>
    <cellStyle name="Normal 16 2 2" xfId="123"/>
    <cellStyle name="Normal 16 2 2 2" xfId="124"/>
    <cellStyle name="Normal 16 2 2 3" xfId="127"/>
    <cellStyle name="Normal 16 2 4" xfId="125"/>
    <cellStyle name="Normal 16 3" xfId="11"/>
    <cellStyle name="Normal 16 4" xfId="116"/>
    <cellStyle name="Normal 16 5" xfId="121"/>
    <cellStyle name="Normal 17" xfId="95"/>
    <cellStyle name="Normal 18" xfId="7"/>
    <cellStyle name="Normal 19" xfId="107"/>
    <cellStyle name="Normal 2" xfId="3"/>
    <cellStyle name="Normal 2 2" xfId="2"/>
    <cellStyle name="Normal 2 2 2" xfId="38"/>
    <cellStyle name="Normal 2 2 2 2" xfId="39"/>
    <cellStyle name="Normal 2 2 3" xfId="40"/>
    <cellStyle name="Normal 2 3" xfId="4"/>
    <cellStyle name="Normal 2 3 2" xfId="42"/>
    <cellStyle name="Normal 2 3 2 2" xfId="43"/>
    <cellStyle name="Normal 2 3 2 2 2" xfId="44"/>
    <cellStyle name="Normal 2 3 2 3" xfId="45"/>
    <cellStyle name="Normal 2 3 2 4" xfId="46"/>
    <cellStyle name="Normal 2 3 2 5" xfId="47"/>
    <cellStyle name="Normal 2 3 2 6" xfId="96"/>
    <cellStyle name="Normal 2 3 3" xfId="48"/>
    <cellStyle name="Normal 2 3 3 2" xfId="49"/>
    <cellStyle name="Normal 2 3 4" xfId="50"/>
    <cellStyle name="Normal 2 3 5" xfId="51"/>
    <cellStyle name="Normal 2 3 6" xfId="52"/>
    <cellStyle name="Normal 2 3 7" xfId="97"/>
    <cellStyle name="Normal 2 3 8" xfId="41"/>
    <cellStyle name="Normal 2 4" xfId="53"/>
    <cellStyle name="Normal 2 4 2" xfId="54"/>
    <cellStyle name="Normal 2 4 2 2" xfId="55"/>
    <cellStyle name="Normal 2 4 3" xfId="56"/>
    <cellStyle name="Normal 2 4 4" xfId="57"/>
    <cellStyle name="Normal 2 4 5" xfId="58"/>
    <cellStyle name="Normal 2 4 6" xfId="98"/>
    <cellStyle name="Normal 2 5" xfId="59"/>
    <cellStyle name="Normal 2 5 2" xfId="60"/>
    <cellStyle name="Normal 2 6" xfId="61"/>
    <cellStyle name="Normal 2 7" xfId="62"/>
    <cellStyle name="Normal 2 8" xfId="63"/>
    <cellStyle name="Normal 2 9" xfId="120"/>
    <cellStyle name="Normal 20" xfId="108"/>
    <cellStyle name="Normal 20 2" xfId="122"/>
    <cellStyle name="Normal 20 4" xfId="128"/>
    <cellStyle name="Normal 21" xfId="110"/>
    <cellStyle name="Normal 22" xfId="115"/>
    <cellStyle name="Normal 23" xfId="8"/>
    <cellStyle name="Normal 24" xfId="14"/>
    <cellStyle name="Normal 24 2" xfId="126"/>
    <cellStyle name="Normal 24 3" xfId="129"/>
    <cellStyle name="Normal 25" xfId="130"/>
    <cellStyle name="Normal 3" xfId="9"/>
    <cellStyle name="Normal 3 2" xfId="65"/>
    <cellStyle name="Normal 3 2 2" xfId="66"/>
    <cellStyle name="Normal 3 3" xfId="67"/>
    <cellStyle name="Normal 3 4" xfId="68"/>
    <cellStyle name="Normal 3 4 2" xfId="105"/>
    <cellStyle name="Normal 3 5" xfId="69"/>
    <cellStyle name="Normal 3 5 2" xfId="106"/>
    <cellStyle name="Normal 3 6" xfId="70"/>
    <cellStyle name="Normal 3 7" xfId="64"/>
    <cellStyle name="Normal 4" xfId="71"/>
    <cellStyle name="Normal 4 2" xfId="72"/>
    <cellStyle name="Normal 4 3" xfId="1"/>
    <cellStyle name="Normal 4 4" xfId="99"/>
    <cellStyle name="Normal 5" xfId="73"/>
    <cellStyle name="Normal 5 2" xfId="74"/>
    <cellStyle name="Normal 5 2 2" xfId="75"/>
    <cellStyle name="Normal 5 3" xfId="76"/>
    <cellStyle name="Normal 6" xfId="77"/>
    <cellStyle name="Normal 6 2" xfId="78"/>
    <cellStyle name="Normal 6 2 2" xfId="79"/>
    <cellStyle name="Normal 6 3" xfId="80"/>
    <cellStyle name="Normal 7" xfId="81"/>
    <cellStyle name="Normal 7 2" xfId="82"/>
    <cellStyle name="Normal 7 2 2" xfId="83"/>
    <cellStyle name="Normal 7 3" xfId="84"/>
    <cellStyle name="Normal 8" xfId="85"/>
    <cellStyle name="Normal 8 2" xfId="86"/>
    <cellStyle name="Normal 8 2 2" xfId="87"/>
    <cellStyle name="Normal 8 3" xfId="88"/>
    <cellStyle name="Normal 9" xfId="89"/>
    <cellStyle name="Normal 9 2" xfId="90"/>
    <cellStyle name="Percent 2" xfId="91"/>
    <cellStyle name="Percent 3" xfId="103"/>
    <cellStyle name="Percent 4" xfId="112"/>
  </cellStyles>
  <dxfs count="131">
    <dxf>
      <font>
        <name val="Calibri Light"/>
        <scheme val="major"/>
      </font>
      <numFmt numFmtId="0" formatCode="General"/>
      <fill>
        <patternFill patternType="solid">
          <fgColor indexed="64"/>
          <bgColor theme="4" tint="0.79998168889431442"/>
        </patternFill>
      </fill>
    </dxf>
    <dxf>
      <font>
        <name val="Calibri Light"/>
        <scheme val="major"/>
      </font>
      <numFmt numFmtId="0" formatCode="General"/>
      <fill>
        <patternFill patternType="solid">
          <fgColor indexed="64"/>
          <bgColor theme="4" tint="0.79998168889431442"/>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4" tint="0.79998168889431442"/>
        </patternFill>
      </fill>
    </dxf>
    <dxf>
      <font>
        <strike val="0"/>
        <outline val="0"/>
        <shadow val="0"/>
        <u val="none"/>
        <vertAlign val="baseline"/>
        <sz val="10"/>
        <color auto="1"/>
        <name val="Calibri Light"/>
        <scheme val="maj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ont>
        <color rgb="FF9C0006"/>
      </font>
      <fill>
        <patternFill>
          <bgColor rgb="FFFFC7CE"/>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outline="0">
        <left style="thin">
          <color theme="4"/>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2" formatCode="0.00"/>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indexed="64"/>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left/>
        <right/>
        <top style="thin">
          <color theme="4"/>
        </top>
        <bottom style="thin">
          <color theme="4"/>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1" formatCode="0"/>
      <fill>
        <patternFill patternType="solid">
          <fgColor indexed="64"/>
          <bgColor theme="4" tint="0.79998168889431442"/>
        </patternFill>
      </fill>
      <alignment horizontal="right" vertical="bottom" textRotation="0" wrapText="0" indent="0" justifyLastLine="0" shrinkToFit="0" readingOrder="1"/>
    </dxf>
    <dxf>
      <font>
        <b val="0"/>
        <i val="0"/>
        <strike val="0"/>
        <condense val="0"/>
        <extend val="0"/>
        <outline val="0"/>
        <shadow val="0"/>
        <u val="none"/>
        <vertAlign val="baseline"/>
        <sz val="10"/>
        <color theme="1"/>
        <name val="Calibri Light"/>
        <scheme val="major"/>
      </font>
      <numFmt numFmtId="1" formatCode="0"/>
      <fill>
        <patternFill patternType="solid">
          <fgColor indexed="64"/>
          <bgColor theme="4" tint="0.7999816888943144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1" formatCode="0"/>
      <fill>
        <patternFill patternType="solid">
          <fgColor indexed="64"/>
          <bgColor theme="4" tint="0.79998168889431442"/>
        </patternFill>
      </fill>
      <alignment horizontal="right" vertical="bottom" textRotation="0" wrapText="0" indent="0" justifyLastLine="0" shrinkToFit="0" readingOrder="1"/>
    </dxf>
    <dxf>
      <font>
        <b val="0"/>
        <i val="0"/>
        <strike val="0"/>
        <condense val="0"/>
        <extend val="0"/>
        <outline val="0"/>
        <shadow val="0"/>
        <u val="none"/>
        <vertAlign val="baseline"/>
        <sz val="10"/>
        <color theme="1"/>
        <name val="Calibri Light"/>
        <scheme val="major"/>
      </font>
      <numFmt numFmtId="1" formatCode="0"/>
      <fill>
        <patternFill patternType="solid">
          <fgColor indexed="64"/>
          <bgColor theme="4" tint="0.7999816888943144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style="thin">
          <color theme="4"/>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2" formatCode="0.00"/>
      <fill>
        <patternFill patternType="solid">
          <fgColor theme="0"/>
          <bgColor indexed="65"/>
        </patternFill>
      </fill>
      <alignment horizontal="right" vertical="bottom" textRotation="0" wrapText="0" indent="0" justifyLastLine="0" shrinkToFit="0" readingOrder="0"/>
      <border diagonalUp="0" diagonalDown="0" outline="0">
        <left style="thin">
          <color indexed="64"/>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style="thin">
          <color theme="4"/>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1" formatCode="0"/>
      <fill>
        <patternFill patternType="solid">
          <fgColor indexed="64"/>
          <bgColor theme="4" tint="0.79998168889431442"/>
        </patternFill>
      </fill>
      <alignment horizontal="right" vertical="bottom" textRotation="0" wrapText="0" indent="0" justifyLastLine="0" shrinkToFit="0" readingOrder="1"/>
      <border diagonalUp="0" diagonalDown="0" outline="0">
        <left style="thin">
          <color indexed="64"/>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indexed="64"/>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outline="0">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alignment horizontal="left" vertical="bottom" textRotation="0" wrapText="0" indent="0" justifyLastLine="0" shrinkToFit="0" readingOrder="0"/>
      <border diagonalUp="0" diagonalDown="0" outline="0">
        <left style="thin">
          <color theme="4"/>
        </left>
        <right/>
        <top style="thin">
          <color theme="4"/>
        </top>
        <bottom style="thin">
          <color theme="4"/>
        </bottom>
      </border>
    </dxf>
    <dxf>
      <numFmt numFmtId="0" formatCode="General"/>
      <alignment horizontal="general" vertical="bottom" textRotation="0" wrapText="1" indent="0" justifyLastLine="0" shrinkToFit="0" readingOrder="0"/>
    </dxf>
    <dxf>
      <font>
        <color theme="0"/>
      </font>
    </dxf>
    <dxf>
      <font>
        <name val="Calibri Light"/>
        <scheme val="major"/>
      </font>
      <numFmt numFmtId="0" formatCode="General"/>
      <fill>
        <patternFill patternType="solid">
          <fgColor indexed="64"/>
          <bgColor theme="0"/>
        </patternFill>
      </fill>
      <alignment horizontal="right"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name val="Calibri Light"/>
        <scheme val="major"/>
      </font>
      <numFmt numFmtId="0" formatCode="General"/>
      <fill>
        <patternFill patternType="solid">
          <fgColor indexed="64"/>
          <bgColor theme="0"/>
        </patternFill>
      </fill>
      <alignment horizontal="right"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name val="Calibri Light"/>
        <scheme val="major"/>
      </font>
      <numFmt numFmtId="0" formatCode="General"/>
      <fill>
        <patternFill patternType="solid">
          <fgColor indexed="64"/>
          <bgColor theme="4" tint="0.79998168889431442"/>
        </patternFill>
      </fill>
      <border outline="0">
        <right style="thin">
          <color theme="4"/>
        </right>
      </border>
    </dxf>
    <dxf>
      <font>
        <name val="Calibri Light"/>
        <scheme val="major"/>
      </font>
      <numFmt numFmtId="0" formatCode="General"/>
      <fill>
        <patternFill patternType="solid">
          <fgColor indexed="64"/>
          <bgColor theme="0"/>
        </patternFill>
      </fill>
    </dxf>
    <dxf>
      <numFmt numFmtId="0" formatCode="General"/>
      <alignment horizontal="general" vertical="bottom" textRotation="0" wrapText="0" indent="0" justifyLastLine="0" shrinkToFit="0" readingOrder="0"/>
    </dxf>
    <dxf>
      <font>
        <color theme="0"/>
      </font>
    </dxf>
    <dxf>
      <font>
        <b val="0"/>
        <i val="0"/>
        <strike val="0"/>
        <condense val="0"/>
        <extend val="0"/>
        <outline val="0"/>
        <shadow val="0"/>
        <u val="none"/>
        <vertAlign val="baseline"/>
        <sz val="10"/>
        <color auto="1"/>
        <name val="Calibri Light"/>
        <scheme val="major"/>
      </font>
      <numFmt numFmtId="0" formatCode="General"/>
      <fill>
        <patternFill patternType="solid">
          <fgColor theme="0"/>
          <bgColor indexed="65"/>
        </patternFill>
      </fill>
      <alignment horizontal="right" vertical="bottom" textRotation="0" wrapText="0" indent="0" justifyLastLine="0" shrinkToFit="0" readingOrder="0"/>
      <border diagonalUp="0" diagonalDown="0" outline="0">
        <left style="thin">
          <color theme="4"/>
        </left>
        <right/>
        <top style="thin">
          <color theme="4"/>
        </top>
        <bottom style="thin">
          <color theme="4"/>
        </bottom>
      </border>
    </dxf>
    <dxf>
      <font>
        <b val="0"/>
        <i val="0"/>
        <strike val="0"/>
        <condense val="0"/>
        <extend val="0"/>
        <outline val="0"/>
        <shadow val="0"/>
        <u val="none"/>
        <vertAlign val="baseline"/>
        <sz val="10"/>
        <color auto="1"/>
        <name val="Calibri Light"/>
        <scheme val="major"/>
      </font>
      <numFmt numFmtId="0" formatCode="General"/>
      <fill>
        <patternFill patternType="solid">
          <fgColor theme="0"/>
          <bgColor indexed="65"/>
        </patternFill>
      </fill>
      <alignment horizontal="right"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auto="1"/>
        <name val="Calibri Light"/>
        <scheme val="major"/>
      </font>
      <numFmt numFmtId="0" formatCode="General"/>
      <fill>
        <patternFill patternType="solid">
          <fgColor indexed="64"/>
          <bgColor theme="4" tint="0.79998168889431442"/>
        </patternFill>
      </fill>
      <border diagonalUp="0" diagonalDown="0" outline="0">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right/>
        <top style="thin">
          <color theme="4"/>
        </top>
        <bottom style="thin">
          <color theme="4"/>
        </bottom>
      </border>
    </dxf>
    <dxf>
      <border outline="0">
        <left style="thin">
          <color theme="4"/>
        </left>
        <right style="thin">
          <color theme="4"/>
        </right>
        <top style="thin">
          <color theme="4"/>
        </top>
        <bottom style="thin">
          <color theme="4"/>
        </bottom>
      </border>
    </dxf>
    <dxf>
      <font>
        <strike val="0"/>
        <outline val="0"/>
        <shadow val="0"/>
        <u val="none"/>
        <vertAlign val="baseline"/>
        <sz val="10"/>
        <color theme="0"/>
        <name val="Calibri Light"/>
        <scheme val="major"/>
      </font>
      <fill>
        <patternFill patternType="solid">
          <fgColor indexed="64"/>
          <bgColor theme="4"/>
        </patternFill>
      </fill>
      <alignment horizontal="left" vertical="bottom" textRotation="0" wrapText="0" indent="0" justifyLastLine="0" shrinkToFit="0" readingOrder="0"/>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alignment horizontal="right" textRotation="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alignment horizontal="right" textRotation="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sz val="10"/>
        <color theme="1"/>
        <name val="Calibri Light"/>
        <scheme val="major"/>
      </font>
      <numFmt numFmtId="0" formatCode="General"/>
      <fill>
        <patternFill patternType="solid">
          <fgColor indexed="64"/>
          <bgColor theme="4" tint="0.79998168889431442"/>
        </patternFill>
      </fill>
      <alignment horizontal="left" textRotation="0" indent="0" justifyLastLine="0" shrinkToFit="0" readingOrder="0"/>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fill>
        <patternFill patternType="solid">
          <fgColor indexed="64"/>
          <bgColor theme="0"/>
        </patternFill>
      </fill>
    </dxf>
    <dxf>
      <numFmt numFmtId="0" formatCode="General"/>
      <alignment horizontal="left" vertical="bottom" textRotation="0" wrapText="0" indent="0" justifyLastLine="0" shrinkToFit="0" readingOrder="0"/>
    </dxf>
    <dxf>
      <font>
        <color theme="0"/>
      </font>
    </dxf>
    <dxf>
      <font>
        <strike val="0"/>
        <outline val="0"/>
        <shadow val="0"/>
        <u val="none"/>
        <vertAlign val="baseline"/>
        <sz val="10"/>
        <color auto="1"/>
        <name val="Calibri Light"/>
        <scheme val="major"/>
      </font>
      <numFmt numFmtId="0" formatCode="General"/>
      <fill>
        <patternFill patternType="solid">
          <fgColor theme="0"/>
          <bgColor indexed="65"/>
        </patternFill>
      </fill>
      <alignment horizontal="right" textRotation="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sz val="10"/>
        <color auto="1"/>
        <name val="Calibri Light"/>
        <scheme val="major"/>
      </font>
      <numFmt numFmtId="0" formatCode="General"/>
      <fill>
        <patternFill patternType="solid">
          <fgColor theme="0"/>
          <bgColor indexed="65"/>
        </patternFill>
      </fill>
      <alignment horizontal="right" textRotation="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sz val="10"/>
        <color auto="1"/>
        <name val="Calibri Light"/>
        <scheme val="major"/>
      </font>
      <numFmt numFmtId="0" formatCode="General"/>
      <fill>
        <patternFill patternType="solid">
          <fgColor indexed="64"/>
          <bgColor theme="4" tint="0.79998168889431442"/>
        </patternFill>
      </fill>
      <alignment horizontal="left" textRotation="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sz val="10"/>
        <color auto="1"/>
        <name val="Calibri Light"/>
        <scheme val="major"/>
      </font>
      <numFmt numFmtId="0" formatCode="General"/>
      <fill>
        <patternFill patternType="solid">
          <fgColor indexed="64"/>
          <bgColor theme="0"/>
        </patternFill>
      </fill>
      <alignment horizontal="left" textRotation="0" indent="0" justifyLastLine="0" shrinkToFit="0" readingOrder="0"/>
      <border diagonalUp="0" diagonalDown="0" outline="0">
        <left style="thin">
          <color theme="4"/>
        </left>
        <right/>
        <top style="thin">
          <color theme="4"/>
        </top>
        <bottom style="thin">
          <color theme="4"/>
        </bottom>
      </border>
    </dxf>
    <dxf>
      <font>
        <strike val="0"/>
        <outline val="0"/>
        <shadow val="0"/>
        <u val="none"/>
        <vertAlign val="baseline"/>
        <sz val="10"/>
        <color auto="1"/>
        <name val="Calibri Light"/>
        <scheme val="major"/>
      </font>
      <fill>
        <patternFill>
          <fgColor indexed="64"/>
          <bgColor theme="0"/>
        </patternFill>
      </fill>
    </dxf>
    <dxf>
      <font>
        <b val="0"/>
        <i val="0"/>
        <strike val="0"/>
        <condense val="0"/>
        <extend val="0"/>
        <outline val="0"/>
        <shadow val="0"/>
        <u val="none"/>
        <vertAlign val="baseline"/>
        <sz val="10"/>
        <color theme="1"/>
        <name val="Calibri Light"/>
        <scheme val="major"/>
      </font>
      <alignment horizontal="left" vertical="top" textRotation="0" wrapText="1" indent="0" justifyLastLine="0" shrinkToFit="0" readingOrder="0"/>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numFmt numFmtId="0" formatCode="General"/>
      <border diagonalUp="0" diagonalDown="0" outline="0">
        <left style="thin">
          <color auto="1"/>
        </left>
        <right style="thin">
          <color indexed="64"/>
        </right>
        <top style="thin">
          <color auto="1"/>
        </top>
        <bottom style="thin">
          <color auto="1"/>
        </bottom>
      </border>
    </dxf>
    <dxf>
      <font>
        <strike val="0"/>
        <outline val="0"/>
        <shadow val="0"/>
        <u val="none"/>
        <vertAlign val="baseline"/>
        <sz val="10"/>
        <name val="Calibri Light"/>
        <scheme val="major"/>
      </font>
      <numFmt numFmtId="0" formatCode="General"/>
      <border diagonalUp="0" diagonalDown="0" outline="0">
        <left style="thin">
          <color indexed="64"/>
        </left>
        <right style="thin">
          <color auto="1"/>
        </right>
        <top style="thin">
          <color auto="1"/>
        </top>
        <bottom style="thin">
          <color auto="1"/>
        </bottom>
      </border>
    </dxf>
    <dxf>
      <font>
        <strike val="0"/>
        <outline val="0"/>
        <shadow val="0"/>
        <u val="none"/>
        <vertAlign val="baseline"/>
        <sz val="10"/>
        <name val="Calibri Light"/>
        <scheme val="major"/>
      </font>
      <numFmt numFmtId="0" formatCode="General"/>
    </dxf>
    <dxf>
      <font>
        <strike val="0"/>
        <outline val="0"/>
        <shadow val="0"/>
        <u val="none"/>
        <vertAlign val="baseline"/>
        <sz val="10"/>
        <name val="Calibri Light"/>
        <scheme val="major"/>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name val="Calibri Light"/>
        <scheme val="major"/>
      </font>
      <numFmt numFmtId="0" formatCode="General"/>
      <fill>
        <patternFill patternType="solid">
          <fgColor theme="0"/>
          <bgColor indexed="65"/>
        </patternFill>
      </fill>
      <alignment horizontal="left" textRotation="0" indent="0" justifyLastLine="0" shrinkToFit="0" readingOrder="1"/>
      <border diagonalUp="0" diagonalDown="0" outline="0">
        <left/>
        <right/>
        <top style="thin">
          <color indexed="64"/>
        </top>
        <bottom/>
      </border>
    </dxf>
    <dxf>
      <font>
        <name val="Calibri Light"/>
        <scheme val="major"/>
      </font>
      <numFmt numFmtId="0" formatCode="General"/>
      <fill>
        <patternFill patternType="solid">
          <fgColor theme="0"/>
          <bgColor indexed="65"/>
        </patternFill>
      </fill>
      <alignment horizontal="right" textRotation="0" indent="0" justifyLastLine="0" shrinkToFit="0" readingOrder="1"/>
      <border diagonalUp="0" diagonalDown="0" outline="0">
        <left style="thin">
          <color indexed="64"/>
        </left>
        <right/>
        <top style="thin">
          <color indexed="64"/>
        </top>
        <bottom/>
      </border>
    </dxf>
    <dxf>
      <font>
        <name val="Calibri Light"/>
        <scheme val="major"/>
      </font>
      <numFmt numFmtId="0" formatCode="General"/>
      <fill>
        <patternFill patternType="solid">
          <fgColor theme="0"/>
          <bgColor indexed="65"/>
        </patternFill>
      </fill>
      <alignment horizontal="left" textRotation="0" indent="0" justifyLastLine="0" shrinkToFit="0" readingOrder="1"/>
    </dxf>
    <dxf>
      <font>
        <name val="Calibri Light"/>
        <scheme val="major"/>
      </font>
      <numFmt numFmtId="0" formatCode="General"/>
      <fill>
        <patternFill patternType="solid">
          <fgColor theme="0"/>
          <bgColor indexed="65"/>
        </patternFill>
      </fill>
      <alignment horizontal="right" textRotation="0" indent="0" justifyLastLine="0" shrinkToFit="0" readingOrder="1"/>
    </dxf>
    <dxf>
      <font>
        <name val="Calibri Light"/>
        <scheme val="major"/>
      </font>
      <numFmt numFmtId="0" formatCode="General"/>
      <fill>
        <patternFill patternType="solid">
          <fgColor theme="0"/>
          <bgColor indexed="65"/>
        </patternFill>
      </fill>
      <alignment horizontal="left" textRotation="0" indent="0" justifyLastLine="0" shrinkToFit="0" readingOrder="1"/>
      <border diagonalUp="0" diagonalDown="0" outline="0">
        <left/>
        <right style="thin">
          <color indexed="64"/>
        </right>
        <top style="thin">
          <color indexed="64"/>
        </top>
        <bottom/>
      </border>
    </dxf>
    <dxf>
      <font>
        <name val="Calibri Light"/>
        <scheme val="major"/>
      </font>
      <numFmt numFmtId="0" formatCode="General"/>
      <fill>
        <patternFill patternType="solid">
          <fgColor theme="0"/>
          <bgColor indexed="65"/>
        </patternFill>
      </fill>
      <alignment horizontal="right" textRotation="0" indent="0" justifyLastLine="0" shrinkToFit="0" readingOrder="1"/>
      <border diagonalUp="0" diagonalDown="0" outline="0">
        <left style="thin">
          <color indexed="64"/>
        </left>
        <right/>
        <top style="thin">
          <color indexed="64"/>
        </top>
        <bottom/>
      </border>
    </dxf>
    <dxf>
      <font>
        <name val="Calibri Light"/>
        <scheme val="major"/>
      </font>
      <numFmt numFmtId="0" formatCode="General"/>
      <fill>
        <patternFill patternType="solid">
          <fgColor theme="0"/>
          <bgColor indexed="65"/>
        </patternFill>
      </fill>
      <alignment horizontal="left" textRotation="0" indent="0" justifyLastLine="0" shrinkToFit="0" readingOrder="1"/>
    </dxf>
    <dxf>
      <font>
        <name val="Calibri Light"/>
        <scheme val="major"/>
      </font>
      <numFmt numFmtId="0" formatCode="General"/>
      <fill>
        <patternFill patternType="solid">
          <fgColor theme="0"/>
          <bgColor indexed="65"/>
        </patternFill>
      </fill>
      <alignment horizontal="right" textRotation="0" indent="0" justifyLastLine="0" shrinkToFit="0" readingOrder="1"/>
    </dxf>
    <dxf>
      <font>
        <name val="Calibri Light"/>
        <scheme val="major"/>
      </font>
      <numFmt numFmtId="0" formatCode="General"/>
      <fill>
        <patternFill patternType="solid">
          <fgColor theme="0"/>
          <bgColor indexed="65"/>
        </patternFill>
      </fill>
      <alignment horizontal="left" textRotation="0" indent="0" justifyLastLine="0" shrinkToFit="0" readingOrder="1"/>
      <border diagonalUp="0" diagonalDown="0" outline="0">
        <left/>
        <right style="thin">
          <color indexed="64"/>
        </right>
        <top style="thin">
          <color indexed="64"/>
        </top>
        <bottom/>
      </border>
    </dxf>
    <dxf>
      <font>
        <name val="Calibri Light"/>
        <scheme val="major"/>
      </font>
      <numFmt numFmtId="0" formatCode="General"/>
      <fill>
        <patternFill patternType="solid">
          <fgColor theme="0"/>
          <bgColor indexed="65"/>
        </patternFill>
      </fill>
      <alignment horizontal="right" textRotation="0" indent="0" justifyLastLine="0" shrinkToFit="0" readingOrder="1"/>
      <border diagonalUp="0" diagonalDown="0" outline="0">
        <left style="thin">
          <color indexed="64"/>
        </left>
        <right/>
        <top style="thin">
          <color indexed="64"/>
        </top>
        <bottom/>
      </border>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dxf>
    <dxf>
      <border outline="0">
        <right style="thin">
          <color indexed="64"/>
        </right>
      </border>
    </dxf>
    <dxf>
      <font>
        <name val="Calibri Light"/>
        <scheme val="major"/>
      </font>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left" vertical="top" textRotation="0" wrapText="1" indent="0" justifyLastLine="0" shrinkToFit="0" readingOrder="0"/>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name val="Calibri Light"/>
        <scheme val="major"/>
      </font>
      <numFmt numFmtId="0" formatCode="General"/>
      <fill>
        <patternFill patternType="solid">
          <fgColor indexed="64"/>
          <bgColor theme="0"/>
        </patternFill>
      </fill>
      <alignment horizontal="left" textRotation="0" indent="0" justifyLastLine="0" shrinkToFit="0" readingOrder="0"/>
    </dxf>
    <dxf>
      <numFmt numFmtId="0" formatCode="General"/>
      <fill>
        <patternFill patternType="solid">
          <fgColor indexed="64"/>
          <bgColor theme="0"/>
        </patternFill>
      </fill>
      <alignment horizontal="right" textRotation="0" indent="0" justifyLastLine="0" shrinkToFit="0" readingOrder="0"/>
    </dxf>
    <dxf>
      <numFmt numFmtId="0" formatCode="General"/>
      <fill>
        <patternFill patternType="solid">
          <fgColor indexed="64"/>
          <bgColor theme="0"/>
        </patternFill>
      </fill>
      <alignment horizontal="left" textRotation="0" indent="0" justifyLastLine="0" shrinkToFit="0" readingOrder="0"/>
      <border diagonalUp="0" diagonalDown="0" outline="0">
        <left/>
        <right style="thin">
          <color indexed="64"/>
        </right>
        <top/>
        <bottom/>
      </border>
    </dxf>
    <dxf>
      <font>
        <name val="Calibri Light"/>
        <scheme val="major"/>
      </font>
      <numFmt numFmtId="0" formatCode="General"/>
      <fill>
        <patternFill patternType="solid">
          <fgColor indexed="64"/>
          <bgColor theme="0"/>
        </patternFill>
      </fill>
      <alignment horizontal="right" textRotation="0" indent="0" justifyLastLine="0" shrinkToFit="0" readingOrder="0"/>
      <border diagonalUp="0" diagonalDown="0" outline="0">
        <left style="thin">
          <color indexed="64"/>
        </left>
        <right/>
        <top/>
        <bottom/>
      </border>
    </dxf>
    <dxf>
      <font>
        <name val="Calibri Light"/>
        <scheme val="major"/>
      </font>
      <numFmt numFmtId="0" formatCode="General"/>
      <fill>
        <patternFill patternType="solid">
          <fgColor indexed="64"/>
          <bgColor theme="0"/>
        </patternFill>
      </fill>
      <alignment horizontal="left" textRotation="0" indent="0" justifyLastLine="0" shrinkToFit="0" readingOrder="0"/>
      <border diagonalUp="0" diagonalDown="0" outline="0">
        <left/>
        <right style="thin">
          <color indexed="64"/>
        </right>
        <top/>
        <bottom/>
      </border>
    </dxf>
    <dxf>
      <font>
        <name val="Calibri Light"/>
        <scheme val="major"/>
      </font>
      <numFmt numFmtId="0" formatCode="General"/>
      <fill>
        <patternFill patternType="solid">
          <fgColor indexed="64"/>
          <bgColor theme="0"/>
        </patternFill>
      </fill>
      <alignment horizontal="right" textRotation="0" indent="0" justifyLastLine="0" shrinkToFit="0" readingOrder="0"/>
      <border diagonalUp="0" diagonalDown="0" outline="0">
        <left style="thin">
          <color indexed="64"/>
        </left>
        <right/>
        <top/>
        <bottom/>
      </border>
    </dxf>
    <dxf>
      <font>
        <name val="Calibri Light"/>
        <scheme val="major"/>
      </font>
      <numFmt numFmtId="0" formatCode="General"/>
      <fill>
        <patternFill patternType="solid">
          <fgColor indexed="64"/>
          <bgColor theme="0"/>
        </patternFill>
      </fill>
      <alignment horizontal="left" textRotation="0" indent="0" justifyLastLine="0" shrinkToFit="0" readingOrder="0"/>
    </dxf>
    <dxf>
      <font>
        <name val="Calibri Light"/>
        <scheme val="major"/>
      </font>
      <numFmt numFmtId="0" formatCode="General"/>
      <fill>
        <patternFill patternType="solid">
          <fgColor indexed="64"/>
          <bgColor theme="0"/>
        </patternFill>
      </fill>
      <alignment horizontal="right" textRotation="0" indent="0" justifyLastLine="0" shrinkToFit="0" readingOrder="0"/>
    </dxf>
    <dxf>
      <font>
        <name val="Calibri Light"/>
        <scheme val="major"/>
      </font>
      <numFmt numFmtId="0" formatCode="General"/>
      <fill>
        <patternFill patternType="solid">
          <fgColor indexed="64"/>
          <bgColor theme="0"/>
        </patternFill>
      </fill>
      <alignment horizontal="left" textRotation="0" indent="0" justifyLastLine="0" shrinkToFit="0" readingOrder="0"/>
      <border diagonalUp="0" diagonalDown="0" outline="0">
        <left/>
        <right style="thin">
          <color indexed="64"/>
        </right>
        <top/>
        <bottom/>
      </border>
    </dxf>
    <dxf>
      <numFmt numFmtId="0" formatCode="General"/>
      <fill>
        <patternFill patternType="solid">
          <fgColor indexed="64"/>
          <bgColor theme="0"/>
        </patternFill>
      </fill>
      <alignment horizontal="general" textRotation="0" indent="0" justifyLastLine="0" shrinkToFit="0" readingOrder="0"/>
      <border diagonalUp="0" diagonalDown="0" outline="0">
        <left style="thin">
          <color indexed="64"/>
        </left>
        <right/>
        <top/>
        <bottom/>
      </border>
    </dxf>
    <dxf>
      <font>
        <name val="Calibri Light"/>
        <scheme val="major"/>
      </font>
      <numFmt numFmtId="0" formatCode="General"/>
      <fill>
        <patternFill patternType="solid">
          <fgColor indexed="64"/>
          <bgColor theme="0"/>
        </patternFill>
      </fill>
      <alignment horizontal="left" textRotation="0" indent="0" justifyLastLine="0" shrinkToFit="0"/>
    </dxf>
    <dxf>
      <font>
        <b val="0"/>
        <i val="0"/>
        <strike val="0"/>
        <condense val="0"/>
        <extend val="0"/>
        <outline val="0"/>
        <shadow val="0"/>
        <u val="none"/>
        <vertAlign val="baseline"/>
        <sz val="10"/>
        <color theme="1"/>
        <name val="Calibri Light"/>
        <scheme val="major"/>
      </font>
      <alignment horizontal="left" vertical="top" textRotation="0" wrapText="1" indent="0" justifyLastLine="0" shrinkToFit="0" readingOrder="0"/>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52772168539177E-2"/>
          <c:y val="4.0458534195710362E-2"/>
          <c:w val="0.92369565980521195"/>
          <c:h val="0.8049184954313422"/>
        </c:manualLayout>
      </c:layout>
      <c:barChart>
        <c:barDir val="col"/>
        <c:grouping val="clustered"/>
        <c:varyColors val="0"/>
        <c:ser>
          <c:idx val="0"/>
          <c:order val="0"/>
          <c:tx>
            <c:strRef>
              <c:f>'32'!$B$6</c:f>
              <c:strCache>
                <c:ptCount val="1"/>
                <c:pt idx="0">
                  <c:v>Male</c:v>
                </c:pt>
              </c:strCache>
            </c:strRef>
          </c:tx>
          <c:spPr>
            <a:pattFill prst="pct80">
              <a:fgClr>
                <a:schemeClr val="accent1"/>
              </a:fgClr>
              <a:bgClr>
                <a:schemeClr val="bg1"/>
              </a:bgClr>
            </a:pattFill>
            <a:ln>
              <a:noFill/>
            </a:ln>
            <a:effectLst/>
          </c:spPr>
          <c:invertIfNegative val="0"/>
          <c:cat>
            <c:strRef>
              <c:extLst>
                <c:ext xmlns:c15="http://schemas.microsoft.com/office/drawing/2012/chart" uri="{02D57815-91ED-43cb-92C2-25804820EDAC}">
                  <c15:fullRef>
                    <c15:sqref>'32'!$A$7:$A$23</c15:sqref>
                  </c15:fullRef>
                </c:ext>
              </c:extLst>
              <c:f>'32'!$A$7:$A$22</c:f>
              <c:strCach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strCache>
            </c:strRef>
          </c:cat>
          <c:val>
            <c:numRef>
              <c:extLst>
                <c:ext xmlns:c15="http://schemas.microsoft.com/office/drawing/2012/chart" uri="{02D57815-91ED-43cb-92C2-25804820EDAC}">
                  <c15:fullRef>
                    <c15:sqref>'32'!$B$7:$B$23</c15:sqref>
                  </c15:fullRef>
                </c:ext>
              </c:extLst>
              <c:f>'32'!$B$7:$B$22</c:f>
              <c:numCache>
                <c:formatCode>#,##0</c:formatCode>
                <c:ptCount val="16"/>
                <c:pt idx="0">
                  <c:v>131922</c:v>
                </c:pt>
                <c:pt idx="1">
                  <c:v>20314</c:v>
                </c:pt>
                <c:pt idx="2">
                  <c:v>12851</c:v>
                </c:pt>
                <c:pt idx="3">
                  <c:v>9659</c:v>
                </c:pt>
                <c:pt idx="4">
                  <c:v>9032</c:v>
                </c:pt>
                <c:pt idx="5">
                  <c:v>6822</c:v>
                </c:pt>
                <c:pt idx="6">
                  <c:v>5434</c:v>
                </c:pt>
                <c:pt idx="7">
                  <c:v>4564</c:v>
                </c:pt>
                <c:pt idx="8">
                  <c:v>4555</c:v>
                </c:pt>
                <c:pt idx="9">
                  <c:v>3928</c:v>
                </c:pt>
                <c:pt idx="10">
                  <c:v>4341</c:v>
                </c:pt>
                <c:pt idx="11">
                  <c:v>4351</c:v>
                </c:pt>
                <c:pt idx="12">
                  <c:v>4204</c:v>
                </c:pt>
                <c:pt idx="13">
                  <c:v>5897</c:v>
                </c:pt>
                <c:pt idx="14">
                  <c:v>5850</c:v>
                </c:pt>
                <c:pt idx="15">
                  <c:v>5806</c:v>
                </c:pt>
              </c:numCache>
            </c:numRef>
          </c:val>
          <c:extLst>
            <c:ext xmlns:c16="http://schemas.microsoft.com/office/drawing/2014/chart" uri="{C3380CC4-5D6E-409C-BE32-E72D297353CC}">
              <c16:uniqueId val="{00000000-EC3C-4DA2-9388-D73AD64A4E3C}"/>
            </c:ext>
          </c:extLst>
        </c:ser>
        <c:ser>
          <c:idx val="1"/>
          <c:order val="1"/>
          <c:tx>
            <c:strRef>
              <c:f>'32'!$D$6</c:f>
              <c:strCache>
                <c:ptCount val="1"/>
                <c:pt idx="0">
                  <c:v>Female</c:v>
                </c:pt>
              </c:strCache>
            </c:strRef>
          </c:tx>
          <c:spPr>
            <a:solidFill>
              <a:schemeClr val="accent2"/>
            </a:solidFill>
            <a:ln>
              <a:noFill/>
            </a:ln>
            <a:effectLst/>
          </c:spPr>
          <c:invertIfNegative val="0"/>
          <c:cat>
            <c:strRef>
              <c:extLst>
                <c:ext xmlns:c15="http://schemas.microsoft.com/office/drawing/2012/chart" uri="{02D57815-91ED-43cb-92C2-25804820EDAC}">
                  <c15:fullRef>
                    <c15:sqref>'32'!$A$7:$A$23</c15:sqref>
                  </c15:fullRef>
                </c:ext>
              </c:extLst>
              <c:f>'32'!$A$7:$A$22</c:f>
              <c:strCach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strCache>
            </c:strRef>
          </c:cat>
          <c:val>
            <c:numRef>
              <c:extLst>
                <c:ext xmlns:c15="http://schemas.microsoft.com/office/drawing/2012/chart" uri="{02D57815-91ED-43cb-92C2-25804820EDAC}">
                  <c15:fullRef>
                    <c15:sqref>'32'!$D$7:$D$23</c15:sqref>
                  </c15:fullRef>
                </c:ext>
              </c:extLst>
              <c:f>'32'!$D$7:$D$22</c:f>
              <c:numCache>
                <c:formatCode>#,##0</c:formatCode>
                <c:ptCount val="16"/>
                <c:pt idx="0">
                  <c:v>97730</c:v>
                </c:pt>
                <c:pt idx="1">
                  <c:v>19474</c:v>
                </c:pt>
                <c:pt idx="2">
                  <c:v>9377</c:v>
                </c:pt>
                <c:pt idx="3">
                  <c:v>8242</c:v>
                </c:pt>
                <c:pt idx="4">
                  <c:v>6083</c:v>
                </c:pt>
                <c:pt idx="5">
                  <c:v>4851</c:v>
                </c:pt>
                <c:pt idx="6">
                  <c:v>4206</c:v>
                </c:pt>
                <c:pt idx="7">
                  <c:v>4169</c:v>
                </c:pt>
                <c:pt idx="8">
                  <c:v>3757</c:v>
                </c:pt>
                <c:pt idx="9">
                  <c:v>3251</c:v>
                </c:pt>
                <c:pt idx="10">
                  <c:v>3138</c:v>
                </c:pt>
                <c:pt idx="11">
                  <c:v>4207</c:v>
                </c:pt>
                <c:pt idx="12">
                  <c:v>4172</c:v>
                </c:pt>
                <c:pt idx="13">
                  <c:v>4915</c:v>
                </c:pt>
                <c:pt idx="14">
                  <c:v>4675</c:v>
                </c:pt>
                <c:pt idx="15">
                  <c:v>4810</c:v>
                </c:pt>
              </c:numCache>
            </c:numRef>
          </c:val>
          <c:extLst>
            <c:ext xmlns:c16="http://schemas.microsoft.com/office/drawing/2014/chart" uri="{C3380CC4-5D6E-409C-BE32-E72D297353CC}">
              <c16:uniqueId val="{00000001-EC3C-4DA2-9388-D73AD64A4E3C}"/>
            </c:ext>
          </c:extLst>
        </c:ser>
        <c:dLbls>
          <c:showLegendKey val="0"/>
          <c:showVal val="0"/>
          <c:showCatName val="0"/>
          <c:showSerName val="0"/>
          <c:showPercent val="0"/>
          <c:showBubbleSize val="0"/>
        </c:dLbls>
        <c:gapWidth val="219"/>
        <c:overlap val="-27"/>
        <c:axId val="367089016"/>
        <c:axId val="367087448"/>
      </c:barChart>
      <c:catAx>
        <c:axId val="3670890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 in</a:t>
                </a:r>
                <a:r>
                  <a:rPr lang="en-GB" baseline="0"/>
                  <a:t> years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087448"/>
        <c:crosses val="autoZero"/>
        <c:auto val="1"/>
        <c:lblAlgn val="ctr"/>
        <c:lblOffset val="100"/>
        <c:noMultiLvlLbl val="0"/>
      </c:catAx>
      <c:valAx>
        <c:axId val="367087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bed days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089016"/>
        <c:crosses val="autoZero"/>
        <c:crossBetween val="between"/>
      </c:valAx>
      <c:spPr>
        <a:noFill/>
        <a:ln>
          <a:noFill/>
        </a:ln>
        <a:effectLst/>
      </c:spPr>
    </c:plotArea>
    <c:legend>
      <c:legendPos val="b"/>
      <c:layout>
        <c:manualLayout>
          <c:xMode val="edge"/>
          <c:yMode val="edge"/>
          <c:x val="0.48394730779134537"/>
          <c:y val="0.9298906291045147"/>
          <c:w val="8.9477730946282322E-2"/>
          <c:h val="4.0650671744981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107855</xdr:rowOff>
    </xdr:from>
    <xdr:to>
      <xdr:col>11</xdr:col>
      <xdr:colOff>246529</xdr:colOff>
      <xdr:row>62</xdr:row>
      <xdr:rowOff>22412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40900</xdr:colOff>
      <xdr:row>11</xdr:row>
      <xdr:rowOff>125507</xdr:rowOff>
    </xdr:from>
    <xdr:to>
      <xdr:col>13</xdr:col>
      <xdr:colOff>201010</xdr:colOff>
      <xdr:row>34</xdr:row>
      <xdr:rowOff>64928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9547" y="2848536"/>
          <a:ext cx="5001051" cy="3547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8</xdr:col>
      <xdr:colOff>164592</xdr:colOff>
      <xdr:row>27</xdr:row>
      <xdr:rowOff>101346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19125"/>
          <a:ext cx="5041392" cy="3663696"/>
        </a:xfrm>
        <a:prstGeom prst="rect">
          <a:avLst/>
        </a:prstGeom>
      </xdr:spPr>
    </xdr:pic>
    <xdr:clientData/>
  </xdr:twoCellAnchor>
  <xdr:oneCellAnchor>
    <xdr:from>
      <xdr:col>0</xdr:col>
      <xdr:colOff>16650</xdr:colOff>
      <xdr:row>31</xdr:row>
      <xdr:rowOff>7125</xdr:rowOff>
    </xdr:from>
    <xdr:ext cx="5041392" cy="3663696"/>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6575" y="7179450"/>
          <a:ext cx="5041392" cy="3663696"/>
        </a:xfrm>
        <a:prstGeom prst="rect">
          <a:avLst/>
        </a:prstGeom>
      </xdr:spPr>
    </xdr:pic>
    <xdr:clientData/>
  </xdr:oneCellAnchor>
  <xdr:oneCellAnchor>
    <xdr:from>
      <xdr:col>0</xdr:col>
      <xdr:colOff>14250</xdr:colOff>
      <xdr:row>56</xdr:row>
      <xdr:rowOff>4725</xdr:rowOff>
    </xdr:from>
    <xdr:ext cx="5041392" cy="3663696"/>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24175" y="12358650"/>
          <a:ext cx="5041392" cy="36636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38100</xdr:colOff>
      <xdr:row>9</xdr:row>
      <xdr:rowOff>66675</xdr:rowOff>
    </xdr:from>
    <xdr:ext cx="5041392" cy="3663696"/>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2275" y="3619500"/>
          <a:ext cx="5041392" cy="366369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123825</xdr:rowOff>
    </xdr:from>
    <xdr:ext cx="5041392" cy="3663696"/>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43200"/>
          <a:ext cx="5041392" cy="3663696"/>
        </a:xfrm>
        <a:prstGeom prst="rect">
          <a:avLst/>
        </a:prstGeom>
      </xdr:spPr>
    </xdr:pic>
    <xdr:clientData/>
  </xdr:oneCellAnchor>
  <xdr:oneCellAnchor>
    <xdr:from>
      <xdr:col>0</xdr:col>
      <xdr:colOff>0</xdr:colOff>
      <xdr:row>35</xdr:row>
      <xdr:rowOff>16650</xdr:rowOff>
    </xdr:from>
    <xdr:ext cx="5041392" cy="3663696"/>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169925"/>
          <a:ext cx="5041392" cy="3663696"/>
        </a:xfrm>
        <a:prstGeom prst="rect">
          <a:avLst/>
        </a:prstGeom>
      </xdr:spPr>
    </xdr:pic>
    <xdr:clientData/>
  </xdr:oneCellAnchor>
  <xdr:oneCellAnchor>
    <xdr:from>
      <xdr:col>0</xdr:col>
      <xdr:colOff>0</xdr:colOff>
      <xdr:row>62</xdr:row>
      <xdr:rowOff>147600</xdr:rowOff>
    </xdr:from>
    <xdr:ext cx="5041392" cy="3663696"/>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1834775"/>
          <a:ext cx="5041392" cy="3663696"/>
        </a:xfrm>
        <a:prstGeom prst="rect">
          <a:avLst/>
        </a:prstGeom>
      </xdr:spPr>
    </xdr:pic>
    <xdr:clientData/>
  </xdr:oneCellAnchor>
</xdr:wsDr>
</file>

<file path=xl/queryTables/queryTable1.xml><?xml version="1.0" encoding="utf-8"?>
<queryTable xmlns="http://schemas.openxmlformats.org/spreadsheetml/2006/main" name="ExternalData_1" connectionId="13" autoFormatId="0" applyNumberFormats="0" applyBorderFormats="0" applyFontFormats="1" applyPatternFormats="1" applyAlignmentFormats="0" applyWidthHeightFormats="0">
  <queryTableRefresh preserveSortFilterLayout="0" nextId="12">
    <queryTableFields count="11">
      <queryTableField id="1" name="Age (Years)" tableColumnId="1"/>
      <queryTableField id="2" name="Male" tableColumnId="2"/>
      <queryTableField id="3" name="Male (%)" tableColumnId="3"/>
      <queryTableField id="4" name="Female" tableColumnId="4"/>
      <queryTableField id="5" name="Female (%)" tableColumnId="5"/>
      <queryTableField id="6" name="Ambiguous" tableColumnId="6"/>
      <queryTableField id="7" name="Ambiguous (%)" tableColumnId="7"/>
      <queryTableField id="8" name="Unknown" tableColumnId="8"/>
      <queryTableField id="9" name="Unknown(%)" tableColumnId="9"/>
      <queryTableField id="10" name="Total" tableColumnId="10"/>
      <queryTableField id="11" name="Total (%)" tableColumnId="11"/>
    </queryTableFields>
  </queryTableRefresh>
</queryTable>
</file>

<file path=xl/queryTables/queryTable2.xml><?xml version="1.0" encoding="utf-8"?>
<queryTable xmlns="http://schemas.openxmlformats.org/spreadsheetml/2006/main" name="ExternalData_1" connectionId="14" autoFormatId="0" applyNumberFormats="0" applyBorderFormats="0" applyFontFormats="1" applyPatternFormats="1" applyAlignmentFormats="0" applyWidthHeightFormats="0">
  <queryTableRefresh preserveSortFilterLayout="0" nextId="13">
    <queryTableFields count="12">
      <queryTableField id="1" name="Year" tableColumnId="13"/>
      <queryTableField id="2" name="Organisation" tableColumnId="14"/>
      <queryTableField id="3" name="&lt;1" tableColumnId="15"/>
      <queryTableField id="4" name="&lt;1 (%)" tableColumnId="16"/>
      <queryTableField id="5" name="1-4" tableColumnId="17"/>
      <queryTableField id="6" name="1-4 (%)" tableColumnId="18"/>
      <queryTableField id="7" name="5-10" tableColumnId="19"/>
      <queryTableField id="8" name="5-10 (%)" tableColumnId="20"/>
      <queryTableField id="9" name="11-15" tableColumnId="21"/>
      <queryTableField id="10" name="11-15 (%)" tableColumnId="22"/>
      <queryTableField id="11" name="Total" tableColumnId="23"/>
      <queryTableField id="12" name="Total (%)" tableColumnId="24"/>
    </queryTableFields>
  </queryTableRefresh>
</queryTable>
</file>

<file path=xl/queryTables/queryTable3.xml><?xml version="1.0" encoding="utf-8"?>
<queryTable xmlns="http://schemas.openxmlformats.org/spreadsheetml/2006/main" name="ExternalData_1" connectionId="15" autoFormatId="0" applyNumberFormats="0" applyBorderFormats="0" applyFontFormats="1" applyPatternFormats="1" applyAlignmentFormats="0" applyWidthHeightFormats="0">
  <queryTableRefresh preserveSortFilterLayout="0" nextId="10">
    <queryTableFields count="9">
      <queryTableField id="1" name="Country" tableColumnId="19"/>
      <queryTableField id="2" name="Year 1" tableColumnId="20"/>
      <queryTableField id="3" name="Year 1 (%)" tableColumnId="21"/>
      <queryTableField id="4" name="Year 2" tableColumnId="22"/>
      <queryTableField id="5" name="Year 2 (%)" tableColumnId="23"/>
      <queryTableField id="6" name="Year 3" tableColumnId="24"/>
      <queryTableField id="7" name="Year 3 (%)" tableColumnId="25"/>
      <queryTableField id="8" name="Total" tableColumnId="26"/>
      <queryTableField id="9" name="Total (%)" tableColumnId="27"/>
    </queryTableFields>
  </queryTableRefresh>
</queryTable>
</file>

<file path=xl/queryTables/queryTable4.xml><?xml version="1.0" encoding="utf-8"?>
<queryTable xmlns="http://schemas.openxmlformats.org/spreadsheetml/2006/main" name="ExternalData_1" connectionId="1" autoFormatId="0" applyNumberFormats="0" applyBorderFormats="0" applyFontFormats="1" applyPatternFormats="1" applyAlignmentFormats="0" applyWidthHeightFormats="0">
  <queryTableRefresh preserveSortFilterLayout="0" nextId="5">
    <queryTableFields count="4">
      <queryTableField id="1" name="year" tableColumnId="17"/>
      <queryTableField id="2" name="month" tableColumnId="18"/>
      <queryTableField id="3" name="median" tableColumnId="19"/>
      <queryTableField id="4" name="iqr" tableColumnId="20"/>
    </queryTableFields>
  </queryTableRefresh>
</queryTable>
</file>

<file path=xl/queryTables/queryTable5.xml><?xml version="1.0" encoding="utf-8"?>
<queryTable xmlns="http://schemas.openxmlformats.org/spreadsheetml/2006/main" name="ExternalData_1" connectionId="2" autoFormatId="0" applyNumberFormats="0" applyBorderFormats="0" applyFontFormats="1" applyPatternFormats="1" applyAlignmentFormats="0" applyWidthHeightFormats="0">
  <queryTableRefresh preserveSortFilterLayout="0" nextId="5">
    <queryTableFields count="4">
      <queryTableField id="1" name="year" tableColumnId="9"/>
      <queryTableField id="2" name="picu" tableColumnId="10"/>
      <queryTableField id="3" name="median" tableColumnId="11"/>
      <queryTableField id="4" name="IQR" tableColumnId="12"/>
    </queryTableFields>
  </queryTableRefresh>
</queryTable>
</file>

<file path=xl/queryTables/queryTable6.xml><?xml version="1.0" encoding="utf-8"?>
<queryTable xmlns="http://schemas.openxmlformats.org/spreadsheetml/2006/main" name="ExternalData_2" connectionId="3" autoFormatId="0" applyNumberFormats="0" applyBorderFormats="0" applyFontFormats="1" applyPatternFormats="1" applyAlignmentFormats="0" applyWidthHeightFormats="0">
  <queryTableRefresh preserveSortFilterLayout="0" nextId="5">
    <queryTableFields count="4">
      <queryTableField id="1" name="year" tableColumnId="17"/>
      <queryTableField id="2" name="month" tableColumnId="18"/>
      <queryTableField id="3" name="median" tableColumnId="19"/>
      <queryTableField id="4" name="iqr" tableColumnId="20"/>
    </queryTableFields>
  </queryTableRefresh>
</queryTable>
</file>

<file path=xl/queryTables/queryTable7.xml><?xml version="1.0" encoding="utf-8"?>
<queryTable xmlns="http://schemas.openxmlformats.org/spreadsheetml/2006/main" name="ExternalData_1" connectionId="4" autoFormatId="0" applyNumberFormats="0" applyBorderFormats="0" applyFontFormats="1" applyPatternFormats="1" applyAlignmentFormats="0" applyWidthHeightFormats="0">
  <queryTableRefresh preserveSortFilterLayout="0" nextId="5">
    <queryTableFields count="4">
      <queryTableField id="1" name="year" tableColumnId="9"/>
      <queryTableField id="2" name="picu" tableColumnId="10"/>
      <queryTableField id="3" name="median" tableColumnId="11"/>
      <queryTableField id="4" name="IQR" tableColumnId="12"/>
    </queryTableFields>
  </queryTableRefresh>
</queryTable>
</file>

<file path=xl/queryTables/queryTable8.xml><?xml version="1.0" encoding="utf-8"?>
<queryTable xmlns="http://schemas.openxmlformats.org/spreadsheetml/2006/main" name="ExternalData_1" connectionId="5" autoFormatId="0" applyNumberFormats="0" applyBorderFormats="0" applyFontFormats="1" applyPatternFormats="1" applyAlignmentFormats="0" applyWidthHeightFormats="0">
  <queryTableRefresh preserveSortFilterLayout="0" nextId="18">
    <queryTableFields count="17">
      <queryTableField id="1" name="year" tableColumnId="49"/>
      <queryTableField id="2" name="trust" tableColumnId="50"/>
      <queryTableField id="3" name="median_u1" tableColumnId="51"/>
      <queryTableField id="13" dataBound="0" tableColumnId="2"/>
      <queryTableField id="4" name="iqr_u1" tableColumnId="52"/>
      <queryTableField id="14" dataBound="0" tableColumnId="3"/>
      <queryTableField id="5" name="median_1_4" tableColumnId="53"/>
      <queryTableField id="6" name="iqr_1_4" tableColumnId="54"/>
      <queryTableField id="15" dataBound="0" tableColumnId="4"/>
      <queryTableField id="7" name="median_5_10" tableColumnId="55"/>
      <queryTableField id="8" name="iqr_5_10" tableColumnId="56"/>
      <queryTableField id="16" dataBound="0" tableColumnId="5"/>
      <queryTableField id="9" name="median_11_15" tableColumnId="57"/>
      <queryTableField id="10" name="iqr_11_15" tableColumnId="58"/>
      <queryTableField id="17" dataBound="0" tableColumnId="6"/>
      <queryTableField id="11" name="median_total" tableColumnId="59"/>
      <queryTableField id="12" name="iqr_total" tableColumnId="60"/>
    </queryTableFields>
  </queryTableRefresh>
</queryTable>
</file>

<file path=xl/queryTables/queryTable9.xml><?xml version="1.0" encoding="utf-8"?>
<queryTable xmlns="http://schemas.openxmlformats.org/spreadsheetml/2006/main" name="ExternalData_1" connectionId="16" autoFormatId="0" applyNumberFormats="0" applyBorderFormats="0" applyFontFormats="1" applyPatternFormats="1" applyAlignmentFormats="0" applyWidthHeightFormats="0">
  <queryTableRefresh preserveSortFilterLayout="0" nextId="21">
    <queryTableFields count="20">
      <queryTableField id="1" name="Year" tableColumnId="1"/>
      <queryTableField id="2" name="Organisation" tableColumnId="2"/>
      <queryTableField id="3" name="&lt;1" tableColumnId="3"/>
      <queryTableField id="4" name="&lt;1 (%)" tableColumnId="4"/>
      <queryTableField id="5" name="1 to &lt;4" tableColumnId="5"/>
      <queryTableField id="6" name="1 to &lt;4 (%)" tableColumnId="6"/>
      <queryTableField id="7" name="4 to &lt;12" tableColumnId="7"/>
      <queryTableField id="8" name="4 to &lt;12 (%)" tableColumnId="8"/>
      <queryTableField id="9" name="12 to &lt;24" tableColumnId="9"/>
      <queryTableField id="10" name="12 to &lt;24 (%)" tableColumnId="10"/>
      <queryTableField id="11" name="1d to &lt;3d" tableColumnId="11"/>
      <queryTableField id="12" name="1d to &lt;3d (%)" tableColumnId="12"/>
      <queryTableField id="13" name="3d to &lt;7d" tableColumnId="13"/>
      <queryTableField id="14" name="3d to &lt;7d (%)" tableColumnId="14"/>
      <queryTableField id="15" name="7d+" tableColumnId="15"/>
      <queryTableField id="16" name="7d+ (%)" tableColumnId="16"/>
      <queryTableField id="17" name="Unknown" tableColumnId="17"/>
      <queryTableField id="18" name="Unknown (%)" tableColumnId="18"/>
      <queryTableField id="19" name="Total" tableColumnId="19"/>
      <queryTableField id="20" name="Total (%)" tableColumnId="2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2" name="_tbl32" displayName="_tbl32" ref="A6:K23" tableType="queryTable" totalsRowShown="0" headerRowDxfId="129">
  <autoFilter ref="A6:K23"/>
  <tableColumns count="11">
    <tableColumn id="1" uniqueName="1" name="Age (Years)" queryTableFieldId="1" dataDxfId="128"/>
    <tableColumn id="2" uniqueName="2" name="Male" queryTableFieldId="2" dataDxfId="127"/>
    <tableColumn id="3" uniqueName="3" name="Male (%)" queryTableFieldId="3" dataDxfId="126"/>
    <tableColumn id="4" uniqueName="4" name="Female" queryTableFieldId="4" dataDxfId="125"/>
    <tableColumn id="5" uniqueName="5" name="Female (%)" queryTableFieldId="5" dataDxfId="124"/>
    <tableColumn id="6" uniqueName="6" name="Ambiguous" queryTableFieldId="6" dataDxfId="123"/>
    <tableColumn id="7" uniqueName="7" name="Ambiguous (%)" queryTableFieldId="7" dataDxfId="122"/>
    <tableColumn id="8" uniqueName="8" name="Unknown" queryTableFieldId="8" dataDxfId="121"/>
    <tableColumn id="9" uniqueName="9" name="Unknown(%)" queryTableFieldId="9" dataDxfId="120"/>
    <tableColumn id="10" uniqueName="10" name="Total" queryTableFieldId="10" dataDxfId="119"/>
    <tableColumn id="11" uniqueName="11" name="Total (%)" queryTableFieldId="11" dataDxfId="118"/>
  </tableColumns>
  <tableStyleInfo name="TableStyleLight9" showFirstColumn="0" showLastColumn="0" showRowStripes="1" showColumnStripes="0"/>
</table>
</file>

<file path=xl/tables/table2.xml><?xml version="1.0" encoding="utf-8"?>
<table xmlns="http://schemas.openxmlformats.org/spreadsheetml/2006/main" id="33" name="_tbl33" displayName="_tbl33" ref="A6:L106" tableType="queryTable" totalsRowShown="0" headerRowDxfId="113" dataDxfId="112" tableBorderDxfId="111">
  <autoFilter ref="A6:L106"/>
  <tableColumns count="12">
    <tableColumn id="13" uniqueName="13" name="Year" queryTableFieldId="1" dataDxfId="110"/>
    <tableColumn id="14" uniqueName="14" name="Organisation" queryTableFieldId="2" dataDxfId="109"/>
    <tableColumn id="15" uniqueName="15" name="&lt;1" queryTableFieldId="3" dataDxfId="108"/>
    <tableColumn id="16" uniqueName="16" name="&lt;1 (%)" queryTableFieldId="4" dataDxfId="107"/>
    <tableColumn id="17" uniqueName="17" name="1-4" queryTableFieldId="5" dataDxfId="106"/>
    <tableColumn id="18" uniqueName="18" name="1-4 (%)" queryTableFieldId="6" dataDxfId="105"/>
    <tableColumn id="19" uniqueName="19" name="5-10" queryTableFieldId="7" dataDxfId="104"/>
    <tableColumn id="20" uniqueName="20" name="5-10 (%)" queryTableFieldId="8" dataDxfId="103"/>
    <tableColumn id="21" uniqueName="21" name="11-15" queryTableFieldId="9" dataDxfId="102"/>
    <tableColumn id="22" uniqueName="22" name="11-15 (%)" queryTableFieldId="10" dataDxfId="101"/>
    <tableColumn id="23" uniqueName="23" name="Total" queryTableFieldId="11" dataDxfId="100"/>
    <tableColumn id="24" uniqueName="24" name="Total (%)" queryTableFieldId="12" dataDxfId="99"/>
  </tableColumns>
  <tableStyleInfo name="TableStyleLight9" showFirstColumn="0" showLastColumn="0" showRowStripes="1" showColumnStripes="0"/>
</table>
</file>

<file path=xl/tables/table3.xml><?xml version="1.0" encoding="utf-8"?>
<table xmlns="http://schemas.openxmlformats.org/spreadsheetml/2006/main" id="1" name="tbl33a" displayName="tbl33a" ref="A6:I12" tableType="queryTable" totalsRowShown="0" dataDxfId="97">
  <autoFilter ref="A6:I12"/>
  <tableColumns count="9">
    <tableColumn id="19" uniqueName="19" name="Country of admission" queryTableFieldId="1" dataDxfId="96"/>
    <tableColumn id="20" uniqueName="20" name="2017" queryTableFieldId="2" dataDxfId="95"/>
    <tableColumn id="21" uniqueName="21" name="2017 (%)" queryTableFieldId="3" dataDxfId="94"/>
    <tableColumn id="22" uniqueName="22" name="2018" queryTableFieldId="4" dataDxfId="93"/>
    <tableColumn id="23" uniqueName="23" name="2018 (%)" queryTableFieldId="5" dataDxfId="92"/>
    <tableColumn id="24" uniqueName="24" name="2019" queryTableFieldId="6" dataDxfId="91"/>
    <tableColumn id="25" uniqueName="25" name="2019 (%)" queryTableFieldId="7" dataDxfId="90"/>
    <tableColumn id="26" uniqueName="26" name="Total" queryTableFieldId="8" dataDxfId="89"/>
    <tableColumn id="27" uniqueName="27" name="Total (%)" queryTableFieldId="9" dataDxfId="88"/>
  </tableColumns>
  <tableStyleInfo name="TableStyleMedium2" showFirstColumn="0" showLastColumn="0" showRowStripes="1" showColumnStripes="0"/>
</table>
</file>

<file path=xl/tables/table4.xml><?xml version="1.0" encoding="utf-8"?>
<table xmlns="http://schemas.openxmlformats.org/spreadsheetml/2006/main" id="3" name="Table34_2020" displayName="Table34_2020" ref="A4:D40" tableType="queryTable" totalsRowShown="0" headerRowDxfId="83" dataDxfId="82">
  <autoFilter ref="A4:D40"/>
  <tableColumns count="4">
    <tableColumn id="17" uniqueName="17" name="Year" queryTableFieldId="1" dataDxfId="81"/>
    <tableColumn id="18" uniqueName="18" name="Month" queryTableFieldId="2" dataDxfId="80"/>
    <tableColumn id="19" uniqueName="19" name="Median" queryTableFieldId="3" dataDxfId="79"/>
    <tableColumn id="20" uniqueName="20" name="IQR" queryTableFieldId="4" dataDxfId="78"/>
  </tableColumns>
  <tableStyleInfo name="TableStyleMedium9" showFirstColumn="0" showLastColumn="0" showRowStripes="1" showColumnStripes="0"/>
</table>
</file>

<file path=xl/tables/table5.xml><?xml version="1.0" encoding="utf-8"?>
<table xmlns="http://schemas.openxmlformats.org/spreadsheetml/2006/main" id="4" name="Table35_2020" displayName="Table35_2020" ref="A3:D99" tableType="queryTable" totalsRowShown="0" headerRowDxfId="76" dataDxfId="75">
  <autoFilter ref="A3:D99"/>
  <tableColumns count="4">
    <tableColumn id="9" uniqueName="9" name="Year" queryTableFieldId="1" dataDxfId="74"/>
    <tableColumn id="10" uniqueName="10" name="Organisation" queryTableFieldId="2" dataDxfId="73"/>
    <tableColumn id="11" uniqueName="11" name="Median" queryTableFieldId="3" dataDxfId="72"/>
    <tableColumn id="12" uniqueName="12" name="IQR" queryTableFieldId="4" dataDxfId="71"/>
  </tableColumns>
  <tableStyleInfo name="TableStyleMedium2" showFirstColumn="0" showLastColumn="0" showRowStripes="1" showColumnStripes="0"/>
</table>
</file>

<file path=xl/tables/table6.xml><?xml version="1.0" encoding="utf-8"?>
<table xmlns="http://schemas.openxmlformats.org/spreadsheetml/2006/main" id="5" name="Table36_2020" displayName="Table36_2020" ref="A6:D42" tableType="queryTable" insertRowShift="1" totalsRowShown="0" headerRowDxfId="62" tableBorderDxfId="61">
  <autoFilter ref="A6:D42"/>
  <tableColumns count="4">
    <tableColumn id="17" uniqueName="17" name="Year" queryTableFieldId="1" dataDxfId="60"/>
    <tableColumn id="18" uniqueName="18" name="Month" queryTableFieldId="2" dataDxfId="59"/>
    <tableColumn id="19" uniqueName="19" name="Median" queryTableFieldId="3" dataDxfId="58"/>
    <tableColumn id="20" uniqueName="20" name="IQR" queryTableFieldId="4" dataDxfId="57"/>
  </tableColumns>
  <tableStyleInfo name="TableStyleMedium2" showFirstColumn="0" showLastColumn="0" showRowStripes="1" showColumnStripes="0"/>
</table>
</file>

<file path=xl/tables/table7.xml><?xml version="1.0" encoding="utf-8"?>
<table xmlns="http://schemas.openxmlformats.org/spreadsheetml/2006/main" id="6" name="Table37_2020" displayName="Table37_2020" ref="A5:D101" tableType="queryTable" totalsRowShown="0" headerRowDxfId="55">
  <autoFilter ref="A5:D101"/>
  <tableColumns count="4">
    <tableColumn id="9" uniqueName="9" name="Year" queryTableFieldId="1" dataDxfId="54"/>
    <tableColumn id="10" uniqueName="10" name="Organisation" queryTableFieldId="2" dataDxfId="53"/>
    <tableColumn id="11" uniqueName="11" name="Median" queryTableFieldId="3" dataDxfId="52"/>
    <tableColumn id="12" uniqueName="12" name="IQR" queryTableFieldId="4" dataDxfId="51"/>
  </tableColumns>
  <tableStyleInfo name="TableStyleMedium2" showFirstColumn="0" showLastColumn="0" showRowStripes="1" showColumnStripes="0"/>
</table>
</file>

<file path=xl/tables/table8.xml><?xml version="1.0" encoding="utf-8"?>
<table xmlns="http://schemas.openxmlformats.org/spreadsheetml/2006/main" id="7" name="Table38_2020" displayName="Table38_2020" ref="A3:Q99" tableType="queryTable" totalsRowShown="0" headerRowDxfId="49">
  <autoFilter ref="A3:Q99"/>
  <tableColumns count="17">
    <tableColumn id="49" uniqueName="49" name="Year" queryTableFieldId="1" dataDxfId="48"/>
    <tableColumn id="50" uniqueName="50" name="Organisation" queryTableFieldId="2" dataDxfId="47"/>
    <tableColumn id="51" uniqueName="51" name="n &lt;1" queryTableFieldId="3" dataDxfId="46"/>
    <tableColumn id="2" uniqueName="2" name="Median &lt;1" queryTableFieldId="13" dataDxfId="45"/>
    <tableColumn id="52" uniqueName="52" name="IQR &lt;1" queryTableFieldId="4" dataDxfId="44"/>
    <tableColumn id="3" uniqueName="3" name="n 1-4" queryTableFieldId="14" dataDxfId="43"/>
    <tableColumn id="53" uniqueName="53" name="Median 1-4" queryTableFieldId="5" dataDxfId="42"/>
    <tableColumn id="54" uniqueName="54" name="IQR 1-4" queryTableFieldId="6" dataDxfId="41"/>
    <tableColumn id="4" uniqueName="4" name="n 5-10" queryTableFieldId="15" dataDxfId="40"/>
    <tableColumn id="55" uniqueName="55" name="Median 5-10" queryTableFieldId="7" dataDxfId="39"/>
    <tableColumn id="56" uniqueName="56" name="IQR 5-10" queryTableFieldId="8" dataDxfId="38"/>
    <tableColumn id="5" uniqueName="5" name="n 11-15" queryTableFieldId="16" dataDxfId="37"/>
    <tableColumn id="57" uniqueName="57" name="Median 11-15" queryTableFieldId="9" dataDxfId="36"/>
    <tableColumn id="58" uniqueName="58" name="IQR 11-15" queryTableFieldId="10" dataDxfId="35"/>
    <tableColumn id="6" uniqueName="6" name="n Total" queryTableFieldId="17" dataDxfId="34"/>
    <tableColumn id="59" uniqueName="59" name="Median Total" queryTableFieldId="11" dataDxfId="33"/>
    <tableColumn id="60" uniqueName="60" name="IQR Total" queryTableFieldId="12" dataDxfId="32"/>
  </tableColumns>
  <tableStyleInfo name="TableStyleMedium2" showFirstColumn="0" showLastColumn="0" showRowStripes="1" showColumnStripes="0"/>
</table>
</file>

<file path=xl/tables/table9.xml><?xml version="1.0" encoding="utf-8"?>
<table xmlns="http://schemas.openxmlformats.org/spreadsheetml/2006/main" id="35" name="_tbl40" displayName="_tbl40" ref="A4:T104" tableType="queryTable" totalsRowShown="0" headerRowDxfId="20">
  <autoFilter ref="A4:T104"/>
  <sortState ref="A5:T104">
    <sortCondition ref="A4:A104"/>
  </sortState>
  <tableColumns count="20">
    <tableColumn id="1" uniqueName="1" name="Year" queryTableFieldId="1" dataDxfId="19"/>
    <tableColumn id="2" uniqueName="2" name="Organisation" queryTableFieldId="2" dataDxfId="18"/>
    <tableColumn id="3" uniqueName="3" name="&lt;1 hour" queryTableFieldId="3" dataDxfId="17"/>
    <tableColumn id="4" uniqueName="4" name="&lt;1 hour (%)" queryTableFieldId="4" dataDxfId="16"/>
    <tableColumn id="5" uniqueName="5" name="1 to &lt;4 hours" queryTableFieldId="5" dataDxfId="15"/>
    <tableColumn id="6" uniqueName="6" name="1 to &lt;4 hours (%)" queryTableFieldId="6" dataDxfId="14"/>
    <tableColumn id="7" uniqueName="7" name="4 to &lt;12 hours" queryTableFieldId="7" dataDxfId="13"/>
    <tableColumn id="8" uniqueName="8" name="4 to &lt;12 hours (%)" queryTableFieldId="8" dataDxfId="12"/>
    <tableColumn id="9" uniqueName="9" name="12 to &lt;24 hours" queryTableFieldId="9" dataDxfId="11"/>
    <tableColumn id="10" uniqueName="10" name="12 to &lt;24 hours (%)" queryTableFieldId="10" dataDxfId="10"/>
    <tableColumn id="11" uniqueName="11" name="1 to &lt;3 days" queryTableFieldId="11" dataDxfId="9"/>
    <tableColumn id="12" uniqueName="12" name="1 to &lt;3 days (%)" queryTableFieldId="12" dataDxfId="8"/>
    <tableColumn id="13" uniqueName="13" name="3 to &lt;7 days" queryTableFieldId="13" dataDxfId="7"/>
    <tableColumn id="14" uniqueName="14" name="3 to &lt;7 days (%)" queryTableFieldId="14" dataDxfId="6"/>
    <tableColumn id="15" uniqueName="15" name="7+ days" queryTableFieldId="15" dataDxfId="5"/>
    <tableColumn id="16" uniqueName="16" name="7+ days (%)" queryTableFieldId="16" dataDxfId="4"/>
    <tableColumn id="17" uniqueName="17" name="Unknown" queryTableFieldId="17" dataDxfId="3"/>
    <tableColumn id="18" uniqueName="18" name="Unknown (%)" queryTableFieldId="18" dataDxfId="2"/>
    <tableColumn id="19" uniqueName="19" name="Total" queryTableFieldId="19" dataDxfId="1"/>
    <tableColumn id="20" uniqueName="20" name="Total (%)" queryTableFieldId="20"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theme="4" tint="0.39997558519241921"/>
    <pageSetUpPr fitToPage="1"/>
  </sheetPr>
  <dimension ref="A1:L50"/>
  <sheetViews>
    <sheetView showGridLines="0" showRowColHeaders="0" tabSelected="1" zoomScaleNormal="100" zoomScalePageLayoutView="20" workbookViewId="0"/>
  </sheetViews>
  <sheetFormatPr defaultColWidth="9.140625" defaultRowHeight="12.75" x14ac:dyDescent="0.2"/>
  <cols>
    <col min="1" max="1" width="100.140625" style="22" customWidth="1"/>
    <col min="2" max="10" width="95.42578125" style="22" customWidth="1"/>
    <col min="11" max="16384" width="9.140625" style="23"/>
  </cols>
  <sheetData>
    <row r="1" spans="1:12" ht="18" x14ac:dyDescent="0.25">
      <c r="A1" s="335" t="s">
        <v>493</v>
      </c>
    </row>
    <row r="2" spans="1:12" ht="28.5" customHeight="1" x14ac:dyDescent="0.2">
      <c r="A2" s="21" t="s">
        <v>494</v>
      </c>
    </row>
    <row r="3" spans="1:12" ht="86.25" customHeight="1" x14ac:dyDescent="0.2">
      <c r="A3" s="21" t="s">
        <v>1646</v>
      </c>
    </row>
    <row r="4" spans="1:12" ht="15" customHeight="1" x14ac:dyDescent="0.2">
      <c r="A4" s="21"/>
    </row>
    <row r="5" spans="1:12" ht="18" x14ac:dyDescent="0.25">
      <c r="A5" s="335" t="s">
        <v>495</v>
      </c>
      <c r="B5" s="24"/>
      <c r="C5" s="24"/>
      <c r="D5" s="24"/>
      <c r="E5" s="24"/>
      <c r="F5" s="24"/>
      <c r="G5" s="24"/>
      <c r="H5" s="24"/>
    </row>
    <row r="6" spans="1:12" ht="15" customHeight="1" x14ac:dyDescent="0.2">
      <c r="A6" s="8"/>
      <c r="B6" s="8"/>
      <c r="C6" s="8"/>
      <c r="D6" s="8"/>
      <c r="E6" s="8"/>
      <c r="F6" s="8"/>
      <c r="G6" s="8"/>
      <c r="H6" s="8"/>
      <c r="I6" s="8"/>
      <c r="J6" s="8"/>
      <c r="K6" s="7"/>
      <c r="L6" s="7"/>
    </row>
    <row r="7" spans="1:12" ht="15" customHeight="1" x14ac:dyDescent="0.2">
      <c r="A7" s="265" t="s">
        <v>497</v>
      </c>
      <c r="B7"/>
      <c r="C7"/>
      <c r="D7"/>
      <c r="E7"/>
      <c r="F7"/>
      <c r="G7"/>
      <c r="H7"/>
      <c r="I7"/>
      <c r="J7"/>
      <c r="K7" s="7"/>
      <c r="L7" s="7"/>
    </row>
    <row r="8" spans="1:12" ht="15" customHeight="1" x14ac:dyDescent="0.2">
      <c r="A8" s="265" t="s">
        <v>498</v>
      </c>
      <c r="B8"/>
      <c r="C8"/>
      <c r="D8"/>
      <c r="E8"/>
      <c r="F8"/>
      <c r="G8"/>
      <c r="H8"/>
      <c r="I8"/>
      <c r="J8"/>
      <c r="K8" s="7"/>
      <c r="L8" s="7"/>
    </row>
    <row r="9" spans="1:12" ht="15" customHeight="1" x14ac:dyDescent="0.2">
      <c r="A9" s="265"/>
      <c r="B9" s="26"/>
      <c r="C9" s="26"/>
      <c r="D9" s="26"/>
      <c r="E9" s="26"/>
      <c r="F9" s="26"/>
      <c r="G9" s="26"/>
      <c r="H9" s="26"/>
      <c r="I9" s="26"/>
      <c r="J9" s="26"/>
      <c r="K9" s="7"/>
      <c r="L9" s="7"/>
    </row>
    <row r="10" spans="1:12" ht="15" customHeight="1" x14ac:dyDescent="0.2">
      <c r="A10" s="265" t="s">
        <v>506</v>
      </c>
      <c r="B10" s="27"/>
      <c r="C10" s="27"/>
      <c r="D10" s="27"/>
      <c r="E10" s="27"/>
      <c r="F10" s="27"/>
      <c r="G10" s="27"/>
      <c r="H10" s="27"/>
      <c r="I10" s="27"/>
      <c r="J10" s="27"/>
      <c r="K10" s="7"/>
      <c r="L10" s="7"/>
    </row>
    <row r="11" spans="1:12" ht="15" customHeight="1" x14ac:dyDescent="0.2">
      <c r="A11" s="265"/>
      <c r="B11" s="26"/>
      <c r="C11" s="26"/>
      <c r="D11" s="26"/>
      <c r="E11" s="26"/>
      <c r="F11" s="26"/>
      <c r="G11" s="26"/>
      <c r="H11" s="26"/>
      <c r="I11" s="26"/>
      <c r="J11" s="26"/>
      <c r="K11" s="7"/>
      <c r="L11" s="7"/>
    </row>
    <row r="12" spans="1:12" ht="15" customHeight="1" x14ac:dyDescent="0.2">
      <c r="A12" s="265" t="s">
        <v>1026</v>
      </c>
      <c r="B12" s="27"/>
      <c r="C12" s="27"/>
      <c r="D12" s="27"/>
      <c r="E12" s="27"/>
      <c r="F12" s="27"/>
      <c r="G12" s="27"/>
      <c r="H12" s="27"/>
      <c r="I12" s="27"/>
      <c r="J12" s="27"/>
      <c r="K12" s="7"/>
      <c r="L12" s="7"/>
    </row>
    <row r="13" spans="1:12" ht="15" customHeight="1" x14ac:dyDescent="0.2">
      <c r="A13" s="265"/>
      <c r="B13" s="27"/>
      <c r="C13" s="27"/>
      <c r="D13" s="27"/>
      <c r="E13" s="27"/>
      <c r="F13" s="27"/>
      <c r="G13" s="27"/>
      <c r="H13" s="27"/>
      <c r="I13" s="27"/>
      <c r="J13" s="27"/>
      <c r="K13" s="7"/>
      <c r="L13" s="7"/>
    </row>
    <row r="14" spans="1:12" ht="15" customHeight="1" x14ac:dyDescent="0.2">
      <c r="A14" s="265" t="s">
        <v>499</v>
      </c>
      <c r="B14" s="25"/>
      <c r="C14" s="25"/>
      <c r="D14" s="25"/>
      <c r="E14" s="25"/>
      <c r="F14" s="25"/>
      <c r="G14" s="8"/>
      <c r="H14" s="8"/>
      <c r="I14" s="8"/>
      <c r="J14" s="8"/>
      <c r="K14" s="7"/>
      <c r="L14" s="7"/>
    </row>
    <row r="15" spans="1:12" ht="15" customHeight="1" x14ac:dyDescent="0.2">
      <c r="A15" s="265" t="s">
        <v>1040</v>
      </c>
      <c r="B15" s="28"/>
      <c r="C15" s="28"/>
      <c r="D15" s="28"/>
      <c r="E15" s="28"/>
      <c r="F15" s="28"/>
      <c r="G15" s="8"/>
      <c r="H15" s="8"/>
      <c r="I15" s="8"/>
      <c r="J15" s="8"/>
      <c r="K15" s="7"/>
      <c r="L15" s="7"/>
    </row>
    <row r="16" spans="1:12" ht="15" customHeight="1" x14ac:dyDescent="0.2">
      <c r="A16" s="265"/>
      <c r="B16" s="28"/>
      <c r="C16" s="28"/>
      <c r="D16" s="28"/>
      <c r="E16" s="28"/>
      <c r="F16" s="28"/>
      <c r="G16" s="8"/>
      <c r="H16" s="8"/>
      <c r="I16" s="8"/>
      <c r="J16" s="8"/>
      <c r="K16" s="7"/>
      <c r="L16" s="7"/>
    </row>
    <row r="17" spans="1:12" ht="15" customHeight="1" x14ac:dyDescent="0.2">
      <c r="A17" s="265" t="s">
        <v>1033</v>
      </c>
      <c r="B17" s="8"/>
      <c r="C17" s="8"/>
      <c r="D17" s="8"/>
      <c r="E17" s="8"/>
      <c r="F17" s="8"/>
      <c r="G17" s="8"/>
      <c r="H17" s="8"/>
      <c r="I17" s="8"/>
      <c r="J17" s="8"/>
      <c r="K17" s="7"/>
      <c r="L17" s="7"/>
    </row>
    <row r="18" spans="1:12" ht="15" customHeight="1" x14ac:dyDescent="0.2">
      <c r="A18" s="265"/>
      <c r="B18" s="8"/>
      <c r="C18" s="8"/>
      <c r="D18" s="8"/>
      <c r="E18" s="8"/>
      <c r="F18" s="8"/>
      <c r="G18" s="8"/>
      <c r="H18" s="8"/>
      <c r="I18" s="8"/>
      <c r="J18" s="8"/>
      <c r="K18" s="7"/>
      <c r="L18" s="7"/>
    </row>
    <row r="19" spans="1:12" ht="15" customHeight="1" x14ac:dyDescent="0.2">
      <c r="A19" s="265" t="s">
        <v>1634</v>
      </c>
      <c r="B19" s="25"/>
      <c r="C19" s="25"/>
      <c r="D19" s="25"/>
      <c r="E19" s="25"/>
      <c r="F19" s="25"/>
      <c r="G19" s="8"/>
      <c r="H19" s="8"/>
      <c r="I19" s="8"/>
      <c r="J19" s="8"/>
      <c r="K19" s="7"/>
      <c r="L19" s="7"/>
    </row>
    <row r="20" spans="1:12" ht="15" customHeight="1" x14ac:dyDescent="0.2">
      <c r="A20" s="265" t="s">
        <v>1005</v>
      </c>
      <c r="B20" s="25"/>
      <c r="C20" s="25"/>
      <c r="D20" s="25"/>
      <c r="E20" s="25"/>
      <c r="F20" s="25"/>
      <c r="G20" s="8"/>
      <c r="H20" s="8"/>
      <c r="I20" s="8"/>
      <c r="J20" s="8"/>
      <c r="K20" s="7"/>
      <c r="L20" s="7"/>
    </row>
    <row r="21" spans="1:12" ht="15" customHeight="1" x14ac:dyDescent="0.2">
      <c r="A21" s="265" t="s">
        <v>1006</v>
      </c>
      <c r="B21" s="25"/>
      <c r="C21" s="25"/>
      <c r="D21" s="25"/>
      <c r="E21" s="25"/>
      <c r="F21" s="25"/>
      <c r="G21" s="8"/>
      <c r="H21" s="8"/>
      <c r="I21" s="8"/>
      <c r="J21" s="8"/>
      <c r="K21" s="7"/>
      <c r="L21" s="7"/>
    </row>
    <row r="22" spans="1:12" ht="15" customHeight="1" x14ac:dyDescent="0.2">
      <c r="A22" s="265" t="s">
        <v>1007</v>
      </c>
      <c r="B22" s="25"/>
      <c r="C22" s="25"/>
      <c r="D22" s="25"/>
      <c r="E22" s="25"/>
      <c r="F22" s="25"/>
      <c r="G22" s="8"/>
      <c r="H22" s="8"/>
      <c r="I22" s="8"/>
      <c r="J22" s="8"/>
      <c r="K22" s="7"/>
      <c r="L22" s="7"/>
    </row>
    <row r="23" spans="1:12" ht="15" customHeight="1" x14ac:dyDescent="0.2">
      <c r="A23" s="265"/>
      <c r="B23" s="25"/>
      <c r="C23" s="25"/>
      <c r="D23" s="25"/>
      <c r="E23" s="25"/>
      <c r="F23" s="25"/>
      <c r="G23" s="8"/>
      <c r="H23" s="8"/>
      <c r="I23" s="8"/>
      <c r="J23" s="8"/>
      <c r="K23" s="7"/>
      <c r="L23" s="7"/>
    </row>
    <row r="24" spans="1:12" ht="15" customHeight="1" x14ac:dyDescent="0.2">
      <c r="A24" s="265" t="s">
        <v>1038</v>
      </c>
      <c r="B24" s="8"/>
      <c r="C24" s="8"/>
      <c r="D24" s="8"/>
      <c r="E24" s="8"/>
      <c r="F24" s="8"/>
      <c r="G24" s="8"/>
      <c r="H24" s="8"/>
      <c r="I24" s="8"/>
      <c r="J24" s="8"/>
      <c r="K24" s="7"/>
      <c r="L24" s="7"/>
    </row>
    <row r="25" spans="1:12" ht="15" customHeight="1" x14ac:dyDescent="0.2">
      <c r="A25" s="265" t="s">
        <v>1039</v>
      </c>
      <c r="B25" s="25"/>
      <c r="C25" s="25"/>
      <c r="D25" s="25"/>
      <c r="E25" s="25"/>
      <c r="F25" s="25"/>
      <c r="G25" s="8"/>
      <c r="H25" s="8"/>
      <c r="I25" s="8"/>
      <c r="J25" s="8"/>
      <c r="K25" s="7"/>
      <c r="L25" s="7"/>
    </row>
    <row r="26" spans="1:12" ht="15" customHeight="1" x14ac:dyDescent="0.2">
      <c r="A26" s="265"/>
      <c r="B26" s="8"/>
      <c r="C26" s="8"/>
      <c r="D26" s="8"/>
      <c r="E26" s="8"/>
      <c r="F26" s="8"/>
      <c r="G26" s="8"/>
      <c r="H26" s="8"/>
      <c r="I26" s="8"/>
      <c r="J26" s="8"/>
      <c r="K26" s="7"/>
      <c r="L26" s="7"/>
    </row>
    <row r="27" spans="1:12" ht="15" customHeight="1" x14ac:dyDescent="0.2">
      <c r="A27" s="265" t="s">
        <v>1041</v>
      </c>
      <c r="B27" s="8"/>
      <c r="C27" s="8"/>
      <c r="D27" s="8"/>
      <c r="E27" s="8"/>
      <c r="F27" s="8"/>
      <c r="G27" s="8"/>
      <c r="H27" s="8"/>
      <c r="I27" s="8"/>
      <c r="J27" s="8"/>
      <c r="K27" s="7"/>
      <c r="L27" s="7"/>
    </row>
    <row r="28" spans="1:12" ht="15" customHeight="1" x14ac:dyDescent="0.2">
      <c r="A28" s="265"/>
      <c r="B28" s="8"/>
      <c r="C28" s="8"/>
      <c r="D28" s="8"/>
      <c r="E28" s="8"/>
      <c r="F28" s="8"/>
      <c r="G28" s="8"/>
      <c r="H28" s="8"/>
      <c r="I28" s="8"/>
      <c r="J28" s="8"/>
      <c r="K28" s="7"/>
      <c r="L28" s="7"/>
    </row>
    <row r="29" spans="1:12" ht="15" customHeight="1" x14ac:dyDescent="0.2">
      <c r="A29" s="265" t="s">
        <v>1636</v>
      </c>
      <c r="B29" s="25"/>
      <c r="C29" s="25"/>
      <c r="D29" s="25"/>
      <c r="E29" s="25"/>
      <c r="F29" s="25"/>
      <c r="G29" s="8"/>
      <c r="H29" s="8"/>
      <c r="I29" s="8"/>
      <c r="J29" s="8"/>
      <c r="K29" s="7"/>
      <c r="L29" s="7"/>
    </row>
    <row r="30" spans="1:12" ht="15" customHeight="1" x14ac:dyDescent="0.2">
      <c r="A30" s="265" t="s">
        <v>1635</v>
      </c>
      <c r="B30" s="25"/>
      <c r="C30" s="25"/>
      <c r="D30" s="25"/>
      <c r="E30" s="25"/>
      <c r="F30" s="25"/>
      <c r="G30" s="8"/>
      <c r="H30" s="8"/>
      <c r="I30" s="8"/>
      <c r="J30" s="8"/>
      <c r="K30" s="7"/>
      <c r="L30" s="7"/>
    </row>
    <row r="31" spans="1:12" ht="15" customHeight="1" x14ac:dyDescent="0.2">
      <c r="A31" s="265" t="s">
        <v>1010</v>
      </c>
      <c r="B31" s="25"/>
      <c r="C31" s="25"/>
      <c r="D31" s="25"/>
      <c r="E31" s="25"/>
      <c r="F31" s="25"/>
      <c r="G31" s="8"/>
      <c r="H31" s="8"/>
      <c r="I31" s="8"/>
      <c r="J31" s="8"/>
      <c r="K31" s="7"/>
      <c r="L31" s="7"/>
    </row>
    <row r="32" spans="1:12" ht="15" customHeight="1" x14ac:dyDescent="0.2">
      <c r="A32" s="265" t="s">
        <v>1009</v>
      </c>
      <c r="B32" s="25"/>
      <c r="C32" s="25"/>
      <c r="D32" s="25"/>
      <c r="E32" s="25"/>
      <c r="F32" s="25"/>
      <c r="G32" s="8"/>
      <c r="H32" s="8"/>
      <c r="I32" s="8"/>
      <c r="J32" s="8"/>
      <c r="K32" s="7"/>
      <c r="L32" s="7"/>
    </row>
    <row r="33" spans="1:12" ht="15" customHeight="1" x14ac:dyDescent="0.2">
      <c r="A33" s="265"/>
      <c r="B33" s="8"/>
      <c r="C33" s="8"/>
      <c r="D33" s="8"/>
      <c r="E33" s="8"/>
      <c r="F33" s="8"/>
      <c r="G33" s="8"/>
      <c r="H33" s="8"/>
      <c r="I33" s="8"/>
      <c r="J33" s="8"/>
      <c r="K33" s="7"/>
      <c r="L33" s="7"/>
    </row>
    <row r="34" spans="1:12" ht="15" customHeight="1" x14ac:dyDescent="0.2">
      <c r="A34" s="265" t="s">
        <v>1058</v>
      </c>
      <c r="B34" s="8"/>
      <c r="C34" s="8"/>
      <c r="D34" s="8"/>
      <c r="E34" s="8"/>
      <c r="F34" s="8"/>
      <c r="G34" s="8"/>
      <c r="H34" s="8"/>
      <c r="I34" s="8"/>
      <c r="J34" s="8"/>
      <c r="K34" s="7"/>
      <c r="L34" s="7"/>
    </row>
    <row r="35" spans="1:12" ht="15" customHeight="1" x14ac:dyDescent="0.2">
      <c r="A35" s="265"/>
      <c r="B35" s="8"/>
      <c r="C35" s="8"/>
      <c r="D35" s="8"/>
      <c r="E35" s="8"/>
      <c r="F35" s="8"/>
      <c r="G35" s="8"/>
      <c r="H35" s="8"/>
      <c r="I35" s="8"/>
      <c r="J35" s="8"/>
      <c r="K35" s="7"/>
      <c r="L35" s="7"/>
    </row>
    <row r="36" spans="1:12" ht="14.25" x14ac:dyDescent="0.2">
      <c r="A36" s="265" t="s">
        <v>1616</v>
      </c>
      <c r="B36" s="8"/>
      <c r="C36" s="8"/>
      <c r="D36" s="8"/>
      <c r="E36" s="8"/>
      <c r="F36" s="8"/>
      <c r="G36" s="8"/>
      <c r="H36" s="8"/>
      <c r="I36" s="8"/>
      <c r="J36" s="8"/>
      <c r="K36" s="7"/>
      <c r="L36" s="7"/>
    </row>
    <row r="37" spans="1:12" ht="15" customHeight="1" x14ac:dyDescent="0.2">
      <c r="A37" s="265"/>
      <c r="B37" s="8"/>
      <c r="C37" s="8"/>
      <c r="D37" s="8"/>
      <c r="E37" s="8"/>
      <c r="F37" s="8"/>
      <c r="G37" s="8"/>
      <c r="H37" s="8"/>
      <c r="I37" s="8"/>
      <c r="J37" s="8"/>
      <c r="K37" s="7"/>
      <c r="L37" s="7"/>
    </row>
    <row r="38" spans="1:12" ht="15" customHeight="1" x14ac:dyDescent="0.2">
      <c r="A38" s="265" t="s">
        <v>512</v>
      </c>
      <c r="B38" s="8"/>
      <c r="C38" s="8"/>
      <c r="D38" s="8"/>
      <c r="E38" s="8"/>
      <c r="F38" s="8"/>
      <c r="G38" s="8"/>
      <c r="H38" s="8"/>
      <c r="I38" s="8"/>
      <c r="J38" s="8"/>
      <c r="K38" s="7"/>
      <c r="L38" s="7"/>
    </row>
    <row r="39" spans="1:12" ht="15" customHeight="1" x14ac:dyDescent="0.2">
      <c r="A39" s="265"/>
      <c r="B39" s="8"/>
      <c r="C39" s="8"/>
      <c r="D39" s="8"/>
      <c r="E39" s="8"/>
      <c r="F39" s="8"/>
      <c r="G39" s="8"/>
      <c r="H39" s="8"/>
      <c r="I39" s="8"/>
      <c r="J39" s="8"/>
      <c r="K39" s="7"/>
      <c r="L39" s="7"/>
    </row>
    <row r="40" spans="1:12" ht="14.25" x14ac:dyDescent="0.2">
      <c r="A40" s="8"/>
      <c r="B40" s="8"/>
      <c r="C40" s="8"/>
      <c r="D40" s="8"/>
      <c r="E40" s="8"/>
      <c r="F40" s="8"/>
      <c r="G40" s="8"/>
      <c r="H40" s="8"/>
      <c r="I40" s="8"/>
      <c r="J40" s="8"/>
      <c r="K40" s="7"/>
      <c r="L40" s="7"/>
    </row>
    <row r="41" spans="1:12" s="6" customFormat="1" ht="15" customHeight="1" x14ac:dyDescent="0.2">
      <c r="A41" s="5"/>
    </row>
    <row r="42" spans="1:12" ht="14.25" x14ac:dyDescent="0.2">
      <c r="A42" s="8"/>
      <c r="B42" s="8"/>
      <c r="C42" s="8"/>
      <c r="D42" s="8"/>
      <c r="E42" s="8"/>
      <c r="F42" s="8"/>
      <c r="G42" s="8"/>
      <c r="H42" s="8"/>
      <c r="I42" s="8"/>
      <c r="J42" s="8"/>
      <c r="K42" s="7"/>
      <c r="L42" s="7"/>
    </row>
    <row r="43" spans="1:12" ht="14.25" x14ac:dyDescent="0.2">
      <c r="A43" s="8"/>
      <c r="B43" s="8"/>
      <c r="C43" s="8"/>
      <c r="D43" s="8"/>
      <c r="E43" s="8"/>
      <c r="F43" s="8"/>
      <c r="G43" s="8"/>
      <c r="H43" s="8"/>
      <c r="I43" s="8"/>
      <c r="J43" s="8"/>
      <c r="K43" s="7"/>
      <c r="L43" s="7"/>
    </row>
    <row r="44" spans="1:12" ht="14.25" x14ac:dyDescent="0.2">
      <c r="A44" s="8"/>
      <c r="B44" s="8"/>
      <c r="C44" s="8"/>
      <c r="D44" s="8"/>
      <c r="E44" s="8"/>
      <c r="F44" s="8"/>
      <c r="G44" s="8"/>
      <c r="H44" s="8"/>
      <c r="I44" s="8"/>
      <c r="J44" s="8"/>
      <c r="K44" s="7"/>
      <c r="L44" s="7"/>
    </row>
    <row r="45" spans="1:12" ht="14.25" x14ac:dyDescent="0.2">
      <c r="A45" s="8"/>
      <c r="B45" s="8"/>
      <c r="C45" s="8"/>
      <c r="D45" s="8"/>
      <c r="E45" s="8"/>
      <c r="F45" s="8"/>
      <c r="G45" s="8"/>
      <c r="H45" s="8"/>
      <c r="I45" s="8"/>
      <c r="J45" s="8"/>
      <c r="K45" s="7"/>
      <c r="L45" s="7"/>
    </row>
    <row r="46" spans="1:12" ht="14.25" x14ac:dyDescent="0.2">
      <c r="A46" s="8"/>
      <c r="B46" s="8"/>
      <c r="C46" s="8"/>
      <c r="D46" s="8"/>
      <c r="E46" s="8"/>
      <c r="F46" s="8"/>
      <c r="G46" s="8"/>
      <c r="H46" s="8"/>
      <c r="I46" s="8"/>
      <c r="J46" s="8"/>
      <c r="K46" s="7"/>
      <c r="L46" s="7"/>
    </row>
    <row r="47" spans="1:12" ht="14.25" x14ac:dyDescent="0.2">
      <c r="A47" s="8" t="s">
        <v>496</v>
      </c>
      <c r="B47" s="8"/>
      <c r="C47" s="8"/>
      <c r="D47" s="8"/>
      <c r="E47" s="8"/>
      <c r="F47" s="8"/>
      <c r="G47" s="8"/>
      <c r="H47" s="8"/>
      <c r="I47" s="8"/>
      <c r="J47" s="8"/>
      <c r="K47" s="7"/>
      <c r="L47" s="7"/>
    </row>
    <row r="48" spans="1:12" ht="14.25" x14ac:dyDescent="0.2">
      <c r="A48" s="8"/>
      <c r="B48" s="8"/>
      <c r="C48" s="8"/>
      <c r="D48" s="8"/>
      <c r="E48" s="8"/>
      <c r="F48" s="8"/>
      <c r="G48" s="8"/>
      <c r="H48" s="8"/>
      <c r="I48" s="8"/>
      <c r="J48" s="8"/>
      <c r="K48" s="7"/>
      <c r="L48" s="7"/>
    </row>
    <row r="49" spans="1:12" ht="14.25" x14ac:dyDescent="0.2">
      <c r="A49" s="8"/>
      <c r="B49" s="8"/>
      <c r="C49" s="8"/>
      <c r="D49" s="8"/>
      <c r="E49" s="8"/>
      <c r="F49" s="8"/>
      <c r="G49" s="8"/>
      <c r="H49" s="8"/>
      <c r="I49" s="8"/>
      <c r="J49" s="8"/>
      <c r="K49" s="7"/>
      <c r="L49" s="7"/>
    </row>
    <row r="50" spans="1:12" ht="14.25" x14ac:dyDescent="0.2">
      <c r="A50" s="8"/>
      <c r="B50" s="8"/>
      <c r="C50" s="8"/>
      <c r="D50" s="8"/>
      <c r="E50" s="8"/>
      <c r="F50" s="8"/>
      <c r="G50" s="8"/>
      <c r="H50" s="8"/>
      <c r="I50" s="8"/>
      <c r="J50" s="8"/>
      <c r="K50" s="7"/>
      <c r="L50" s="7"/>
    </row>
  </sheetData>
  <hyperlinks>
    <hyperlink ref="A10:J10" location="'33'!A1" display="TABLE 33 BED DAYS BY AGE, BY HEALTH ORGANISATION, 2010 - 2012"/>
    <hyperlink ref="A14:F15" location="'34'!A1" display="TABLE 34 BED CENSUS BY MONTH, 2010-2012"/>
    <hyperlink ref="A34" location="'38'!A1" display="TABLE 38 LENGTH OF STAY BY AGE, BY HEALTH ORGANISATION"/>
    <hyperlink ref="A38" location="'40'!A1" display="ABLE 40 ADMISSIONS BY LENGTH OF STAY (LOS) BY HEALTH ORGANISATION"/>
    <hyperlink ref="A36" location="'39'!A1" display="TABLE 39 LENGTH OF STAY BY PRIMARY DIAGNOSTIC GROUP BY HEALTH ORGANISATION"/>
    <hyperlink ref="A8" location="'32'!A31" display="FIGURE 32 BED DAYS BY AGE AND SEX, 2017 - 2019"/>
    <hyperlink ref="A12:J12" location="'33'!A1" display="TABLE 33 BED DAYS BY AGE, BY HEALTH ORGANISATION, 2010 - 2012"/>
    <hyperlink ref="A12" location="'33a'!A1" display="TABLE 33a BED DAYS BY COUNTRY OF ADMISSION"/>
    <hyperlink ref="A7" location="'32'!A1" display="TABLE 32 BED DAYS BY AGE AND SEX, 2017 - 2019"/>
    <hyperlink ref="A10" location="'33'!A1" display="TABLE 33 BED DAYS BY AGE, BY HEALTH ORGANISATION"/>
    <hyperlink ref="A14" location="'34'!A1" display="TABLE 34 BED CENSUS BY MONTH, ALL ADMISSIONS, 2017 - 2019"/>
    <hyperlink ref="A15" location="'34'!A1" display="FIGURE 34 BED CENSUS BY MONTH, ALL ADMISSIONS"/>
    <hyperlink ref="A17" location="'35'!A1" display="TABLE 35 BED CENSUS BY HEALTH ORGANISATION, ALL ADMISSIONS"/>
    <hyperlink ref="A19" location="'Fig35'!A1" display="FIGURE 35a BED CENSUS BY HEALTH ORGANISATION, ALL ADMISSIONS, 2017"/>
    <hyperlink ref="A21" location="'Fig35'!A1" display="FIGURE 35b BED CENSUS BY HEALTH ORGANISATION, ALL ADMISSIONS, 2018"/>
    <hyperlink ref="A22" location="'Fig35'!A1" display="FIGURE 35c BED CENSUS BY HEALTH ORGANISATION, ALL ADMISSIONS, 2019"/>
    <hyperlink ref="A24" location="'36'!A1" display="TABLE 36 BED ACTIVITY BY MONTH, ALL ADMISSIONS"/>
    <hyperlink ref="A25" location="'36'!A1" display="FIGURE 36 BED ACTIVITY BY MONTH, ALL ADMISSIONS"/>
    <hyperlink ref="A27" location="'37'!A1" display="TABLE 37 BED ACTIVITY BY HEALTH ORGANISATION, ALL ADMISSIONS"/>
    <hyperlink ref="A29" location="'Fig37'!A1" display="FIGURE 37a BED ACTIVITY BY HEALTH ORGANISATION, ALL ADMISSIONS, 2017"/>
    <hyperlink ref="A31" location="'Fig37'!A1" display="FIGURE 37b BED ACTIVITY BY HEALTH ORGANISATION, ALL ADMISSIONS, 2018"/>
    <hyperlink ref="A32" location="'Fig37'!A1" display="FIGURE 37c BED ACTIVITY BY HEALTH ORGANISATION, ALL ADMISSIONS, 2019"/>
    <hyperlink ref="A20" location="'Fig35'!A1" display="FIGURE 35a BED CENSUS BY HEALTH ORGANISATION, ALL ADMISSIONS, 2017"/>
    <hyperlink ref="A30" location="'Fig37'!A1" display="FIGURE 37a BED ACTIVITY BY HEALTH ORGANISATION, ALL ADMISSIONS, 2017"/>
  </hyperlinks>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showGridLines="0" showRowColHeaders="0" zoomScale="115" zoomScaleNormal="115" workbookViewId="0">
      <selection sqref="A1:L1"/>
    </sheetView>
  </sheetViews>
  <sheetFormatPr defaultRowHeight="12.75" x14ac:dyDescent="0.2"/>
  <sheetData>
    <row r="1" spans="1:14" ht="21.75" customHeight="1" x14ac:dyDescent="0.2">
      <c r="A1" s="364" t="s">
        <v>1042</v>
      </c>
      <c r="B1" s="364"/>
      <c r="C1" s="364"/>
      <c r="D1" s="364"/>
      <c r="E1" s="364"/>
      <c r="F1" s="364"/>
      <c r="G1" s="364"/>
      <c r="H1" s="364"/>
      <c r="I1" s="364"/>
      <c r="J1" s="364"/>
      <c r="K1" s="364"/>
      <c r="L1" s="364"/>
    </row>
    <row r="2" spans="1:14" ht="42" customHeight="1" x14ac:dyDescent="0.2">
      <c r="A2" s="355" t="s">
        <v>620</v>
      </c>
      <c r="B2" s="355"/>
      <c r="C2" s="355"/>
      <c r="D2" s="355"/>
      <c r="E2" s="355"/>
      <c r="F2" s="355"/>
      <c r="G2" s="355"/>
      <c r="H2" s="355"/>
      <c r="I2" s="355"/>
      <c r="J2" s="355"/>
      <c r="K2" s="355"/>
      <c r="L2" s="355"/>
      <c r="M2" s="160"/>
      <c r="N2" s="160"/>
    </row>
    <row r="3" spans="1:14" ht="56.25" customHeight="1" x14ac:dyDescent="0.2">
      <c r="A3" s="355" t="s">
        <v>1047</v>
      </c>
      <c r="B3" s="355"/>
      <c r="C3" s="355"/>
      <c r="D3" s="355"/>
      <c r="E3" s="355"/>
      <c r="F3" s="355"/>
      <c r="G3" s="355"/>
      <c r="H3" s="355"/>
      <c r="I3" s="355"/>
      <c r="J3" s="355"/>
      <c r="K3" s="355"/>
      <c r="L3" s="355"/>
      <c r="M3" s="160"/>
      <c r="N3" s="160"/>
    </row>
    <row r="4" spans="1:14" ht="42.75" customHeight="1" x14ac:dyDescent="0.2">
      <c r="A4" s="355" t="s">
        <v>1045</v>
      </c>
      <c r="B4" s="355"/>
      <c r="C4" s="355"/>
      <c r="D4" s="355"/>
      <c r="E4" s="355"/>
      <c r="F4" s="355"/>
      <c r="G4" s="355"/>
      <c r="H4" s="355"/>
      <c r="I4" s="355"/>
      <c r="J4" s="355"/>
      <c r="K4" s="355"/>
      <c r="L4" s="355"/>
      <c r="M4" s="160"/>
      <c r="N4" s="160"/>
    </row>
    <row r="6" spans="1:14" x14ac:dyDescent="0.2">
      <c r="A6" s="364" t="s">
        <v>1043</v>
      </c>
      <c r="B6" s="364"/>
      <c r="C6" s="364"/>
      <c r="D6" s="364"/>
      <c r="E6" s="364"/>
      <c r="F6" s="364"/>
      <c r="G6" s="364"/>
      <c r="H6" s="364"/>
      <c r="I6" s="364"/>
      <c r="J6" s="364"/>
    </row>
    <row r="7" spans="1:14" x14ac:dyDescent="0.2">
      <c r="A7" s="364"/>
      <c r="B7" s="364"/>
      <c r="C7" s="364"/>
      <c r="D7" s="364"/>
      <c r="E7" s="364"/>
      <c r="F7" s="364"/>
      <c r="G7" s="364"/>
      <c r="H7" s="364"/>
      <c r="I7" s="364"/>
      <c r="J7" s="364"/>
    </row>
    <row r="8" spans="1:14" x14ac:dyDescent="0.2">
      <c r="A8" s="364"/>
      <c r="B8" s="364"/>
      <c r="C8" s="364"/>
      <c r="D8" s="364"/>
      <c r="E8" s="364"/>
      <c r="F8" s="364"/>
      <c r="G8" s="364"/>
      <c r="H8" s="364"/>
      <c r="I8" s="364"/>
      <c r="J8" s="364"/>
    </row>
    <row r="14" spans="1:14" ht="12.75" customHeight="1" x14ac:dyDescent="0.2">
      <c r="K14" s="226"/>
      <c r="L14" s="226"/>
      <c r="M14" s="226"/>
    </row>
    <row r="15" spans="1:14" ht="12.75" customHeight="1" x14ac:dyDescent="0.2">
      <c r="K15" s="226"/>
      <c r="L15" s="226"/>
      <c r="M15" s="226"/>
    </row>
    <row r="16" spans="1:14" ht="12.75" customHeight="1" x14ac:dyDescent="0.2">
      <c r="K16" s="226"/>
      <c r="L16" s="226"/>
      <c r="M16" s="226"/>
    </row>
    <row r="33" spans="1:10" x14ac:dyDescent="0.2">
      <c r="A33" s="364" t="s">
        <v>1010</v>
      </c>
      <c r="B33" s="364"/>
      <c r="C33" s="364"/>
      <c r="D33" s="364"/>
      <c r="E33" s="364"/>
      <c r="F33" s="364"/>
      <c r="G33" s="364"/>
      <c r="H33" s="364"/>
      <c r="I33" s="364"/>
      <c r="J33" s="364"/>
    </row>
    <row r="34" spans="1:10" x14ac:dyDescent="0.2">
      <c r="A34" s="364"/>
      <c r="B34" s="364"/>
      <c r="C34" s="364"/>
      <c r="D34" s="364"/>
      <c r="E34" s="364"/>
      <c r="F34" s="364"/>
      <c r="G34" s="364"/>
      <c r="H34" s="364"/>
      <c r="I34" s="364"/>
      <c r="J34" s="364"/>
    </row>
    <row r="35" spans="1:10" x14ac:dyDescent="0.2">
      <c r="A35" s="364"/>
      <c r="B35" s="364"/>
      <c r="C35" s="364"/>
      <c r="D35" s="364"/>
      <c r="E35" s="364"/>
      <c r="F35" s="364"/>
      <c r="G35" s="364"/>
      <c r="H35" s="364"/>
      <c r="I35" s="364"/>
      <c r="J35" s="364"/>
    </row>
    <row r="60" spans="1:10" x14ac:dyDescent="0.2">
      <c r="A60" s="364" t="s">
        <v>1009</v>
      </c>
      <c r="B60" s="364"/>
      <c r="C60" s="364"/>
      <c r="D60" s="364"/>
      <c r="E60" s="364"/>
      <c r="F60" s="364"/>
      <c r="G60" s="364"/>
      <c r="H60" s="364"/>
      <c r="I60" s="364"/>
      <c r="J60" s="364"/>
    </row>
    <row r="61" spans="1:10" x14ac:dyDescent="0.2">
      <c r="A61" s="364"/>
      <c r="B61" s="364"/>
      <c r="C61" s="364"/>
      <c r="D61" s="364"/>
      <c r="E61" s="364"/>
      <c r="F61" s="364"/>
      <c r="G61" s="364"/>
      <c r="H61" s="364"/>
      <c r="I61" s="364"/>
      <c r="J61" s="364"/>
    </row>
    <row r="62" spans="1:10" x14ac:dyDescent="0.2">
      <c r="A62" s="364"/>
      <c r="B62" s="364"/>
      <c r="C62" s="364"/>
      <c r="D62" s="364"/>
      <c r="E62" s="364"/>
      <c r="F62" s="364"/>
      <c r="G62" s="364"/>
      <c r="H62" s="364"/>
      <c r="I62" s="364"/>
      <c r="J62" s="364"/>
    </row>
    <row r="63" spans="1:10" x14ac:dyDescent="0.2">
      <c r="A63" s="364"/>
      <c r="B63" s="364"/>
      <c r="C63" s="364"/>
      <c r="D63" s="364"/>
      <c r="E63" s="364"/>
      <c r="F63" s="364"/>
      <c r="G63" s="364"/>
      <c r="H63" s="364"/>
      <c r="I63" s="364"/>
      <c r="J63" s="364"/>
    </row>
    <row r="87" spans="1:14" x14ac:dyDescent="0.2">
      <c r="A87" s="36" t="s">
        <v>492</v>
      </c>
      <c r="B87" s="37"/>
      <c r="C87" s="37"/>
      <c r="D87" s="38"/>
      <c r="E87" s="38"/>
      <c r="F87" s="38"/>
      <c r="G87" s="38"/>
      <c r="H87" s="38"/>
      <c r="I87" s="38"/>
      <c r="J87" s="38"/>
      <c r="K87" s="38"/>
      <c r="L87" s="38"/>
      <c r="M87" s="38"/>
      <c r="N87" s="38"/>
    </row>
    <row r="88" spans="1:14" x14ac:dyDescent="0.2">
      <c r="A88" s="356" t="s">
        <v>1035</v>
      </c>
      <c r="B88" s="356"/>
      <c r="C88" s="356"/>
      <c r="D88" s="356"/>
      <c r="E88" s="356"/>
      <c r="F88" s="356"/>
      <c r="G88" s="356"/>
      <c r="H88" s="356"/>
      <c r="I88" s="356"/>
      <c r="J88" s="356"/>
      <c r="K88" s="356"/>
      <c r="L88" s="356"/>
      <c r="M88" s="356"/>
      <c r="N88" s="356"/>
    </row>
    <row r="89" spans="1:14" x14ac:dyDescent="0.2">
      <c r="A89" s="39" t="s">
        <v>1031</v>
      </c>
      <c r="B89" s="45"/>
      <c r="C89" s="45"/>
      <c r="D89" s="23"/>
      <c r="E89" s="23"/>
      <c r="F89" s="23"/>
      <c r="G89" s="23"/>
      <c r="H89" s="23"/>
      <c r="I89" s="23"/>
      <c r="J89" s="23"/>
      <c r="K89" s="23"/>
      <c r="L89" s="23"/>
      <c r="M89" s="23"/>
      <c r="N89" s="23"/>
    </row>
    <row r="90" spans="1:14" ht="36.75" customHeight="1" x14ac:dyDescent="0.2">
      <c r="A90" s="362" t="s">
        <v>508</v>
      </c>
      <c r="B90" s="362"/>
      <c r="C90" s="362"/>
      <c r="D90" s="362"/>
      <c r="E90" s="362"/>
      <c r="F90" s="362"/>
      <c r="G90" s="362"/>
      <c r="H90" s="362"/>
      <c r="I90" s="23"/>
      <c r="J90" s="23"/>
      <c r="K90" s="23"/>
      <c r="L90" s="23"/>
      <c r="M90" s="23"/>
      <c r="N90" s="23"/>
    </row>
  </sheetData>
  <mergeCells count="9">
    <mergeCell ref="A1:L1"/>
    <mergeCell ref="A2:L2"/>
    <mergeCell ref="A3:L3"/>
    <mergeCell ref="A90:H90"/>
    <mergeCell ref="A4:L4"/>
    <mergeCell ref="A33:J35"/>
    <mergeCell ref="A6:J8"/>
    <mergeCell ref="A60:J63"/>
    <mergeCell ref="A88:N88"/>
  </mergeCells>
  <pageMargins left="0.7" right="0.7" top="0.75" bottom="0.75" header="0.3" footer="0.3"/>
  <pageSetup paperSize="9" scale="56" orientation="portrait" horizontalDpi="30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05"/>
  <sheetViews>
    <sheetView showGridLines="0" showRowColHeaders="0" zoomScaleNormal="100" workbookViewId="0">
      <selection activeCell="A2" sqref="A2:M2"/>
    </sheetView>
  </sheetViews>
  <sheetFormatPr defaultRowHeight="12.75" x14ac:dyDescent="0.2"/>
  <cols>
    <col min="1" max="1" width="7.28515625" customWidth="1"/>
    <col min="2" max="2" width="15.85546875" customWidth="1"/>
    <col min="3" max="3" width="7.140625" style="50" customWidth="1"/>
    <col min="4" max="4" width="12.28515625" style="291" customWidth="1"/>
    <col min="5" max="5" width="11.7109375" customWidth="1"/>
    <col min="6" max="6" width="7.42578125" style="50" customWidth="1"/>
    <col min="7" max="7" width="12.85546875" customWidth="1"/>
    <col min="8" max="8" width="13.85546875" style="50" customWidth="1"/>
    <col min="9" max="9" width="9.140625" style="50" customWidth="1"/>
    <col min="10" max="10" width="14" customWidth="1"/>
    <col min="11" max="11" width="15.7109375" style="50" customWidth="1"/>
    <col min="12" max="12" width="9.85546875" style="50" customWidth="1"/>
    <col min="13" max="13" width="15.140625" customWidth="1"/>
    <col min="14" max="14" width="15.140625" style="50" bestFit="1" customWidth="1"/>
    <col min="15" max="15" width="9.5703125" customWidth="1"/>
    <col min="16" max="16" width="15.42578125" customWidth="1"/>
  </cols>
  <sheetData>
    <row r="1" spans="1:17" ht="22.5" customHeight="1" x14ac:dyDescent="0.2">
      <c r="A1" s="365" t="s">
        <v>1058</v>
      </c>
      <c r="B1" s="365"/>
      <c r="C1" s="365"/>
      <c r="D1" s="365"/>
      <c r="E1" s="365"/>
      <c r="F1" s="365"/>
      <c r="G1" s="365"/>
      <c r="H1" s="365"/>
      <c r="I1" s="365"/>
      <c r="J1" s="365"/>
      <c r="K1" s="365"/>
      <c r="L1" s="365"/>
      <c r="M1" s="365"/>
      <c r="N1" s="365"/>
      <c r="O1" s="30"/>
      <c r="P1" s="30"/>
    </row>
    <row r="2" spans="1:17" ht="26.25" customHeight="1" x14ac:dyDescent="0.2">
      <c r="A2" s="366" t="s">
        <v>619</v>
      </c>
      <c r="B2" s="366"/>
      <c r="C2" s="366"/>
      <c r="D2" s="366"/>
      <c r="E2" s="366"/>
      <c r="F2" s="366"/>
      <c r="G2" s="366"/>
      <c r="H2" s="366"/>
      <c r="I2" s="366"/>
      <c r="J2" s="366"/>
      <c r="K2" s="366"/>
      <c r="L2" s="366"/>
      <c r="M2" s="366"/>
      <c r="N2" s="228"/>
      <c r="O2" s="228"/>
      <c r="P2" s="228"/>
    </row>
    <row r="3" spans="1:17" s="234" customFormat="1" ht="18.75" customHeight="1" x14ac:dyDescent="0.2">
      <c r="A3" s="158" t="s">
        <v>61</v>
      </c>
      <c r="B3" s="158" t="s">
        <v>62</v>
      </c>
      <c r="C3" s="233" t="s">
        <v>1637</v>
      </c>
      <c r="D3" s="286" t="s">
        <v>1048</v>
      </c>
      <c r="E3" s="158" t="s">
        <v>1049</v>
      </c>
      <c r="F3" s="158" t="s">
        <v>1638</v>
      </c>
      <c r="G3" s="233" t="s">
        <v>1050</v>
      </c>
      <c r="H3" s="158" t="s">
        <v>1051</v>
      </c>
      <c r="I3" s="158" t="s">
        <v>1639</v>
      </c>
      <c r="J3" s="233" t="s">
        <v>1052</v>
      </c>
      <c r="K3" s="158" t="s">
        <v>1053</v>
      </c>
      <c r="L3" s="158" t="s">
        <v>1640</v>
      </c>
      <c r="M3" s="233" t="s">
        <v>1054</v>
      </c>
      <c r="N3" s="158" t="s">
        <v>1055</v>
      </c>
      <c r="O3" s="158" t="s">
        <v>1641</v>
      </c>
      <c r="P3" s="233" t="s">
        <v>1056</v>
      </c>
      <c r="Q3" s="158" t="s">
        <v>1057</v>
      </c>
    </row>
    <row r="4" spans="1:17" x14ac:dyDescent="0.2">
      <c r="A4" s="163">
        <v>2017</v>
      </c>
      <c r="B4" s="229" t="s">
        <v>623</v>
      </c>
      <c r="C4" s="280">
        <v>184</v>
      </c>
      <c r="D4" s="287" t="s">
        <v>1060</v>
      </c>
      <c r="E4" s="281" t="s">
        <v>624</v>
      </c>
      <c r="F4" s="280">
        <v>202</v>
      </c>
      <c r="G4" s="287" t="s">
        <v>1140</v>
      </c>
      <c r="H4" s="281" t="s">
        <v>625</v>
      </c>
      <c r="I4" s="280">
        <v>105</v>
      </c>
      <c r="J4" s="287" t="s">
        <v>1215</v>
      </c>
      <c r="K4" s="281" t="s">
        <v>626</v>
      </c>
      <c r="L4" s="280">
        <v>124</v>
      </c>
      <c r="M4" s="287" t="s">
        <v>1192</v>
      </c>
      <c r="N4" s="218" t="s">
        <v>627</v>
      </c>
      <c r="O4" s="303">
        <v>615</v>
      </c>
      <c r="P4" s="304" t="s">
        <v>1151</v>
      </c>
      <c r="Q4" s="305" t="s">
        <v>628</v>
      </c>
    </row>
    <row r="5" spans="1:17" x14ac:dyDescent="0.2">
      <c r="A5" s="167">
        <v>2017</v>
      </c>
      <c r="B5" s="230" t="s">
        <v>629</v>
      </c>
      <c r="C5" s="282">
        <v>179</v>
      </c>
      <c r="D5" s="288" t="s">
        <v>1061</v>
      </c>
      <c r="E5" s="283" t="s">
        <v>630</v>
      </c>
      <c r="F5" s="282">
        <v>137</v>
      </c>
      <c r="G5" s="288" t="s">
        <v>1141</v>
      </c>
      <c r="H5" s="283" t="s">
        <v>631</v>
      </c>
      <c r="I5" s="282">
        <v>94</v>
      </c>
      <c r="J5" s="288" t="s">
        <v>1216</v>
      </c>
      <c r="K5" s="283" t="s">
        <v>632</v>
      </c>
      <c r="L5" s="282">
        <v>83</v>
      </c>
      <c r="M5" s="288" t="s">
        <v>1168</v>
      </c>
      <c r="N5" s="100" t="s">
        <v>633</v>
      </c>
      <c r="O5" s="306">
        <v>493</v>
      </c>
      <c r="P5" s="302" t="s">
        <v>1275</v>
      </c>
      <c r="Q5" s="307" t="s">
        <v>634</v>
      </c>
    </row>
    <row r="6" spans="1:17" x14ac:dyDescent="0.2">
      <c r="A6" s="167">
        <v>2017</v>
      </c>
      <c r="B6" s="230" t="s">
        <v>635</v>
      </c>
      <c r="C6" s="282">
        <v>216</v>
      </c>
      <c r="D6" s="288" t="s">
        <v>1062</v>
      </c>
      <c r="E6" s="283" t="s">
        <v>636</v>
      </c>
      <c r="F6" s="282">
        <v>161</v>
      </c>
      <c r="G6" s="288" t="s">
        <v>1142</v>
      </c>
      <c r="H6" s="283" t="s">
        <v>637</v>
      </c>
      <c r="I6" s="282">
        <v>96</v>
      </c>
      <c r="J6" s="288" t="s">
        <v>1217</v>
      </c>
      <c r="K6" s="283" t="s">
        <v>638</v>
      </c>
      <c r="L6" s="282">
        <v>106</v>
      </c>
      <c r="M6" s="288" t="s">
        <v>1258</v>
      </c>
      <c r="N6" s="100" t="s">
        <v>639</v>
      </c>
      <c r="O6" s="306">
        <v>579</v>
      </c>
      <c r="P6" s="302" t="s">
        <v>1280</v>
      </c>
      <c r="Q6" s="307" t="s">
        <v>640</v>
      </c>
    </row>
    <row r="7" spans="1:17" x14ac:dyDescent="0.2">
      <c r="A7" s="167">
        <v>2017</v>
      </c>
      <c r="B7" s="230" t="s">
        <v>641</v>
      </c>
      <c r="C7" s="282">
        <v>513</v>
      </c>
      <c r="D7" s="288" t="s">
        <v>1063</v>
      </c>
      <c r="E7" s="283" t="s">
        <v>642</v>
      </c>
      <c r="F7" s="282">
        <v>221</v>
      </c>
      <c r="G7" s="288" t="s">
        <v>1143</v>
      </c>
      <c r="H7" s="283" t="s">
        <v>643</v>
      </c>
      <c r="I7" s="282">
        <v>120</v>
      </c>
      <c r="J7" s="288" t="s">
        <v>1218</v>
      </c>
      <c r="K7" s="283" t="s">
        <v>644</v>
      </c>
      <c r="L7" s="282">
        <v>97</v>
      </c>
      <c r="M7" s="288" t="s">
        <v>1148</v>
      </c>
      <c r="N7" s="100" t="s">
        <v>645</v>
      </c>
      <c r="O7" s="306">
        <v>951</v>
      </c>
      <c r="P7" s="302" t="s">
        <v>1281</v>
      </c>
      <c r="Q7" s="307" t="s">
        <v>646</v>
      </c>
    </row>
    <row r="8" spans="1:17" x14ac:dyDescent="0.2">
      <c r="A8" s="167">
        <v>2017</v>
      </c>
      <c r="B8" s="230" t="s">
        <v>647</v>
      </c>
      <c r="C8" s="282">
        <v>439</v>
      </c>
      <c r="D8" s="288" t="s">
        <v>1064</v>
      </c>
      <c r="E8" s="283" t="s">
        <v>648</v>
      </c>
      <c r="F8" s="282">
        <v>190</v>
      </c>
      <c r="G8" s="288" t="s">
        <v>1144</v>
      </c>
      <c r="H8" s="283" t="s">
        <v>649</v>
      </c>
      <c r="I8" s="282">
        <v>71</v>
      </c>
      <c r="J8" s="288" t="s">
        <v>1137</v>
      </c>
      <c r="K8" s="283" t="s">
        <v>650</v>
      </c>
      <c r="L8" s="282">
        <v>64</v>
      </c>
      <c r="M8" s="288" t="s">
        <v>1259</v>
      </c>
      <c r="N8" s="100" t="s">
        <v>651</v>
      </c>
      <c r="O8" s="306">
        <v>764</v>
      </c>
      <c r="P8" s="302" t="s">
        <v>1282</v>
      </c>
      <c r="Q8" s="307" t="s">
        <v>652</v>
      </c>
    </row>
    <row r="9" spans="1:17" x14ac:dyDescent="0.2">
      <c r="A9" s="167">
        <v>2017</v>
      </c>
      <c r="B9" s="230" t="s">
        <v>653</v>
      </c>
      <c r="C9" s="282">
        <v>611</v>
      </c>
      <c r="D9" s="288" t="s">
        <v>1065</v>
      </c>
      <c r="E9" s="283" t="s">
        <v>654</v>
      </c>
      <c r="F9" s="282">
        <v>242</v>
      </c>
      <c r="G9" s="288" t="s">
        <v>1145</v>
      </c>
      <c r="H9" s="283" t="s">
        <v>655</v>
      </c>
      <c r="I9" s="282">
        <v>122</v>
      </c>
      <c r="J9" s="288" t="s">
        <v>1185</v>
      </c>
      <c r="K9" s="283" t="s">
        <v>656</v>
      </c>
      <c r="L9" s="282">
        <v>110</v>
      </c>
      <c r="M9" s="288" t="s">
        <v>1161</v>
      </c>
      <c r="N9" s="100" t="s">
        <v>657</v>
      </c>
      <c r="O9" s="306">
        <v>1085</v>
      </c>
      <c r="P9" s="302" t="s">
        <v>1075</v>
      </c>
      <c r="Q9" s="307" t="s">
        <v>658</v>
      </c>
    </row>
    <row r="10" spans="1:17" x14ac:dyDescent="0.2">
      <c r="A10" s="167">
        <v>2017</v>
      </c>
      <c r="B10" s="230" t="s">
        <v>659</v>
      </c>
      <c r="C10" s="282">
        <v>135</v>
      </c>
      <c r="D10" s="288" t="s">
        <v>1066</v>
      </c>
      <c r="E10" s="283" t="s">
        <v>660</v>
      </c>
      <c r="F10" s="282">
        <v>178</v>
      </c>
      <c r="G10" s="288" t="s">
        <v>1146</v>
      </c>
      <c r="H10" s="283" t="s">
        <v>661</v>
      </c>
      <c r="I10" s="282">
        <v>92</v>
      </c>
      <c r="J10" s="288" t="s">
        <v>1219</v>
      </c>
      <c r="K10" s="283" t="s">
        <v>662</v>
      </c>
      <c r="L10" s="282">
        <v>92</v>
      </c>
      <c r="M10" s="288" t="s">
        <v>1187</v>
      </c>
      <c r="N10" s="100" t="s">
        <v>663</v>
      </c>
      <c r="O10" s="306">
        <v>497</v>
      </c>
      <c r="P10" s="302" t="s">
        <v>1283</v>
      </c>
      <c r="Q10" s="307" t="s">
        <v>663</v>
      </c>
    </row>
    <row r="11" spans="1:17" x14ac:dyDescent="0.2">
      <c r="A11" s="167">
        <v>2017</v>
      </c>
      <c r="B11" s="230" t="s">
        <v>664</v>
      </c>
      <c r="C11" s="282">
        <v>348</v>
      </c>
      <c r="D11" s="288" t="s">
        <v>1067</v>
      </c>
      <c r="E11" s="283" t="s">
        <v>665</v>
      </c>
      <c r="F11" s="282">
        <v>188</v>
      </c>
      <c r="G11" s="288" t="s">
        <v>1147</v>
      </c>
      <c r="H11" s="283" t="s">
        <v>666</v>
      </c>
      <c r="I11" s="282">
        <v>88</v>
      </c>
      <c r="J11" s="288" t="s">
        <v>1220</v>
      </c>
      <c r="K11" s="283" t="s">
        <v>667</v>
      </c>
      <c r="L11" s="282">
        <v>87</v>
      </c>
      <c r="M11" s="288" t="s">
        <v>1228</v>
      </c>
      <c r="N11" s="100" t="s">
        <v>668</v>
      </c>
      <c r="O11" s="306">
        <v>711</v>
      </c>
      <c r="P11" s="302" t="s">
        <v>1146</v>
      </c>
      <c r="Q11" s="307" t="s">
        <v>669</v>
      </c>
    </row>
    <row r="12" spans="1:17" x14ac:dyDescent="0.2">
      <c r="A12" s="167">
        <v>2017</v>
      </c>
      <c r="B12" s="230" t="s">
        <v>670</v>
      </c>
      <c r="C12" s="282">
        <v>141</v>
      </c>
      <c r="D12" s="288" t="s">
        <v>1068</v>
      </c>
      <c r="E12" s="283" t="s">
        <v>671</v>
      </c>
      <c r="F12" s="282">
        <v>60</v>
      </c>
      <c r="G12" s="288" t="s">
        <v>1148</v>
      </c>
      <c r="H12" s="283" t="s">
        <v>672</v>
      </c>
      <c r="I12" s="282">
        <v>56</v>
      </c>
      <c r="J12" s="288" t="s">
        <v>1077</v>
      </c>
      <c r="K12" s="283" t="s">
        <v>673</v>
      </c>
      <c r="L12" s="282">
        <v>35</v>
      </c>
      <c r="M12" s="288" t="s">
        <v>1173</v>
      </c>
      <c r="N12" s="100" t="s">
        <v>674</v>
      </c>
      <c r="O12" s="306">
        <v>292</v>
      </c>
      <c r="P12" s="302" t="s">
        <v>1284</v>
      </c>
      <c r="Q12" s="307" t="s">
        <v>675</v>
      </c>
    </row>
    <row r="13" spans="1:17" x14ac:dyDescent="0.2">
      <c r="A13" s="167">
        <v>2017</v>
      </c>
      <c r="B13" s="230" t="s">
        <v>676</v>
      </c>
      <c r="C13" s="282">
        <v>303</v>
      </c>
      <c r="D13" s="288" t="s">
        <v>1069</v>
      </c>
      <c r="E13" s="283" t="s">
        <v>677</v>
      </c>
      <c r="F13" s="282">
        <v>157</v>
      </c>
      <c r="G13" s="288" t="s">
        <v>1149</v>
      </c>
      <c r="H13" s="283" t="s">
        <v>678</v>
      </c>
      <c r="I13" s="282">
        <v>89</v>
      </c>
      <c r="J13" s="288" t="s">
        <v>1221</v>
      </c>
      <c r="K13" s="283" t="s">
        <v>679</v>
      </c>
      <c r="L13" s="282">
        <v>97</v>
      </c>
      <c r="M13" s="288" t="s">
        <v>1260</v>
      </c>
      <c r="N13" s="100" t="s">
        <v>680</v>
      </c>
      <c r="O13" s="306">
        <v>646</v>
      </c>
      <c r="P13" s="302" t="s">
        <v>1247</v>
      </c>
      <c r="Q13" s="307" t="s">
        <v>681</v>
      </c>
    </row>
    <row r="14" spans="1:17" x14ac:dyDescent="0.2">
      <c r="A14" s="167">
        <v>2017</v>
      </c>
      <c r="B14" s="230" t="s">
        <v>682</v>
      </c>
      <c r="C14" s="282">
        <v>140</v>
      </c>
      <c r="D14" s="288" t="s">
        <v>1070</v>
      </c>
      <c r="E14" s="283" t="s">
        <v>683</v>
      </c>
      <c r="F14" s="282">
        <v>82</v>
      </c>
      <c r="G14" s="288" t="s">
        <v>1150</v>
      </c>
      <c r="H14" s="283" t="s">
        <v>684</v>
      </c>
      <c r="I14" s="282">
        <v>34</v>
      </c>
      <c r="J14" s="288" t="s">
        <v>1060</v>
      </c>
      <c r="K14" s="283" t="s">
        <v>678</v>
      </c>
      <c r="L14" s="282">
        <v>38</v>
      </c>
      <c r="M14" s="288" t="s">
        <v>1261</v>
      </c>
      <c r="N14" s="100" t="s">
        <v>680</v>
      </c>
      <c r="O14" s="306">
        <v>294</v>
      </c>
      <c r="P14" s="302" t="s">
        <v>1076</v>
      </c>
      <c r="Q14" s="307" t="s">
        <v>685</v>
      </c>
    </row>
    <row r="15" spans="1:17" x14ac:dyDescent="0.2">
      <c r="A15" s="167">
        <v>2017</v>
      </c>
      <c r="B15" s="230" t="s">
        <v>686</v>
      </c>
      <c r="C15" s="282">
        <v>208</v>
      </c>
      <c r="D15" s="288" t="s">
        <v>1071</v>
      </c>
      <c r="E15" s="283" t="s">
        <v>687</v>
      </c>
      <c r="F15" s="282">
        <v>197</v>
      </c>
      <c r="G15" s="288" t="s">
        <v>1141</v>
      </c>
      <c r="H15" s="283" t="s">
        <v>688</v>
      </c>
      <c r="I15" s="282">
        <v>92</v>
      </c>
      <c r="J15" s="288" t="s">
        <v>1195</v>
      </c>
      <c r="K15" s="283" t="s">
        <v>689</v>
      </c>
      <c r="L15" s="282">
        <v>128</v>
      </c>
      <c r="M15" s="288" t="s">
        <v>1228</v>
      </c>
      <c r="N15" s="100" t="s">
        <v>690</v>
      </c>
      <c r="O15" s="306">
        <v>625</v>
      </c>
      <c r="P15" s="302" t="s">
        <v>1156</v>
      </c>
      <c r="Q15" s="307" t="s">
        <v>678</v>
      </c>
    </row>
    <row r="16" spans="1:17" x14ac:dyDescent="0.2">
      <c r="A16" s="167">
        <v>2017</v>
      </c>
      <c r="B16" s="230" t="s">
        <v>691</v>
      </c>
      <c r="C16" s="282">
        <v>182</v>
      </c>
      <c r="D16" s="288" t="s">
        <v>1072</v>
      </c>
      <c r="E16" s="283" t="s">
        <v>692</v>
      </c>
      <c r="F16" s="282">
        <v>252</v>
      </c>
      <c r="G16" s="288" t="s">
        <v>1151</v>
      </c>
      <c r="H16" s="283" t="s">
        <v>693</v>
      </c>
      <c r="I16" s="282">
        <v>136</v>
      </c>
      <c r="J16" s="288" t="s">
        <v>1104</v>
      </c>
      <c r="K16" s="283" t="s">
        <v>694</v>
      </c>
      <c r="L16" s="282">
        <v>163</v>
      </c>
      <c r="M16" s="288" t="s">
        <v>1248</v>
      </c>
      <c r="N16" s="100" t="s">
        <v>695</v>
      </c>
      <c r="O16" s="306">
        <v>733</v>
      </c>
      <c r="P16" s="302" t="s">
        <v>1248</v>
      </c>
      <c r="Q16" s="307" t="s">
        <v>695</v>
      </c>
    </row>
    <row r="17" spans="1:17" x14ac:dyDescent="0.2">
      <c r="A17" s="167">
        <v>2017</v>
      </c>
      <c r="B17" s="230" t="s">
        <v>696</v>
      </c>
      <c r="C17" s="282">
        <v>345</v>
      </c>
      <c r="D17" s="288" t="s">
        <v>1073</v>
      </c>
      <c r="E17" s="283" t="s">
        <v>697</v>
      </c>
      <c r="F17" s="282">
        <v>121</v>
      </c>
      <c r="G17" s="288" t="s">
        <v>1152</v>
      </c>
      <c r="H17" s="283" t="s">
        <v>698</v>
      </c>
      <c r="I17" s="282">
        <v>62</v>
      </c>
      <c r="J17" s="288" t="s">
        <v>1162</v>
      </c>
      <c r="K17" s="283" t="s">
        <v>661</v>
      </c>
      <c r="L17" s="282">
        <v>55</v>
      </c>
      <c r="M17" s="288" t="s">
        <v>1262</v>
      </c>
      <c r="N17" s="100" t="s">
        <v>699</v>
      </c>
      <c r="O17" s="306">
        <v>583</v>
      </c>
      <c r="P17" s="302" t="s">
        <v>1285</v>
      </c>
      <c r="Q17" s="307" t="s">
        <v>700</v>
      </c>
    </row>
    <row r="18" spans="1:17" x14ac:dyDescent="0.2">
      <c r="A18" s="167">
        <v>2017</v>
      </c>
      <c r="B18" s="230" t="s">
        <v>701</v>
      </c>
      <c r="C18" s="282">
        <v>556</v>
      </c>
      <c r="D18" s="288" t="s">
        <v>1074</v>
      </c>
      <c r="E18" s="283" t="s">
        <v>702</v>
      </c>
      <c r="F18" s="282">
        <v>227</v>
      </c>
      <c r="G18" s="288" t="s">
        <v>1153</v>
      </c>
      <c r="H18" s="283" t="s">
        <v>703</v>
      </c>
      <c r="I18" s="282">
        <v>114</v>
      </c>
      <c r="J18" s="288" t="s">
        <v>1222</v>
      </c>
      <c r="K18" s="283" t="s">
        <v>704</v>
      </c>
      <c r="L18" s="282">
        <v>88</v>
      </c>
      <c r="M18" s="288" t="s">
        <v>1173</v>
      </c>
      <c r="N18" s="100" t="s">
        <v>704</v>
      </c>
      <c r="O18" s="306">
        <v>985</v>
      </c>
      <c r="P18" s="302" t="s">
        <v>1286</v>
      </c>
      <c r="Q18" s="307" t="s">
        <v>705</v>
      </c>
    </row>
    <row r="19" spans="1:17" x14ac:dyDescent="0.2">
      <c r="A19" s="167">
        <v>2017</v>
      </c>
      <c r="B19" s="230" t="s">
        <v>706</v>
      </c>
      <c r="C19" s="282">
        <v>256</v>
      </c>
      <c r="D19" s="288" t="s">
        <v>1075</v>
      </c>
      <c r="E19" s="283" t="s">
        <v>707</v>
      </c>
      <c r="F19" s="282">
        <v>217</v>
      </c>
      <c r="G19" s="288" t="s">
        <v>1129</v>
      </c>
      <c r="H19" s="283" t="s">
        <v>708</v>
      </c>
      <c r="I19" s="282">
        <v>143</v>
      </c>
      <c r="J19" s="288" t="s">
        <v>1222</v>
      </c>
      <c r="K19" s="283" t="s">
        <v>709</v>
      </c>
      <c r="L19" s="282">
        <v>116</v>
      </c>
      <c r="M19" s="288" t="s">
        <v>1163</v>
      </c>
      <c r="N19" s="100" t="s">
        <v>710</v>
      </c>
      <c r="O19" s="306">
        <v>732</v>
      </c>
      <c r="P19" s="302" t="s">
        <v>1254</v>
      </c>
      <c r="Q19" s="307" t="s">
        <v>666</v>
      </c>
    </row>
    <row r="20" spans="1:17" x14ac:dyDescent="0.2">
      <c r="A20" s="167">
        <v>2017</v>
      </c>
      <c r="B20" s="230" t="s">
        <v>711</v>
      </c>
      <c r="C20" s="282">
        <v>469</v>
      </c>
      <c r="D20" s="288" t="s">
        <v>1076</v>
      </c>
      <c r="E20" s="283" t="s">
        <v>712</v>
      </c>
      <c r="F20" s="282">
        <v>237</v>
      </c>
      <c r="G20" s="288" t="s">
        <v>1154</v>
      </c>
      <c r="H20" s="283" t="s">
        <v>689</v>
      </c>
      <c r="I20" s="282">
        <v>125</v>
      </c>
      <c r="J20" s="288" t="s">
        <v>1146</v>
      </c>
      <c r="K20" s="283" t="s">
        <v>689</v>
      </c>
      <c r="L20" s="282">
        <v>85</v>
      </c>
      <c r="M20" s="288" t="s">
        <v>1256</v>
      </c>
      <c r="N20" s="100" t="s">
        <v>713</v>
      </c>
      <c r="O20" s="306">
        <v>916</v>
      </c>
      <c r="P20" s="302" t="s">
        <v>1270</v>
      </c>
      <c r="Q20" s="307" t="s">
        <v>666</v>
      </c>
    </row>
    <row r="21" spans="1:17" x14ac:dyDescent="0.2">
      <c r="A21" s="167">
        <v>2017</v>
      </c>
      <c r="B21" s="230" t="s">
        <v>714</v>
      </c>
      <c r="C21" s="282">
        <v>99</v>
      </c>
      <c r="D21" s="288" t="s">
        <v>1077</v>
      </c>
      <c r="E21" s="283" t="s">
        <v>655</v>
      </c>
      <c r="F21" s="282">
        <v>87</v>
      </c>
      <c r="G21" s="288" t="s">
        <v>1155</v>
      </c>
      <c r="H21" s="283" t="s">
        <v>715</v>
      </c>
      <c r="I21" s="282">
        <v>46</v>
      </c>
      <c r="J21" s="288" t="s">
        <v>1223</v>
      </c>
      <c r="K21" s="283" t="s">
        <v>716</v>
      </c>
      <c r="L21" s="282">
        <v>62</v>
      </c>
      <c r="M21" s="288" t="s">
        <v>1141</v>
      </c>
      <c r="N21" s="100" t="s">
        <v>717</v>
      </c>
      <c r="O21" s="306">
        <v>294</v>
      </c>
      <c r="P21" s="302" t="s">
        <v>1287</v>
      </c>
      <c r="Q21" s="307" t="s">
        <v>718</v>
      </c>
    </row>
    <row r="22" spans="1:17" x14ac:dyDescent="0.2">
      <c r="A22" s="167">
        <v>2017</v>
      </c>
      <c r="B22" s="230" t="s">
        <v>719</v>
      </c>
      <c r="C22" s="282">
        <v>189</v>
      </c>
      <c r="D22" s="288" t="s">
        <v>1078</v>
      </c>
      <c r="E22" s="283" t="s">
        <v>720</v>
      </c>
      <c r="F22" s="282">
        <v>170</v>
      </c>
      <c r="G22" s="288" t="s">
        <v>1156</v>
      </c>
      <c r="H22" s="283" t="s">
        <v>695</v>
      </c>
      <c r="I22" s="282">
        <v>122</v>
      </c>
      <c r="J22" s="288" t="s">
        <v>1164</v>
      </c>
      <c r="K22" s="283" t="s">
        <v>689</v>
      </c>
      <c r="L22" s="282">
        <v>130</v>
      </c>
      <c r="M22" s="288" t="s">
        <v>1151</v>
      </c>
      <c r="N22" s="100" t="s">
        <v>721</v>
      </c>
      <c r="O22" s="306">
        <v>611</v>
      </c>
      <c r="P22" s="302" t="s">
        <v>1148</v>
      </c>
      <c r="Q22" s="307" t="s">
        <v>674</v>
      </c>
    </row>
    <row r="23" spans="1:17" x14ac:dyDescent="0.2">
      <c r="A23" s="167">
        <v>2017</v>
      </c>
      <c r="B23" s="230" t="s">
        <v>722</v>
      </c>
      <c r="C23" s="282">
        <v>111</v>
      </c>
      <c r="D23" s="288" t="s">
        <v>1079</v>
      </c>
      <c r="E23" s="283" t="s">
        <v>723</v>
      </c>
      <c r="F23" s="282">
        <v>78</v>
      </c>
      <c r="G23" s="288" t="s">
        <v>1157</v>
      </c>
      <c r="H23" s="283" t="s">
        <v>724</v>
      </c>
      <c r="I23" s="282">
        <v>70</v>
      </c>
      <c r="J23" s="288" t="s">
        <v>1224</v>
      </c>
      <c r="K23" s="283" t="s">
        <v>725</v>
      </c>
      <c r="L23" s="282">
        <v>60</v>
      </c>
      <c r="M23" s="288" t="s">
        <v>1211</v>
      </c>
      <c r="N23" s="100" t="s">
        <v>726</v>
      </c>
      <c r="O23" s="306">
        <v>319</v>
      </c>
      <c r="P23" s="302" t="s">
        <v>1288</v>
      </c>
      <c r="Q23" s="307" t="s">
        <v>727</v>
      </c>
    </row>
    <row r="24" spans="1:17" x14ac:dyDescent="0.2">
      <c r="A24" s="167">
        <v>2017</v>
      </c>
      <c r="B24" s="230" t="s">
        <v>728</v>
      </c>
      <c r="C24" s="282">
        <v>691</v>
      </c>
      <c r="D24" s="288" t="s">
        <v>1080</v>
      </c>
      <c r="E24" s="283" t="s">
        <v>729</v>
      </c>
      <c r="F24" s="282">
        <v>278</v>
      </c>
      <c r="G24" s="288" t="s">
        <v>1147</v>
      </c>
      <c r="H24" s="283" t="s">
        <v>730</v>
      </c>
      <c r="I24" s="282">
        <v>225</v>
      </c>
      <c r="J24" s="288" t="s">
        <v>1204</v>
      </c>
      <c r="K24" s="283" t="s">
        <v>666</v>
      </c>
      <c r="L24" s="282">
        <v>159</v>
      </c>
      <c r="M24" s="288" t="s">
        <v>1146</v>
      </c>
      <c r="N24" s="100" t="s">
        <v>703</v>
      </c>
      <c r="O24" s="306">
        <v>1353</v>
      </c>
      <c r="P24" s="302" t="s">
        <v>1289</v>
      </c>
      <c r="Q24" s="307" t="s">
        <v>731</v>
      </c>
    </row>
    <row r="25" spans="1:17" x14ac:dyDescent="0.2">
      <c r="A25" s="167">
        <v>2017</v>
      </c>
      <c r="B25" s="230" t="s">
        <v>732</v>
      </c>
      <c r="C25" s="282">
        <v>390</v>
      </c>
      <c r="D25" s="288" t="s">
        <v>1081</v>
      </c>
      <c r="E25" s="283" t="s">
        <v>733</v>
      </c>
      <c r="F25" s="282">
        <v>167</v>
      </c>
      <c r="G25" s="288" t="s">
        <v>1158</v>
      </c>
      <c r="H25" s="283" t="s">
        <v>734</v>
      </c>
      <c r="I25" s="282">
        <v>95</v>
      </c>
      <c r="J25" s="288" t="s">
        <v>1146</v>
      </c>
      <c r="K25" s="283" t="s">
        <v>735</v>
      </c>
      <c r="L25" s="282">
        <v>72</v>
      </c>
      <c r="M25" s="288" t="s">
        <v>1121</v>
      </c>
      <c r="N25" s="100" t="s">
        <v>736</v>
      </c>
      <c r="O25" s="306">
        <v>724</v>
      </c>
      <c r="P25" s="302" t="s">
        <v>1290</v>
      </c>
      <c r="Q25" s="307" t="s">
        <v>737</v>
      </c>
    </row>
    <row r="26" spans="1:17" x14ac:dyDescent="0.2">
      <c r="A26" s="167">
        <v>2017</v>
      </c>
      <c r="B26" s="230" t="s">
        <v>738</v>
      </c>
      <c r="C26" s="282">
        <v>244</v>
      </c>
      <c r="D26" s="288" t="s">
        <v>1082</v>
      </c>
      <c r="E26" s="283" t="s">
        <v>739</v>
      </c>
      <c r="F26" s="282">
        <v>66</v>
      </c>
      <c r="G26" s="288" t="s">
        <v>1159</v>
      </c>
      <c r="H26" s="283" t="s">
        <v>740</v>
      </c>
      <c r="I26" s="282">
        <v>49</v>
      </c>
      <c r="J26" s="288" t="s">
        <v>1225</v>
      </c>
      <c r="K26" s="283" t="s">
        <v>741</v>
      </c>
      <c r="L26" s="282">
        <v>29</v>
      </c>
      <c r="M26" s="288" t="s">
        <v>1180</v>
      </c>
      <c r="N26" s="100" t="s">
        <v>699</v>
      </c>
      <c r="O26" s="306">
        <v>388</v>
      </c>
      <c r="P26" s="302" t="s">
        <v>1270</v>
      </c>
      <c r="Q26" s="307" t="s">
        <v>742</v>
      </c>
    </row>
    <row r="27" spans="1:17" x14ac:dyDescent="0.2">
      <c r="A27" s="167">
        <v>2017</v>
      </c>
      <c r="B27" s="230" t="s">
        <v>743</v>
      </c>
      <c r="C27" s="282">
        <v>186</v>
      </c>
      <c r="D27" s="288" t="s">
        <v>1083</v>
      </c>
      <c r="E27" s="283" t="s">
        <v>744</v>
      </c>
      <c r="F27" s="282">
        <v>89</v>
      </c>
      <c r="G27" s="288" t="s">
        <v>1160</v>
      </c>
      <c r="H27" s="283" t="s">
        <v>745</v>
      </c>
      <c r="I27" s="282">
        <v>73</v>
      </c>
      <c r="J27" s="288" t="s">
        <v>1226</v>
      </c>
      <c r="K27" s="283" t="s">
        <v>746</v>
      </c>
      <c r="L27" s="282">
        <v>23</v>
      </c>
      <c r="M27" s="288" t="s">
        <v>1263</v>
      </c>
      <c r="N27" s="100" t="s">
        <v>747</v>
      </c>
      <c r="O27" s="306">
        <v>371</v>
      </c>
      <c r="P27" s="302" t="s">
        <v>1291</v>
      </c>
      <c r="Q27" s="307" t="s">
        <v>748</v>
      </c>
    </row>
    <row r="28" spans="1:17" x14ac:dyDescent="0.2">
      <c r="A28" s="167">
        <v>2017</v>
      </c>
      <c r="B28" s="230" t="s">
        <v>749</v>
      </c>
      <c r="C28" s="282">
        <v>182</v>
      </c>
      <c r="D28" s="288" t="s">
        <v>1084</v>
      </c>
      <c r="E28" s="283" t="s">
        <v>750</v>
      </c>
      <c r="F28" s="282">
        <v>155</v>
      </c>
      <c r="G28" s="288" t="s">
        <v>1161</v>
      </c>
      <c r="H28" s="283" t="s">
        <v>751</v>
      </c>
      <c r="I28" s="282">
        <v>84</v>
      </c>
      <c r="J28" s="288" t="s">
        <v>1227</v>
      </c>
      <c r="K28" s="283" t="s">
        <v>681</v>
      </c>
      <c r="L28" s="282">
        <v>73</v>
      </c>
      <c r="M28" s="288" t="s">
        <v>1172</v>
      </c>
      <c r="N28" s="100" t="s">
        <v>703</v>
      </c>
      <c r="O28" s="306">
        <v>494</v>
      </c>
      <c r="P28" s="302" t="s">
        <v>1246</v>
      </c>
      <c r="Q28" s="307" t="s">
        <v>752</v>
      </c>
    </row>
    <row r="29" spans="1:17" x14ac:dyDescent="0.2">
      <c r="A29" s="167">
        <v>2017</v>
      </c>
      <c r="B29" s="230" t="s">
        <v>753</v>
      </c>
      <c r="C29" s="282">
        <v>124</v>
      </c>
      <c r="D29" s="288" t="s">
        <v>1085</v>
      </c>
      <c r="E29" s="283" t="s">
        <v>754</v>
      </c>
      <c r="F29" s="282">
        <v>129</v>
      </c>
      <c r="G29" s="288" t="s">
        <v>1162</v>
      </c>
      <c r="H29" s="283" t="s">
        <v>726</v>
      </c>
      <c r="I29" s="282">
        <v>74</v>
      </c>
      <c r="J29" s="288" t="s">
        <v>1147</v>
      </c>
      <c r="K29" s="283" t="s">
        <v>755</v>
      </c>
      <c r="L29" s="282">
        <v>80</v>
      </c>
      <c r="M29" s="288" t="s">
        <v>1204</v>
      </c>
      <c r="N29" s="100" t="s">
        <v>756</v>
      </c>
      <c r="O29" s="306">
        <v>407</v>
      </c>
      <c r="P29" s="302" t="s">
        <v>1150</v>
      </c>
      <c r="Q29" s="307" t="s">
        <v>757</v>
      </c>
    </row>
    <row r="30" spans="1:17" x14ac:dyDescent="0.2">
      <c r="A30" s="167">
        <v>2017</v>
      </c>
      <c r="B30" s="230" t="s">
        <v>758</v>
      </c>
      <c r="C30" s="282">
        <v>362</v>
      </c>
      <c r="D30" s="288" t="s">
        <v>1086</v>
      </c>
      <c r="E30" s="283" t="s">
        <v>759</v>
      </c>
      <c r="F30" s="282">
        <v>230</v>
      </c>
      <c r="G30" s="288" t="s">
        <v>1163</v>
      </c>
      <c r="H30" s="283" t="s">
        <v>760</v>
      </c>
      <c r="I30" s="282">
        <v>167</v>
      </c>
      <c r="J30" s="288" t="s">
        <v>1228</v>
      </c>
      <c r="K30" s="283" t="s">
        <v>761</v>
      </c>
      <c r="L30" s="282">
        <v>137</v>
      </c>
      <c r="M30" s="288" t="s">
        <v>1252</v>
      </c>
      <c r="N30" s="100" t="s">
        <v>762</v>
      </c>
      <c r="O30" s="306">
        <v>896</v>
      </c>
      <c r="P30" s="302" t="s">
        <v>1229</v>
      </c>
      <c r="Q30" s="307" t="s">
        <v>763</v>
      </c>
    </row>
    <row r="31" spans="1:17" x14ac:dyDescent="0.2">
      <c r="A31" s="167">
        <v>2017</v>
      </c>
      <c r="B31" s="230" t="s">
        <v>764</v>
      </c>
      <c r="C31" s="282">
        <v>199</v>
      </c>
      <c r="D31" s="288" t="s">
        <v>1087</v>
      </c>
      <c r="E31" s="283" t="s">
        <v>640</v>
      </c>
      <c r="F31" s="282">
        <v>151</v>
      </c>
      <c r="G31" s="288" t="s">
        <v>1164</v>
      </c>
      <c r="H31" s="283" t="s">
        <v>765</v>
      </c>
      <c r="I31" s="282">
        <v>92</v>
      </c>
      <c r="J31" s="288" t="s">
        <v>1229</v>
      </c>
      <c r="K31" s="283" t="s">
        <v>708</v>
      </c>
      <c r="L31" s="282">
        <v>80</v>
      </c>
      <c r="M31" s="288" t="s">
        <v>1264</v>
      </c>
      <c r="N31" s="100" t="s">
        <v>766</v>
      </c>
      <c r="O31" s="306">
        <v>522</v>
      </c>
      <c r="P31" s="302" t="s">
        <v>1194</v>
      </c>
      <c r="Q31" s="307" t="s">
        <v>767</v>
      </c>
    </row>
    <row r="32" spans="1:17" x14ac:dyDescent="0.2">
      <c r="A32" s="167">
        <v>2017</v>
      </c>
      <c r="B32" s="230" t="s">
        <v>768</v>
      </c>
      <c r="C32" s="282">
        <v>580</v>
      </c>
      <c r="D32" s="289" t="s">
        <v>1088</v>
      </c>
      <c r="E32" s="283" t="s">
        <v>636</v>
      </c>
      <c r="F32" s="282">
        <v>201</v>
      </c>
      <c r="G32" s="289" t="s">
        <v>1165</v>
      </c>
      <c r="H32" s="283" t="s">
        <v>769</v>
      </c>
      <c r="I32" s="282">
        <v>121</v>
      </c>
      <c r="J32" s="289" t="s">
        <v>1230</v>
      </c>
      <c r="K32" s="283" t="s">
        <v>770</v>
      </c>
      <c r="L32" s="282">
        <v>124</v>
      </c>
      <c r="M32" s="289" t="s">
        <v>1265</v>
      </c>
      <c r="N32" s="100" t="s">
        <v>689</v>
      </c>
      <c r="O32" s="306">
        <v>1026</v>
      </c>
      <c r="P32" s="302" t="s">
        <v>1143</v>
      </c>
      <c r="Q32" s="307" t="s">
        <v>771</v>
      </c>
    </row>
    <row r="33" spans="1:17" x14ac:dyDescent="0.2">
      <c r="A33" s="167">
        <v>2017</v>
      </c>
      <c r="B33" s="230" t="s">
        <v>772</v>
      </c>
      <c r="C33" s="282">
        <v>168</v>
      </c>
      <c r="D33" s="289" t="s">
        <v>1089</v>
      </c>
      <c r="E33" s="283" t="s">
        <v>773</v>
      </c>
      <c r="F33" s="282">
        <v>111</v>
      </c>
      <c r="G33" s="289" t="s">
        <v>1166</v>
      </c>
      <c r="H33" s="283" t="s">
        <v>628</v>
      </c>
      <c r="I33" s="282">
        <v>95</v>
      </c>
      <c r="J33" s="289" t="s">
        <v>1231</v>
      </c>
      <c r="K33" s="283" t="s">
        <v>774</v>
      </c>
      <c r="L33" s="282">
        <v>63</v>
      </c>
      <c r="M33" s="289" t="s">
        <v>1140</v>
      </c>
      <c r="N33" s="100" t="s">
        <v>689</v>
      </c>
      <c r="O33" s="306">
        <v>437</v>
      </c>
      <c r="P33" s="302" t="s">
        <v>1077</v>
      </c>
      <c r="Q33" s="307" t="s">
        <v>704</v>
      </c>
    </row>
    <row r="34" spans="1:17" x14ac:dyDescent="0.2">
      <c r="A34" s="167">
        <v>2017</v>
      </c>
      <c r="B34" s="230" t="s">
        <v>775</v>
      </c>
      <c r="C34" s="282">
        <v>47</v>
      </c>
      <c r="D34" s="289" t="s">
        <v>1068</v>
      </c>
      <c r="E34" s="283" t="s">
        <v>776</v>
      </c>
      <c r="F34" s="282">
        <v>53</v>
      </c>
      <c r="G34" s="289" t="s">
        <v>1167</v>
      </c>
      <c r="H34" s="283" t="s">
        <v>777</v>
      </c>
      <c r="I34" s="282">
        <v>134</v>
      </c>
      <c r="J34" s="289" t="s">
        <v>1232</v>
      </c>
      <c r="K34" s="283" t="s">
        <v>778</v>
      </c>
      <c r="L34" s="282">
        <v>204</v>
      </c>
      <c r="M34" s="289" t="s">
        <v>1266</v>
      </c>
      <c r="N34" s="100" t="s">
        <v>779</v>
      </c>
      <c r="O34" s="306">
        <v>438</v>
      </c>
      <c r="P34" s="302" t="s">
        <v>1292</v>
      </c>
      <c r="Q34" s="307" t="s">
        <v>780</v>
      </c>
    </row>
    <row r="35" spans="1:17" x14ac:dyDescent="0.2">
      <c r="A35" s="169">
        <v>2017</v>
      </c>
      <c r="B35" s="231" t="s">
        <v>781</v>
      </c>
      <c r="C35" s="282">
        <v>9</v>
      </c>
      <c r="D35" s="289" t="s">
        <v>1090</v>
      </c>
      <c r="E35" s="283" t="s">
        <v>782</v>
      </c>
      <c r="F35" s="282">
        <v>32</v>
      </c>
      <c r="G35" s="289" t="s">
        <v>1168</v>
      </c>
      <c r="H35" s="283" t="s">
        <v>783</v>
      </c>
      <c r="I35" s="282">
        <v>27</v>
      </c>
      <c r="J35" s="289" t="s">
        <v>1180</v>
      </c>
      <c r="K35" s="283" t="s">
        <v>784</v>
      </c>
      <c r="L35" s="282">
        <v>20</v>
      </c>
      <c r="M35" s="289" t="s">
        <v>1075</v>
      </c>
      <c r="N35" s="100" t="s">
        <v>785</v>
      </c>
      <c r="O35" s="308">
        <v>88</v>
      </c>
      <c r="P35" s="309" t="s">
        <v>1192</v>
      </c>
      <c r="Q35" s="310" t="s">
        <v>627</v>
      </c>
    </row>
    <row r="36" spans="1:17" x14ac:dyDescent="0.2">
      <c r="A36" s="115">
        <v>2018</v>
      </c>
      <c r="B36" s="123" t="s">
        <v>623</v>
      </c>
      <c r="C36" s="295">
        <v>153</v>
      </c>
      <c r="D36" s="296" t="s">
        <v>1091</v>
      </c>
      <c r="E36" s="297" t="s">
        <v>786</v>
      </c>
      <c r="F36" s="295">
        <v>163</v>
      </c>
      <c r="G36" s="296" t="s">
        <v>1169</v>
      </c>
      <c r="H36" s="297" t="s">
        <v>680</v>
      </c>
      <c r="I36" s="295">
        <v>112</v>
      </c>
      <c r="J36" s="296" t="s">
        <v>1197</v>
      </c>
      <c r="K36" s="297" t="s">
        <v>787</v>
      </c>
      <c r="L36" s="295">
        <v>118</v>
      </c>
      <c r="M36" s="296" t="s">
        <v>1197</v>
      </c>
      <c r="N36" s="311" t="s">
        <v>680</v>
      </c>
      <c r="O36" s="282">
        <v>546</v>
      </c>
      <c r="P36" s="279" t="s">
        <v>1129</v>
      </c>
      <c r="Q36" s="283" t="s">
        <v>788</v>
      </c>
    </row>
    <row r="37" spans="1:17" x14ac:dyDescent="0.2">
      <c r="A37" s="74">
        <v>2018</v>
      </c>
      <c r="B37" s="99" t="s">
        <v>629</v>
      </c>
      <c r="C37" s="298">
        <v>165</v>
      </c>
      <c r="D37" s="294" t="s">
        <v>1092</v>
      </c>
      <c r="E37" s="17" t="s">
        <v>789</v>
      </c>
      <c r="F37" s="298">
        <v>145</v>
      </c>
      <c r="G37" s="294" t="s">
        <v>1170</v>
      </c>
      <c r="H37" s="17" t="s">
        <v>634</v>
      </c>
      <c r="I37" s="298">
        <v>103</v>
      </c>
      <c r="J37" s="294" t="s">
        <v>1233</v>
      </c>
      <c r="K37" s="17" t="s">
        <v>656</v>
      </c>
      <c r="L37" s="298">
        <v>97</v>
      </c>
      <c r="M37" s="294" t="s">
        <v>1267</v>
      </c>
      <c r="N37" s="18" t="s">
        <v>782</v>
      </c>
      <c r="O37" s="282">
        <v>510</v>
      </c>
      <c r="P37" s="279" t="s">
        <v>1139</v>
      </c>
      <c r="Q37" s="283" t="s">
        <v>790</v>
      </c>
    </row>
    <row r="38" spans="1:17" x14ac:dyDescent="0.2">
      <c r="A38" s="74">
        <v>2018</v>
      </c>
      <c r="B38" s="99" t="s">
        <v>635</v>
      </c>
      <c r="C38" s="298">
        <v>323</v>
      </c>
      <c r="D38" s="294" t="s">
        <v>1093</v>
      </c>
      <c r="E38" s="17" t="s">
        <v>791</v>
      </c>
      <c r="F38" s="298">
        <v>337</v>
      </c>
      <c r="G38" s="294" t="s">
        <v>1150</v>
      </c>
      <c r="H38" s="17" t="s">
        <v>792</v>
      </c>
      <c r="I38" s="298">
        <v>216</v>
      </c>
      <c r="J38" s="294" t="s">
        <v>1234</v>
      </c>
      <c r="K38" s="17" t="s">
        <v>708</v>
      </c>
      <c r="L38" s="298">
        <v>257</v>
      </c>
      <c r="M38" s="294" t="s">
        <v>1077</v>
      </c>
      <c r="N38" s="18" t="s">
        <v>661</v>
      </c>
      <c r="O38" s="282">
        <v>1133</v>
      </c>
      <c r="P38" s="279" t="s">
        <v>1113</v>
      </c>
      <c r="Q38" s="283" t="s">
        <v>793</v>
      </c>
    </row>
    <row r="39" spans="1:17" x14ac:dyDescent="0.2">
      <c r="A39" s="74">
        <v>2018</v>
      </c>
      <c r="B39" s="99" t="s">
        <v>641</v>
      </c>
      <c r="C39" s="298">
        <v>564</v>
      </c>
      <c r="D39" s="294" t="s">
        <v>1066</v>
      </c>
      <c r="E39" s="17" t="s">
        <v>794</v>
      </c>
      <c r="F39" s="298">
        <v>226</v>
      </c>
      <c r="G39" s="294" t="s">
        <v>1171</v>
      </c>
      <c r="H39" s="17" t="s">
        <v>795</v>
      </c>
      <c r="I39" s="298">
        <v>159</v>
      </c>
      <c r="J39" s="294" t="s">
        <v>1171</v>
      </c>
      <c r="K39" s="17" t="s">
        <v>650</v>
      </c>
      <c r="L39" s="298">
        <v>122</v>
      </c>
      <c r="M39" s="294" t="s">
        <v>1083</v>
      </c>
      <c r="N39" s="18" t="s">
        <v>644</v>
      </c>
      <c r="O39" s="282">
        <v>1071</v>
      </c>
      <c r="P39" s="279" t="s">
        <v>1293</v>
      </c>
      <c r="Q39" s="283" t="s">
        <v>796</v>
      </c>
    </row>
    <row r="40" spans="1:17" x14ac:dyDescent="0.2">
      <c r="A40" s="74">
        <v>2018</v>
      </c>
      <c r="B40" s="99" t="s">
        <v>647</v>
      </c>
      <c r="C40" s="298">
        <v>402</v>
      </c>
      <c r="D40" s="294" t="s">
        <v>1094</v>
      </c>
      <c r="E40" s="17" t="s">
        <v>797</v>
      </c>
      <c r="F40" s="298">
        <v>210</v>
      </c>
      <c r="G40" s="294" t="s">
        <v>1164</v>
      </c>
      <c r="H40" s="17" t="s">
        <v>798</v>
      </c>
      <c r="I40" s="298">
        <v>92</v>
      </c>
      <c r="J40" s="294" t="s">
        <v>1195</v>
      </c>
      <c r="K40" s="17" t="s">
        <v>799</v>
      </c>
      <c r="L40" s="298">
        <v>74</v>
      </c>
      <c r="M40" s="294" t="s">
        <v>1060</v>
      </c>
      <c r="N40" s="18" t="s">
        <v>800</v>
      </c>
      <c r="O40" s="282">
        <v>778</v>
      </c>
      <c r="P40" s="279" t="s">
        <v>1294</v>
      </c>
      <c r="Q40" s="283" t="s">
        <v>801</v>
      </c>
    </row>
    <row r="41" spans="1:17" x14ac:dyDescent="0.2">
      <c r="A41" s="74">
        <v>2018</v>
      </c>
      <c r="B41" s="99" t="s">
        <v>653</v>
      </c>
      <c r="C41" s="298">
        <v>577</v>
      </c>
      <c r="D41" s="294" t="s">
        <v>1095</v>
      </c>
      <c r="E41" s="17" t="s">
        <v>802</v>
      </c>
      <c r="F41" s="298">
        <v>269</v>
      </c>
      <c r="G41" s="294" t="s">
        <v>1150</v>
      </c>
      <c r="H41" s="17" t="s">
        <v>661</v>
      </c>
      <c r="I41" s="298">
        <v>139</v>
      </c>
      <c r="J41" s="294" t="s">
        <v>1235</v>
      </c>
      <c r="K41" s="17" t="s">
        <v>689</v>
      </c>
      <c r="L41" s="298">
        <v>112</v>
      </c>
      <c r="M41" s="294" t="s">
        <v>1231</v>
      </c>
      <c r="N41" s="18" t="s">
        <v>693</v>
      </c>
      <c r="O41" s="282">
        <v>1097</v>
      </c>
      <c r="P41" s="279" t="s">
        <v>1134</v>
      </c>
      <c r="Q41" s="283" t="s">
        <v>639</v>
      </c>
    </row>
    <row r="42" spans="1:17" x14ac:dyDescent="0.2">
      <c r="A42" s="74">
        <v>2018</v>
      </c>
      <c r="B42" s="99" t="s">
        <v>659</v>
      </c>
      <c r="C42" s="298">
        <v>154</v>
      </c>
      <c r="D42" s="294" t="s">
        <v>1096</v>
      </c>
      <c r="E42" s="17" t="s">
        <v>803</v>
      </c>
      <c r="F42" s="298">
        <v>203</v>
      </c>
      <c r="G42" s="294" t="s">
        <v>1172</v>
      </c>
      <c r="H42" s="17" t="s">
        <v>624</v>
      </c>
      <c r="I42" s="298">
        <v>107</v>
      </c>
      <c r="J42" s="294" t="s">
        <v>1195</v>
      </c>
      <c r="K42" s="17" t="s">
        <v>773</v>
      </c>
      <c r="L42" s="298">
        <v>78</v>
      </c>
      <c r="M42" s="294" t="s">
        <v>1236</v>
      </c>
      <c r="N42" s="18" t="s">
        <v>644</v>
      </c>
      <c r="O42" s="282">
        <v>542</v>
      </c>
      <c r="P42" s="279" t="s">
        <v>1295</v>
      </c>
      <c r="Q42" s="283" t="s">
        <v>658</v>
      </c>
    </row>
    <row r="43" spans="1:17" x14ac:dyDescent="0.2">
      <c r="A43" s="74">
        <v>2018</v>
      </c>
      <c r="B43" s="99" t="s">
        <v>664</v>
      </c>
      <c r="C43" s="298">
        <v>335</v>
      </c>
      <c r="D43" s="294" t="s">
        <v>1097</v>
      </c>
      <c r="E43" s="17" t="s">
        <v>804</v>
      </c>
      <c r="F43" s="298">
        <v>178</v>
      </c>
      <c r="G43" s="294" t="s">
        <v>1173</v>
      </c>
      <c r="H43" s="17" t="s">
        <v>678</v>
      </c>
      <c r="I43" s="298">
        <v>91</v>
      </c>
      <c r="J43" s="294" t="s">
        <v>1140</v>
      </c>
      <c r="K43" s="17" t="s">
        <v>655</v>
      </c>
      <c r="L43" s="298">
        <v>72</v>
      </c>
      <c r="M43" s="294" t="s">
        <v>1145</v>
      </c>
      <c r="N43" s="18" t="s">
        <v>625</v>
      </c>
      <c r="O43" s="282">
        <v>676</v>
      </c>
      <c r="P43" s="279" t="s">
        <v>1246</v>
      </c>
      <c r="Q43" s="283" t="s">
        <v>792</v>
      </c>
    </row>
    <row r="44" spans="1:17" x14ac:dyDescent="0.2">
      <c r="A44" s="74">
        <v>2018</v>
      </c>
      <c r="B44" s="99" t="s">
        <v>670</v>
      </c>
      <c r="C44" s="298">
        <v>167</v>
      </c>
      <c r="D44" s="294" t="s">
        <v>1098</v>
      </c>
      <c r="E44" s="17" t="s">
        <v>805</v>
      </c>
      <c r="F44" s="298">
        <v>83</v>
      </c>
      <c r="G44" s="294" t="s">
        <v>1174</v>
      </c>
      <c r="H44" s="17" t="s">
        <v>806</v>
      </c>
      <c r="I44" s="298">
        <v>47</v>
      </c>
      <c r="J44" s="294" t="s">
        <v>1236</v>
      </c>
      <c r="K44" s="17" t="s">
        <v>807</v>
      </c>
      <c r="L44" s="298">
        <v>27</v>
      </c>
      <c r="M44" s="294" t="s">
        <v>1148</v>
      </c>
      <c r="N44" s="18" t="s">
        <v>666</v>
      </c>
      <c r="O44" s="282">
        <v>324</v>
      </c>
      <c r="P44" s="279" t="s">
        <v>1296</v>
      </c>
      <c r="Q44" s="283" t="s">
        <v>808</v>
      </c>
    </row>
    <row r="45" spans="1:17" x14ac:dyDescent="0.2">
      <c r="A45" s="74">
        <v>2018</v>
      </c>
      <c r="B45" s="99" t="s">
        <v>676</v>
      </c>
      <c r="C45" s="298">
        <v>301</v>
      </c>
      <c r="D45" s="294" t="s">
        <v>1099</v>
      </c>
      <c r="E45" s="17" t="s">
        <v>809</v>
      </c>
      <c r="F45" s="298">
        <v>150</v>
      </c>
      <c r="G45" s="294" t="s">
        <v>1175</v>
      </c>
      <c r="H45" s="17" t="s">
        <v>703</v>
      </c>
      <c r="I45" s="298">
        <v>103</v>
      </c>
      <c r="J45" s="294" t="s">
        <v>1146</v>
      </c>
      <c r="K45" s="17" t="s">
        <v>735</v>
      </c>
      <c r="L45" s="298">
        <v>86</v>
      </c>
      <c r="M45" s="294" t="s">
        <v>1268</v>
      </c>
      <c r="N45" s="18" t="s">
        <v>761</v>
      </c>
      <c r="O45" s="282">
        <v>640</v>
      </c>
      <c r="P45" s="279" t="s">
        <v>1143</v>
      </c>
      <c r="Q45" s="283" t="s">
        <v>663</v>
      </c>
    </row>
    <row r="46" spans="1:17" x14ac:dyDescent="0.2">
      <c r="A46" s="74">
        <v>2018</v>
      </c>
      <c r="B46" s="99" t="s">
        <v>682</v>
      </c>
      <c r="C46" s="298">
        <v>128</v>
      </c>
      <c r="D46" s="294" t="s">
        <v>1100</v>
      </c>
      <c r="E46" s="17" t="s">
        <v>810</v>
      </c>
      <c r="F46" s="298">
        <v>69</v>
      </c>
      <c r="G46" s="294" t="s">
        <v>1176</v>
      </c>
      <c r="H46" s="17" t="s">
        <v>811</v>
      </c>
      <c r="I46" s="298">
        <v>29</v>
      </c>
      <c r="J46" s="294" t="s">
        <v>1237</v>
      </c>
      <c r="K46" s="17" t="s">
        <v>812</v>
      </c>
      <c r="L46" s="298">
        <v>57</v>
      </c>
      <c r="M46" s="294" t="s">
        <v>1159</v>
      </c>
      <c r="N46" s="18" t="s">
        <v>813</v>
      </c>
      <c r="O46" s="282">
        <v>283</v>
      </c>
      <c r="P46" s="279" t="s">
        <v>1297</v>
      </c>
      <c r="Q46" s="283" t="s">
        <v>814</v>
      </c>
    </row>
    <row r="47" spans="1:17" x14ac:dyDescent="0.2">
      <c r="A47" s="74">
        <v>2018</v>
      </c>
      <c r="B47" s="99" t="s">
        <v>686</v>
      </c>
      <c r="C47" s="298">
        <v>218</v>
      </c>
      <c r="D47" s="294" t="s">
        <v>1101</v>
      </c>
      <c r="E47" s="17" t="s">
        <v>652</v>
      </c>
      <c r="F47" s="298">
        <v>182</v>
      </c>
      <c r="G47" s="294" t="s">
        <v>1177</v>
      </c>
      <c r="H47" s="17" t="s">
        <v>815</v>
      </c>
      <c r="I47" s="298">
        <v>108</v>
      </c>
      <c r="J47" s="294" t="s">
        <v>1104</v>
      </c>
      <c r="K47" s="17" t="s">
        <v>625</v>
      </c>
      <c r="L47" s="298">
        <v>131</v>
      </c>
      <c r="M47" s="294" t="s">
        <v>1223</v>
      </c>
      <c r="N47" s="18" t="s">
        <v>713</v>
      </c>
      <c r="O47" s="282">
        <v>639</v>
      </c>
      <c r="P47" s="279" t="s">
        <v>1137</v>
      </c>
      <c r="Q47" s="283" t="s">
        <v>726</v>
      </c>
    </row>
    <row r="48" spans="1:17" x14ac:dyDescent="0.2">
      <c r="A48" s="74">
        <v>2018</v>
      </c>
      <c r="B48" s="99" t="s">
        <v>691</v>
      </c>
      <c r="C48" s="298">
        <v>221</v>
      </c>
      <c r="D48" s="294" t="s">
        <v>1102</v>
      </c>
      <c r="E48" s="17" t="s">
        <v>816</v>
      </c>
      <c r="F48" s="298">
        <v>259</v>
      </c>
      <c r="G48" s="294" t="s">
        <v>1077</v>
      </c>
      <c r="H48" s="17" t="s">
        <v>679</v>
      </c>
      <c r="I48" s="298">
        <v>127</v>
      </c>
      <c r="J48" s="294" t="s">
        <v>1090</v>
      </c>
      <c r="K48" s="17" t="s">
        <v>792</v>
      </c>
      <c r="L48" s="298">
        <v>196</v>
      </c>
      <c r="M48" s="294" t="s">
        <v>1149</v>
      </c>
      <c r="N48" s="18" t="s">
        <v>817</v>
      </c>
      <c r="O48" s="282">
        <v>803</v>
      </c>
      <c r="P48" s="279" t="s">
        <v>1172</v>
      </c>
      <c r="Q48" s="283" t="s">
        <v>773</v>
      </c>
    </row>
    <row r="49" spans="1:17" x14ac:dyDescent="0.2">
      <c r="A49" s="74">
        <v>2018</v>
      </c>
      <c r="B49" s="99" t="s">
        <v>696</v>
      </c>
      <c r="C49" s="298">
        <v>314</v>
      </c>
      <c r="D49" s="294" t="s">
        <v>1093</v>
      </c>
      <c r="E49" s="17" t="s">
        <v>818</v>
      </c>
      <c r="F49" s="298">
        <v>99</v>
      </c>
      <c r="G49" s="294" t="s">
        <v>1158</v>
      </c>
      <c r="H49" s="17" t="s">
        <v>707</v>
      </c>
      <c r="I49" s="298">
        <v>75</v>
      </c>
      <c r="J49" s="294" t="s">
        <v>1153</v>
      </c>
      <c r="K49" s="17" t="s">
        <v>819</v>
      </c>
      <c r="L49" s="298">
        <v>73</v>
      </c>
      <c r="M49" s="294" t="s">
        <v>1162</v>
      </c>
      <c r="N49" s="18" t="s">
        <v>655</v>
      </c>
      <c r="O49" s="282">
        <v>561</v>
      </c>
      <c r="P49" s="279" t="s">
        <v>1092</v>
      </c>
      <c r="Q49" s="283" t="s">
        <v>820</v>
      </c>
    </row>
    <row r="50" spans="1:17" x14ac:dyDescent="0.2">
      <c r="A50" s="74">
        <v>2018</v>
      </c>
      <c r="B50" s="99" t="s">
        <v>701</v>
      </c>
      <c r="C50" s="298">
        <v>600</v>
      </c>
      <c r="D50" s="294" t="s">
        <v>1103</v>
      </c>
      <c r="E50" s="17" t="s">
        <v>821</v>
      </c>
      <c r="F50" s="298">
        <v>186</v>
      </c>
      <c r="G50" s="294" t="s">
        <v>1154</v>
      </c>
      <c r="H50" s="17" t="s">
        <v>822</v>
      </c>
      <c r="I50" s="298">
        <v>100</v>
      </c>
      <c r="J50" s="294" t="s">
        <v>1149</v>
      </c>
      <c r="K50" s="17" t="s">
        <v>708</v>
      </c>
      <c r="L50" s="298">
        <v>65</v>
      </c>
      <c r="M50" s="294" t="s">
        <v>1179</v>
      </c>
      <c r="N50" s="18" t="s">
        <v>823</v>
      </c>
      <c r="O50" s="282">
        <v>951</v>
      </c>
      <c r="P50" s="279" t="s">
        <v>1128</v>
      </c>
      <c r="Q50" s="283" t="s">
        <v>644</v>
      </c>
    </row>
    <row r="51" spans="1:17" x14ac:dyDescent="0.2">
      <c r="A51" s="74">
        <v>2018</v>
      </c>
      <c r="B51" s="99" t="s">
        <v>706</v>
      </c>
      <c r="C51" s="298">
        <v>275</v>
      </c>
      <c r="D51" s="294" t="s">
        <v>1103</v>
      </c>
      <c r="E51" s="17" t="s">
        <v>824</v>
      </c>
      <c r="F51" s="298">
        <v>229</v>
      </c>
      <c r="G51" s="294" t="s">
        <v>1178</v>
      </c>
      <c r="H51" s="17" t="s">
        <v>761</v>
      </c>
      <c r="I51" s="298">
        <v>132</v>
      </c>
      <c r="J51" s="294" t="s">
        <v>1161</v>
      </c>
      <c r="K51" s="17" t="s">
        <v>709</v>
      </c>
      <c r="L51" s="298">
        <v>108</v>
      </c>
      <c r="M51" s="294" t="s">
        <v>1251</v>
      </c>
      <c r="N51" s="18" t="s">
        <v>825</v>
      </c>
      <c r="O51" s="282">
        <v>744</v>
      </c>
      <c r="P51" s="279" t="s">
        <v>1248</v>
      </c>
      <c r="Q51" s="283" t="s">
        <v>726</v>
      </c>
    </row>
    <row r="52" spans="1:17" x14ac:dyDescent="0.2">
      <c r="A52" s="74">
        <v>2018</v>
      </c>
      <c r="B52" s="99" t="s">
        <v>711</v>
      </c>
      <c r="C52" s="298">
        <v>443</v>
      </c>
      <c r="D52" s="294" t="s">
        <v>1103</v>
      </c>
      <c r="E52" s="17" t="s">
        <v>814</v>
      </c>
      <c r="F52" s="298">
        <v>214</v>
      </c>
      <c r="G52" s="294" t="s">
        <v>1179</v>
      </c>
      <c r="H52" s="17" t="s">
        <v>826</v>
      </c>
      <c r="I52" s="298">
        <v>136</v>
      </c>
      <c r="J52" s="294" t="s">
        <v>1234</v>
      </c>
      <c r="K52" s="17" t="s">
        <v>765</v>
      </c>
      <c r="L52" s="298">
        <v>84</v>
      </c>
      <c r="M52" s="294" t="s">
        <v>1268</v>
      </c>
      <c r="N52" s="18" t="s">
        <v>680</v>
      </c>
      <c r="O52" s="282">
        <v>877</v>
      </c>
      <c r="P52" s="279" t="s">
        <v>1259</v>
      </c>
      <c r="Q52" s="283" t="s">
        <v>674</v>
      </c>
    </row>
    <row r="53" spans="1:17" x14ac:dyDescent="0.2">
      <c r="A53" s="74">
        <v>2018</v>
      </c>
      <c r="B53" s="99" t="s">
        <v>714</v>
      </c>
      <c r="C53" s="298">
        <v>110</v>
      </c>
      <c r="D53" s="294" t="s">
        <v>1104</v>
      </c>
      <c r="E53" s="17" t="s">
        <v>827</v>
      </c>
      <c r="F53" s="298">
        <v>100</v>
      </c>
      <c r="G53" s="294" t="s">
        <v>1180</v>
      </c>
      <c r="H53" s="17" t="s">
        <v>716</v>
      </c>
      <c r="I53" s="298">
        <v>45</v>
      </c>
      <c r="J53" s="294" t="s">
        <v>1238</v>
      </c>
      <c r="K53" s="17" t="s">
        <v>828</v>
      </c>
      <c r="L53" s="298">
        <v>63</v>
      </c>
      <c r="M53" s="294" t="s">
        <v>1178</v>
      </c>
      <c r="N53" s="18" t="s">
        <v>829</v>
      </c>
      <c r="O53" s="282">
        <v>318</v>
      </c>
      <c r="P53" s="279" t="s">
        <v>1206</v>
      </c>
      <c r="Q53" s="283" t="s">
        <v>830</v>
      </c>
    </row>
    <row r="54" spans="1:17" x14ac:dyDescent="0.2">
      <c r="A54" s="74">
        <v>2018</v>
      </c>
      <c r="B54" s="99" t="s">
        <v>719</v>
      </c>
      <c r="C54" s="298">
        <v>170</v>
      </c>
      <c r="D54" s="294" t="s">
        <v>1105</v>
      </c>
      <c r="E54" s="17" t="s">
        <v>831</v>
      </c>
      <c r="F54" s="298">
        <v>157</v>
      </c>
      <c r="G54" s="294" t="s">
        <v>1181</v>
      </c>
      <c r="H54" s="17" t="s">
        <v>693</v>
      </c>
      <c r="I54" s="298">
        <v>115</v>
      </c>
      <c r="J54" s="294" t="s">
        <v>1239</v>
      </c>
      <c r="K54" s="17" t="s">
        <v>707</v>
      </c>
      <c r="L54" s="298">
        <v>119</v>
      </c>
      <c r="M54" s="294" t="s">
        <v>1163</v>
      </c>
      <c r="N54" s="18" t="s">
        <v>788</v>
      </c>
      <c r="O54" s="282">
        <v>561</v>
      </c>
      <c r="P54" s="279" t="s">
        <v>1156</v>
      </c>
      <c r="Q54" s="283" t="s">
        <v>765</v>
      </c>
    </row>
    <row r="55" spans="1:17" x14ac:dyDescent="0.2">
      <c r="A55" s="74">
        <v>2018</v>
      </c>
      <c r="B55" s="99" t="s">
        <v>722</v>
      </c>
      <c r="C55" s="298">
        <v>129</v>
      </c>
      <c r="D55" s="294" t="s">
        <v>1106</v>
      </c>
      <c r="E55" s="17" t="s">
        <v>832</v>
      </c>
      <c r="F55" s="298">
        <v>105</v>
      </c>
      <c r="G55" s="294" t="s">
        <v>1130</v>
      </c>
      <c r="H55" s="17" t="s">
        <v>833</v>
      </c>
      <c r="I55" s="298">
        <v>46</v>
      </c>
      <c r="J55" s="294" t="s">
        <v>1240</v>
      </c>
      <c r="K55" s="17" t="s">
        <v>662</v>
      </c>
      <c r="L55" s="298">
        <v>41</v>
      </c>
      <c r="M55" s="294" t="s">
        <v>1269</v>
      </c>
      <c r="N55" s="18" t="s">
        <v>834</v>
      </c>
      <c r="O55" s="282">
        <v>321</v>
      </c>
      <c r="P55" s="279" t="s">
        <v>1298</v>
      </c>
      <c r="Q55" s="283" t="s">
        <v>835</v>
      </c>
    </row>
    <row r="56" spans="1:17" x14ac:dyDescent="0.2">
      <c r="A56" s="74">
        <v>2018</v>
      </c>
      <c r="B56" s="99" t="s">
        <v>728</v>
      </c>
      <c r="C56" s="298">
        <v>607</v>
      </c>
      <c r="D56" s="294" t="s">
        <v>1107</v>
      </c>
      <c r="E56" s="17" t="s">
        <v>836</v>
      </c>
      <c r="F56" s="298">
        <v>273</v>
      </c>
      <c r="G56" s="294" t="s">
        <v>1182</v>
      </c>
      <c r="H56" s="17" t="s">
        <v>786</v>
      </c>
      <c r="I56" s="298">
        <v>195</v>
      </c>
      <c r="J56" s="294" t="s">
        <v>1241</v>
      </c>
      <c r="K56" s="17" t="s">
        <v>725</v>
      </c>
      <c r="L56" s="298">
        <v>136</v>
      </c>
      <c r="M56" s="294" t="s">
        <v>1172</v>
      </c>
      <c r="N56" s="18" t="s">
        <v>837</v>
      </c>
      <c r="O56" s="282">
        <v>1211</v>
      </c>
      <c r="P56" s="279" t="s">
        <v>1171</v>
      </c>
      <c r="Q56" s="283" t="s">
        <v>838</v>
      </c>
    </row>
    <row r="57" spans="1:17" x14ac:dyDescent="0.2">
      <c r="A57" s="74">
        <v>2018</v>
      </c>
      <c r="B57" s="99" t="s">
        <v>732</v>
      </c>
      <c r="C57" s="298">
        <v>339</v>
      </c>
      <c r="D57" s="294" t="s">
        <v>1108</v>
      </c>
      <c r="E57" s="17" t="s">
        <v>839</v>
      </c>
      <c r="F57" s="298">
        <v>191</v>
      </c>
      <c r="G57" s="294" t="s">
        <v>1183</v>
      </c>
      <c r="H57" s="17" t="s">
        <v>663</v>
      </c>
      <c r="I57" s="298">
        <v>91</v>
      </c>
      <c r="J57" s="294" t="s">
        <v>1195</v>
      </c>
      <c r="K57" s="17" t="s">
        <v>840</v>
      </c>
      <c r="L57" s="298">
        <v>95</v>
      </c>
      <c r="M57" s="294" t="s">
        <v>1164</v>
      </c>
      <c r="N57" s="18" t="s">
        <v>798</v>
      </c>
      <c r="O57" s="282">
        <v>716</v>
      </c>
      <c r="P57" s="279" t="s">
        <v>1217</v>
      </c>
      <c r="Q57" s="283" t="s">
        <v>630</v>
      </c>
    </row>
    <row r="58" spans="1:17" x14ac:dyDescent="0.2">
      <c r="A58" s="74">
        <v>2018</v>
      </c>
      <c r="B58" s="99" t="s">
        <v>738</v>
      </c>
      <c r="C58" s="298">
        <v>289</v>
      </c>
      <c r="D58" s="294" t="s">
        <v>1084</v>
      </c>
      <c r="E58" s="17" t="s">
        <v>841</v>
      </c>
      <c r="F58" s="298">
        <v>78</v>
      </c>
      <c r="G58" s="294" t="s">
        <v>1184</v>
      </c>
      <c r="H58" s="17" t="s">
        <v>770</v>
      </c>
      <c r="I58" s="298">
        <v>39</v>
      </c>
      <c r="J58" s="294" t="s">
        <v>1225</v>
      </c>
      <c r="K58" s="17" t="s">
        <v>842</v>
      </c>
      <c r="L58" s="298">
        <v>35</v>
      </c>
      <c r="M58" s="294" t="s">
        <v>1256</v>
      </c>
      <c r="N58" s="18" t="s">
        <v>843</v>
      </c>
      <c r="O58" s="282">
        <v>441</v>
      </c>
      <c r="P58" s="279" t="s">
        <v>1259</v>
      </c>
      <c r="Q58" s="283" t="s">
        <v>844</v>
      </c>
    </row>
    <row r="59" spans="1:17" x14ac:dyDescent="0.2">
      <c r="A59" s="74">
        <v>2018</v>
      </c>
      <c r="B59" s="99" t="s">
        <v>743</v>
      </c>
      <c r="C59" s="298">
        <v>168</v>
      </c>
      <c r="D59" s="294" t="s">
        <v>1076</v>
      </c>
      <c r="E59" s="17" t="s">
        <v>705</v>
      </c>
      <c r="F59" s="298">
        <v>112</v>
      </c>
      <c r="G59" s="294" t="s">
        <v>1185</v>
      </c>
      <c r="H59" s="17" t="s">
        <v>718</v>
      </c>
      <c r="I59" s="298">
        <v>62</v>
      </c>
      <c r="J59" s="294" t="s">
        <v>1242</v>
      </c>
      <c r="K59" s="17" t="s">
        <v>845</v>
      </c>
      <c r="L59" s="298">
        <v>58</v>
      </c>
      <c r="M59" s="294" t="s">
        <v>1229</v>
      </c>
      <c r="N59" s="18" t="s">
        <v>625</v>
      </c>
      <c r="O59" s="282">
        <v>400</v>
      </c>
      <c r="P59" s="279" t="s">
        <v>1265</v>
      </c>
      <c r="Q59" s="283" t="s">
        <v>846</v>
      </c>
    </row>
    <row r="60" spans="1:17" x14ac:dyDescent="0.2">
      <c r="A60" s="74">
        <v>2018</v>
      </c>
      <c r="B60" s="99" t="s">
        <v>749</v>
      </c>
      <c r="C60" s="298">
        <v>147</v>
      </c>
      <c r="D60" s="294" t="s">
        <v>1074</v>
      </c>
      <c r="E60" s="17" t="s">
        <v>847</v>
      </c>
      <c r="F60" s="298">
        <v>142</v>
      </c>
      <c r="G60" s="294" t="s">
        <v>1178</v>
      </c>
      <c r="H60" s="17" t="s">
        <v>848</v>
      </c>
      <c r="I60" s="298">
        <v>113</v>
      </c>
      <c r="J60" s="294" t="s">
        <v>1143</v>
      </c>
      <c r="K60" s="17" t="s">
        <v>849</v>
      </c>
      <c r="L60" s="298">
        <v>96</v>
      </c>
      <c r="M60" s="294" t="s">
        <v>1249</v>
      </c>
      <c r="N60" s="18" t="s">
        <v>850</v>
      </c>
      <c r="O60" s="282">
        <v>498</v>
      </c>
      <c r="P60" s="279" t="s">
        <v>1295</v>
      </c>
      <c r="Q60" s="283" t="s">
        <v>851</v>
      </c>
    </row>
    <row r="61" spans="1:17" x14ac:dyDescent="0.2">
      <c r="A61" s="74">
        <v>2018</v>
      </c>
      <c r="B61" s="99" t="s">
        <v>753</v>
      </c>
      <c r="C61" s="298">
        <v>119</v>
      </c>
      <c r="D61" s="294" t="s">
        <v>1109</v>
      </c>
      <c r="E61" s="17" t="s">
        <v>852</v>
      </c>
      <c r="F61" s="298">
        <v>131</v>
      </c>
      <c r="G61" s="294" t="s">
        <v>1186</v>
      </c>
      <c r="H61" s="17" t="s">
        <v>853</v>
      </c>
      <c r="I61" s="298">
        <v>67</v>
      </c>
      <c r="J61" s="294" t="s">
        <v>1147</v>
      </c>
      <c r="K61" s="17" t="s">
        <v>693</v>
      </c>
      <c r="L61" s="298">
        <v>79</v>
      </c>
      <c r="M61" s="294" t="s">
        <v>1212</v>
      </c>
      <c r="N61" s="18" t="s">
        <v>661</v>
      </c>
      <c r="O61" s="282">
        <v>396</v>
      </c>
      <c r="P61" s="279" t="s">
        <v>1183</v>
      </c>
      <c r="Q61" s="283" t="s">
        <v>854</v>
      </c>
    </row>
    <row r="62" spans="1:17" x14ac:dyDescent="0.2">
      <c r="A62" s="74">
        <v>2018</v>
      </c>
      <c r="B62" s="99" t="s">
        <v>758</v>
      </c>
      <c r="C62" s="298">
        <v>352</v>
      </c>
      <c r="D62" s="294" t="s">
        <v>1110</v>
      </c>
      <c r="E62" s="17" t="s">
        <v>652</v>
      </c>
      <c r="F62" s="298">
        <v>243</v>
      </c>
      <c r="G62" s="294" t="s">
        <v>1147</v>
      </c>
      <c r="H62" s="17" t="s">
        <v>855</v>
      </c>
      <c r="I62" s="298">
        <v>152</v>
      </c>
      <c r="J62" s="294" t="s">
        <v>1243</v>
      </c>
      <c r="K62" s="17" t="s">
        <v>628</v>
      </c>
      <c r="L62" s="298">
        <v>106</v>
      </c>
      <c r="M62" s="294" t="s">
        <v>1262</v>
      </c>
      <c r="N62" s="18" t="s">
        <v>856</v>
      </c>
      <c r="O62" s="282">
        <v>853</v>
      </c>
      <c r="P62" s="279" t="s">
        <v>1213</v>
      </c>
      <c r="Q62" s="283" t="s">
        <v>857</v>
      </c>
    </row>
    <row r="63" spans="1:17" x14ac:dyDescent="0.2">
      <c r="A63" s="74">
        <v>2018</v>
      </c>
      <c r="B63" s="99" t="s">
        <v>764</v>
      </c>
      <c r="C63" s="298">
        <v>180</v>
      </c>
      <c r="D63" s="294" t="s">
        <v>1111</v>
      </c>
      <c r="E63" s="17" t="s">
        <v>858</v>
      </c>
      <c r="F63" s="298">
        <v>152</v>
      </c>
      <c r="G63" s="294" t="s">
        <v>1187</v>
      </c>
      <c r="H63" s="17" t="s">
        <v>705</v>
      </c>
      <c r="I63" s="298">
        <v>85</v>
      </c>
      <c r="J63" s="294" t="s">
        <v>1244</v>
      </c>
      <c r="K63" s="17" t="s">
        <v>657</v>
      </c>
      <c r="L63" s="298">
        <v>84</v>
      </c>
      <c r="M63" s="294" t="s">
        <v>1200</v>
      </c>
      <c r="N63" s="18" t="s">
        <v>859</v>
      </c>
      <c r="O63" s="282">
        <v>501</v>
      </c>
      <c r="P63" s="279" t="s">
        <v>1237</v>
      </c>
      <c r="Q63" s="283" t="s">
        <v>644</v>
      </c>
    </row>
    <row r="64" spans="1:17" x14ac:dyDescent="0.2">
      <c r="A64" s="74">
        <v>2018</v>
      </c>
      <c r="B64" s="99" t="s">
        <v>768</v>
      </c>
      <c r="C64" s="298">
        <v>566</v>
      </c>
      <c r="D64" s="294" t="s">
        <v>1112</v>
      </c>
      <c r="E64" s="17" t="s">
        <v>860</v>
      </c>
      <c r="F64" s="298">
        <v>197</v>
      </c>
      <c r="G64" s="294" t="s">
        <v>1188</v>
      </c>
      <c r="H64" s="17" t="s">
        <v>757</v>
      </c>
      <c r="I64" s="298">
        <v>120</v>
      </c>
      <c r="J64" s="294" t="s">
        <v>1172</v>
      </c>
      <c r="K64" s="17" t="s">
        <v>674</v>
      </c>
      <c r="L64" s="298">
        <v>141</v>
      </c>
      <c r="M64" s="294" t="s">
        <v>1270</v>
      </c>
      <c r="N64" s="18" t="s">
        <v>757</v>
      </c>
      <c r="O64" s="282">
        <v>1024</v>
      </c>
      <c r="P64" s="279" t="s">
        <v>1299</v>
      </c>
      <c r="Q64" s="283" t="s">
        <v>858</v>
      </c>
    </row>
    <row r="65" spans="1:17" x14ac:dyDescent="0.2">
      <c r="A65" s="74">
        <v>2018</v>
      </c>
      <c r="B65" s="99" t="s">
        <v>772</v>
      </c>
      <c r="C65" s="298">
        <v>155</v>
      </c>
      <c r="D65" s="294" t="s">
        <v>1113</v>
      </c>
      <c r="E65" s="17" t="s">
        <v>861</v>
      </c>
      <c r="F65" s="298">
        <v>115</v>
      </c>
      <c r="G65" s="294" t="s">
        <v>1151</v>
      </c>
      <c r="H65" s="17" t="s">
        <v>862</v>
      </c>
      <c r="I65" s="298">
        <v>82</v>
      </c>
      <c r="J65" s="294" t="s">
        <v>1169</v>
      </c>
      <c r="K65" s="17" t="s">
        <v>628</v>
      </c>
      <c r="L65" s="298">
        <v>54</v>
      </c>
      <c r="M65" s="294" t="s">
        <v>1145</v>
      </c>
      <c r="N65" s="18" t="s">
        <v>863</v>
      </c>
      <c r="O65" s="282">
        <v>406</v>
      </c>
      <c r="P65" s="279" t="s">
        <v>1249</v>
      </c>
      <c r="Q65" s="283" t="s">
        <v>864</v>
      </c>
    </row>
    <row r="66" spans="1:17" x14ac:dyDescent="0.2">
      <c r="A66" s="74">
        <v>2018</v>
      </c>
      <c r="B66" s="99" t="s">
        <v>775</v>
      </c>
      <c r="C66" s="298">
        <v>37</v>
      </c>
      <c r="D66" s="294" t="s">
        <v>1114</v>
      </c>
      <c r="E66" s="17" t="s">
        <v>865</v>
      </c>
      <c r="F66" s="298">
        <v>67</v>
      </c>
      <c r="G66" s="294" t="s">
        <v>1189</v>
      </c>
      <c r="H66" s="17" t="s">
        <v>866</v>
      </c>
      <c r="I66" s="298">
        <v>52</v>
      </c>
      <c r="J66" s="294" t="s">
        <v>1245</v>
      </c>
      <c r="K66" s="17" t="s">
        <v>867</v>
      </c>
      <c r="L66" s="298">
        <v>102</v>
      </c>
      <c r="M66" s="294" t="s">
        <v>1271</v>
      </c>
      <c r="N66" s="18" t="s">
        <v>868</v>
      </c>
      <c r="O66" s="282">
        <v>258</v>
      </c>
      <c r="P66" s="279" t="s">
        <v>1300</v>
      </c>
      <c r="Q66" s="283" t="s">
        <v>869</v>
      </c>
    </row>
    <row r="67" spans="1:17" x14ac:dyDescent="0.2">
      <c r="A67" s="232">
        <v>2018</v>
      </c>
      <c r="B67" s="182" t="s">
        <v>781</v>
      </c>
      <c r="C67" s="299">
        <v>21</v>
      </c>
      <c r="D67" s="300" t="s">
        <v>1115</v>
      </c>
      <c r="E67" s="301" t="s">
        <v>870</v>
      </c>
      <c r="F67" s="299">
        <v>27</v>
      </c>
      <c r="G67" s="300" t="s">
        <v>1190</v>
      </c>
      <c r="H67" s="301" t="s">
        <v>871</v>
      </c>
      <c r="I67" s="299">
        <v>21</v>
      </c>
      <c r="J67" s="300" t="s">
        <v>1184</v>
      </c>
      <c r="K67" s="301" t="s">
        <v>872</v>
      </c>
      <c r="L67" s="299">
        <v>24</v>
      </c>
      <c r="M67" s="300" t="s">
        <v>1200</v>
      </c>
      <c r="N67" s="312" t="s">
        <v>773</v>
      </c>
      <c r="O67" s="284">
        <v>93</v>
      </c>
      <c r="P67" s="313" t="s">
        <v>1261</v>
      </c>
      <c r="Q67" s="285" t="s">
        <v>873</v>
      </c>
    </row>
    <row r="68" spans="1:17" x14ac:dyDescent="0.2">
      <c r="A68" s="163">
        <v>2019</v>
      </c>
      <c r="B68" s="229" t="s">
        <v>623</v>
      </c>
      <c r="C68" s="280">
        <v>193</v>
      </c>
      <c r="D68" s="287" t="s">
        <v>1074</v>
      </c>
      <c r="E68" s="281" t="s">
        <v>638</v>
      </c>
      <c r="F68" s="280">
        <v>243</v>
      </c>
      <c r="G68" s="287" t="s">
        <v>1191</v>
      </c>
      <c r="H68" s="281" t="s">
        <v>680</v>
      </c>
      <c r="I68" s="280">
        <v>139</v>
      </c>
      <c r="J68" s="287" t="s">
        <v>1223</v>
      </c>
      <c r="K68" s="281" t="s">
        <v>713</v>
      </c>
      <c r="L68" s="280">
        <v>163</v>
      </c>
      <c r="M68" s="287" t="s">
        <v>1203</v>
      </c>
      <c r="N68" s="218" t="s">
        <v>874</v>
      </c>
      <c r="O68" s="306">
        <v>738</v>
      </c>
      <c r="P68" s="302" t="s">
        <v>1275</v>
      </c>
      <c r="Q68" s="307" t="s">
        <v>628</v>
      </c>
    </row>
    <row r="69" spans="1:17" x14ac:dyDescent="0.2">
      <c r="A69" s="167">
        <v>2019</v>
      </c>
      <c r="B69" s="230" t="s">
        <v>629</v>
      </c>
      <c r="C69" s="282">
        <v>167</v>
      </c>
      <c r="D69" s="288" t="s">
        <v>1102</v>
      </c>
      <c r="E69" s="283" t="s">
        <v>692</v>
      </c>
      <c r="F69" s="282">
        <v>122</v>
      </c>
      <c r="G69" s="288" t="s">
        <v>1192</v>
      </c>
      <c r="H69" s="283" t="s">
        <v>716</v>
      </c>
      <c r="I69" s="282">
        <v>95</v>
      </c>
      <c r="J69" s="288" t="s">
        <v>1192</v>
      </c>
      <c r="K69" s="283" t="s">
        <v>875</v>
      </c>
      <c r="L69" s="282">
        <v>105</v>
      </c>
      <c r="M69" s="288" t="s">
        <v>1272</v>
      </c>
      <c r="N69" s="100" t="s">
        <v>876</v>
      </c>
      <c r="O69" s="306">
        <v>489</v>
      </c>
      <c r="P69" s="302" t="s">
        <v>1151</v>
      </c>
      <c r="Q69" s="307" t="s">
        <v>862</v>
      </c>
    </row>
    <row r="70" spans="1:17" x14ac:dyDescent="0.2">
      <c r="A70" s="167">
        <v>2019</v>
      </c>
      <c r="B70" s="230" t="s">
        <v>635</v>
      </c>
      <c r="C70" s="282">
        <v>309</v>
      </c>
      <c r="D70" s="288" t="s">
        <v>1116</v>
      </c>
      <c r="E70" s="283" t="s">
        <v>646</v>
      </c>
      <c r="F70" s="282">
        <v>305</v>
      </c>
      <c r="G70" s="288" t="s">
        <v>1193</v>
      </c>
      <c r="H70" s="283" t="s">
        <v>681</v>
      </c>
      <c r="I70" s="282">
        <v>192</v>
      </c>
      <c r="J70" s="288" t="s">
        <v>1246</v>
      </c>
      <c r="K70" s="283" t="s">
        <v>658</v>
      </c>
      <c r="L70" s="282">
        <v>208</v>
      </c>
      <c r="M70" s="288" t="s">
        <v>1089</v>
      </c>
      <c r="N70" s="100" t="s">
        <v>877</v>
      </c>
      <c r="O70" s="306">
        <v>1014</v>
      </c>
      <c r="P70" s="302" t="s">
        <v>1115</v>
      </c>
      <c r="Q70" s="307" t="s">
        <v>878</v>
      </c>
    </row>
    <row r="71" spans="1:17" x14ac:dyDescent="0.2">
      <c r="A71" s="167">
        <v>2019</v>
      </c>
      <c r="B71" s="230" t="s">
        <v>641</v>
      </c>
      <c r="C71" s="282">
        <v>522</v>
      </c>
      <c r="D71" s="288" t="s">
        <v>1117</v>
      </c>
      <c r="E71" s="283" t="s">
        <v>879</v>
      </c>
      <c r="F71" s="282">
        <v>226</v>
      </c>
      <c r="G71" s="288" t="s">
        <v>1194</v>
      </c>
      <c r="H71" s="283" t="s">
        <v>767</v>
      </c>
      <c r="I71" s="282">
        <v>147</v>
      </c>
      <c r="J71" s="288" t="s">
        <v>1247</v>
      </c>
      <c r="K71" s="283" t="s">
        <v>814</v>
      </c>
      <c r="L71" s="282">
        <v>97</v>
      </c>
      <c r="M71" s="288" t="s">
        <v>1254</v>
      </c>
      <c r="N71" s="100" t="s">
        <v>726</v>
      </c>
      <c r="O71" s="306">
        <v>992</v>
      </c>
      <c r="P71" s="302" t="s">
        <v>1294</v>
      </c>
      <c r="Q71" s="307" t="s">
        <v>801</v>
      </c>
    </row>
    <row r="72" spans="1:17" x14ac:dyDescent="0.2">
      <c r="A72" s="167">
        <v>2019</v>
      </c>
      <c r="B72" s="230" t="s">
        <v>647</v>
      </c>
      <c r="C72" s="282">
        <v>415</v>
      </c>
      <c r="D72" s="288" t="s">
        <v>1118</v>
      </c>
      <c r="E72" s="283" t="s">
        <v>880</v>
      </c>
      <c r="F72" s="282">
        <v>180</v>
      </c>
      <c r="G72" s="288" t="s">
        <v>1195</v>
      </c>
      <c r="H72" s="283" t="s">
        <v>881</v>
      </c>
      <c r="I72" s="282">
        <v>83</v>
      </c>
      <c r="J72" s="288" t="s">
        <v>1248</v>
      </c>
      <c r="K72" s="283" t="s">
        <v>882</v>
      </c>
      <c r="L72" s="282">
        <v>49</v>
      </c>
      <c r="M72" s="288" t="s">
        <v>1221</v>
      </c>
      <c r="N72" s="100" t="s">
        <v>883</v>
      </c>
      <c r="O72" s="306">
        <v>727</v>
      </c>
      <c r="P72" s="302" t="s">
        <v>1301</v>
      </c>
      <c r="Q72" s="307" t="s">
        <v>884</v>
      </c>
    </row>
    <row r="73" spans="1:17" x14ac:dyDescent="0.2">
      <c r="A73" s="167">
        <v>2019</v>
      </c>
      <c r="B73" s="230" t="s">
        <v>653</v>
      </c>
      <c r="C73" s="282">
        <v>539</v>
      </c>
      <c r="D73" s="288" t="s">
        <v>1119</v>
      </c>
      <c r="E73" s="283" t="s">
        <v>885</v>
      </c>
      <c r="F73" s="282">
        <v>284</v>
      </c>
      <c r="G73" s="288" t="s">
        <v>1196</v>
      </c>
      <c r="H73" s="283" t="s">
        <v>886</v>
      </c>
      <c r="I73" s="282">
        <v>137</v>
      </c>
      <c r="J73" s="288" t="s">
        <v>1207</v>
      </c>
      <c r="K73" s="283" t="s">
        <v>864</v>
      </c>
      <c r="L73" s="282">
        <v>106</v>
      </c>
      <c r="M73" s="288" t="s">
        <v>1273</v>
      </c>
      <c r="N73" s="100" t="s">
        <v>887</v>
      </c>
      <c r="O73" s="306">
        <v>1066</v>
      </c>
      <c r="P73" s="302" t="s">
        <v>1143</v>
      </c>
      <c r="Q73" s="307" t="s">
        <v>888</v>
      </c>
    </row>
    <row r="74" spans="1:17" x14ac:dyDescent="0.2">
      <c r="A74" s="167">
        <v>2019</v>
      </c>
      <c r="B74" s="230" t="s">
        <v>659</v>
      </c>
      <c r="C74" s="282">
        <v>170</v>
      </c>
      <c r="D74" s="288" t="s">
        <v>1120</v>
      </c>
      <c r="E74" s="283" t="s">
        <v>889</v>
      </c>
      <c r="F74" s="282">
        <v>214</v>
      </c>
      <c r="G74" s="288" t="s">
        <v>1075</v>
      </c>
      <c r="H74" s="283" t="s">
        <v>890</v>
      </c>
      <c r="I74" s="282">
        <v>112</v>
      </c>
      <c r="J74" s="288" t="s">
        <v>1214</v>
      </c>
      <c r="K74" s="283" t="s">
        <v>891</v>
      </c>
      <c r="L74" s="282">
        <v>105</v>
      </c>
      <c r="M74" s="288" t="s">
        <v>1089</v>
      </c>
      <c r="N74" s="100" t="s">
        <v>870</v>
      </c>
      <c r="O74" s="306">
        <v>601</v>
      </c>
      <c r="P74" s="302" t="s">
        <v>1121</v>
      </c>
      <c r="Q74" s="307" t="s">
        <v>639</v>
      </c>
    </row>
    <row r="75" spans="1:17" x14ac:dyDescent="0.2">
      <c r="A75" s="167">
        <v>2019</v>
      </c>
      <c r="B75" s="230" t="s">
        <v>664</v>
      </c>
      <c r="C75" s="282">
        <v>375</v>
      </c>
      <c r="D75" s="288" t="s">
        <v>1121</v>
      </c>
      <c r="E75" s="283" t="s">
        <v>891</v>
      </c>
      <c r="F75" s="282">
        <v>171</v>
      </c>
      <c r="G75" s="288" t="s">
        <v>1197</v>
      </c>
      <c r="H75" s="283" t="s">
        <v>625</v>
      </c>
      <c r="I75" s="282">
        <v>110</v>
      </c>
      <c r="J75" s="288" t="s">
        <v>1192</v>
      </c>
      <c r="K75" s="283" t="s">
        <v>892</v>
      </c>
      <c r="L75" s="282">
        <v>88</v>
      </c>
      <c r="M75" s="288" t="s">
        <v>1208</v>
      </c>
      <c r="N75" s="100" t="s">
        <v>628</v>
      </c>
      <c r="O75" s="306">
        <v>744</v>
      </c>
      <c r="P75" s="302" t="s">
        <v>1248</v>
      </c>
      <c r="Q75" s="307" t="s">
        <v>893</v>
      </c>
    </row>
    <row r="76" spans="1:17" x14ac:dyDescent="0.2">
      <c r="A76" s="167">
        <v>2019</v>
      </c>
      <c r="B76" s="230" t="s">
        <v>670</v>
      </c>
      <c r="C76" s="282">
        <v>148</v>
      </c>
      <c r="D76" s="288" t="s">
        <v>1122</v>
      </c>
      <c r="E76" s="283" t="s">
        <v>894</v>
      </c>
      <c r="F76" s="282">
        <v>84</v>
      </c>
      <c r="G76" s="288" t="s">
        <v>1198</v>
      </c>
      <c r="H76" s="283" t="s">
        <v>895</v>
      </c>
      <c r="I76" s="282">
        <v>43</v>
      </c>
      <c r="J76" s="288" t="s">
        <v>1149</v>
      </c>
      <c r="K76" s="283" t="s">
        <v>896</v>
      </c>
      <c r="L76" s="282">
        <v>24</v>
      </c>
      <c r="M76" s="288" t="s">
        <v>1274</v>
      </c>
      <c r="N76" s="100" t="s">
        <v>897</v>
      </c>
      <c r="O76" s="306">
        <v>299</v>
      </c>
      <c r="P76" s="302" t="s">
        <v>1302</v>
      </c>
      <c r="Q76" s="307" t="s">
        <v>898</v>
      </c>
    </row>
    <row r="77" spans="1:17" x14ac:dyDescent="0.2">
      <c r="A77" s="167">
        <v>2019</v>
      </c>
      <c r="B77" s="230" t="s">
        <v>676</v>
      </c>
      <c r="C77" s="282">
        <v>237</v>
      </c>
      <c r="D77" s="288" t="s">
        <v>1123</v>
      </c>
      <c r="E77" s="283" t="s">
        <v>899</v>
      </c>
      <c r="F77" s="282">
        <v>168</v>
      </c>
      <c r="G77" s="288" t="s">
        <v>1186</v>
      </c>
      <c r="H77" s="283" t="s">
        <v>669</v>
      </c>
      <c r="I77" s="282">
        <v>132</v>
      </c>
      <c r="J77" s="288" t="s">
        <v>1153</v>
      </c>
      <c r="K77" s="283" t="s">
        <v>900</v>
      </c>
      <c r="L77" s="282">
        <v>84</v>
      </c>
      <c r="M77" s="288" t="s">
        <v>1077</v>
      </c>
      <c r="N77" s="100" t="s">
        <v>703</v>
      </c>
      <c r="O77" s="306">
        <v>621</v>
      </c>
      <c r="P77" s="302" t="s">
        <v>1143</v>
      </c>
      <c r="Q77" s="307" t="s">
        <v>644</v>
      </c>
    </row>
    <row r="78" spans="1:17" x14ac:dyDescent="0.2">
      <c r="A78" s="167">
        <v>2019</v>
      </c>
      <c r="B78" s="230" t="s">
        <v>682</v>
      </c>
      <c r="C78" s="282">
        <v>128</v>
      </c>
      <c r="D78" s="288" t="s">
        <v>1124</v>
      </c>
      <c r="E78" s="283" t="s">
        <v>901</v>
      </c>
      <c r="F78" s="282">
        <v>85</v>
      </c>
      <c r="G78" s="288" t="s">
        <v>1199</v>
      </c>
      <c r="H78" s="283" t="s">
        <v>902</v>
      </c>
      <c r="I78" s="282">
        <v>44</v>
      </c>
      <c r="J78" s="288" t="s">
        <v>1243</v>
      </c>
      <c r="K78" s="283" t="s">
        <v>703</v>
      </c>
      <c r="L78" s="282">
        <v>62</v>
      </c>
      <c r="M78" s="288" t="s">
        <v>1275</v>
      </c>
      <c r="N78" s="100" t="s">
        <v>903</v>
      </c>
      <c r="O78" s="306">
        <v>319</v>
      </c>
      <c r="P78" s="302" t="s">
        <v>1303</v>
      </c>
      <c r="Q78" s="307" t="s">
        <v>734</v>
      </c>
    </row>
    <row r="79" spans="1:17" x14ac:dyDescent="0.2">
      <c r="A79" s="167">
        <v>2019</v>
      </c>
      <c r="B79" s="230" t="s">
        <v>686</v>
      </c>
      <c r="C79" s="282">
        <v>167</v>
      </c>
      <c r="D79" s="288" t="s">
        <v>1125</v>
      </c>
      <c r="E79" s="283" t="s">
        <v>904</v>
      </c>
      <c r="F79" s="282">
        <v>177</v>
      </c>
      <c r="G79" s="288" t="s">
        <v>1200</v>
      </c>
      <c r="H79" s="283" t="s">
        <v>905</v>
      </c>
      <c r="I79" s="282">
        <v>89</v>
      </c>
      <c r="J79" s="288" t="s">
        <v>1249</v>
      </c>
      <c r="K79" s="283" t="s">
        <v>703</v>
      </c>
      <c r="L79" s="282">
        <v>148</v>
      </c>
      <c r="M79" s="288" t="s">
        <v>1255</v>
      </c>
      <c r="N79" s="100" t="s">
        <v>876</v>
      </c>
      <c r="O79" s="306">
        <v>581</v>
      </c>
      <c r="P79" s="302" t="s">
        <v>1304</v>
      </c>
      <c r="Q79" s="307" t="s">
        <v>837</v>
      </c>
    </row>
    <row r="80" spans="1:17" x14ac:dyDescent="0.2">
      <c r="A80" s="167">
        <v>2019</v>
      </c>
      <c r="B80" s="230" t="s">
        <v>691</v>
      </c>
      <c r="C80" s="282">
        <v>179</v>
      </c>
      <c r="D80" s="288" t="s">
        <v>1094</v>
      </c>
      <c r="E80" s="283" t="s">
        <v>906</v>
      </c>
      <c r="F80" s="282">
        <v>245</v>
      </c>
      <c r="G80" s="288" t="s">
        <v>1201</v>
      </c>
      <c r="H80" s="283" t="s">
        <v>907</v>
      </c>
      <c r="I80" s="282">
        <v>155</v>
      </c>
      <c r="J80" s="288" t="s">
        <v>1250</v>
      </c>
      <c r="K80" s="283" t="s">
        <v>757</v>
      </c>
      <c r="L80" s="282">
        <v>136</v>
      </c>
      <c r="M80" s="288" t="s">
        <v>1207</v>
      </c>
      <c r="N80" s="100" t="s">
        <v>908</v>
      </c>
      <c r="O80" s="306">
        <v>715</v>
      </c>
      <c r="P80" s="302" t="s">
        <v>1211</v>
      </c>
      <c r="Q80" s="307" t="s">
        <v>765</v>
      </c>
    </row>
    <row r="81" spans="1:17" x14ac:dyDescent="0.2">
      <c r="A81" s="167">
        <v>2019</v>
      </c>
      <c r="B81" s="230" t="s">
        <v>696</v>
      </c>
      <c r="C81" s="282">
        <v>289</v>
      </c>
      <c r="D81" s="288" t="s">
        <v>1126</v>
      </c>
      <c r="E81" s="283" t="s">
        <v>909</v>
      </c>
      <c r="F81" s="282">
        <v>105</v>
      </c>
      <c r="G81" s="288" t="s">
        <v>1143</v>
      </c>
      <c r="H81" s="283" t="s">
        <v>910</v>
      </c>
      <c r="I81" s="282">
        <v>63</v>
      </c>
      <c r="J81" s="288" t="s">
        <v>1172</v>
      </c>
      <c r="K81" s="283" t="s">
        <v>721</v>
      </c>
      <c r="L81" s="282">
        <v>54</v>
      </c>
      <c r="M81" s="288" t="s">
        <v>1276</v>
      </c>
      <c r="N81" s="100" t="s">
        <v>661</v>
      </c>
      <c r="O81" s="306">
        <v>511</v>
      </c>
      <c r="P81" s="302" t="s">
        <v>1305</v>
      </c>
      <c r="Q81" s="307" t="s">
        <v>643</v>
      </c>
    </row>
    <row r="82" spans="1:17" x14ac:dyDescent="0.2">
      <c r="A82" s="167">
        <v>2019</v>
      </c>
      <c r="B82" s="230" t="s">
        <v>701</v>
      </c>
      <c r="C82" s="282">
        <v>601</v>
      </c>
      <c r="D82" s="288" t="s">
        <v>1127</v>
      </c>
      <c r="E82" s="283" t="s">
        <v>911</v>
      </c>
      <c r="F82" s="282">
        <v>179</v>
      </c>
      <c r="G82" s="288" t="s">
        <v>1202</v>
      </c>
      <c r="H82" s="283" t="s">
        <v>763</v>
      </c>
      <c r="I82" s="282">
        <v>108</v>
      </c>
      <c r="J82" s="288" t="s">
        <v>1221</v>
      </c>
      <c r="K82" s="283" t="s">
        <v>757</v>
      </c>
      <c r="L82" s="282">
        <v>87</v>
      </c>
      <c r="M82" s="288" t="s">
        <v>1145</v>
      </c>
      <c r="N82" s="100" t="s">
        <v>848</v>
      </c>
      <c r="O82" s="306">
        <v>975</v>
      </c>
      <c r="P82" s="302" t="s">
        <v>1061</v>
      </c>
      <c r="Q82" s="307" t="s">
        <v>663</v>
      </c>
    </row>
    <row r="83" spans="1:17" x14ac:dyDescent="0.2">
      <c r="A83" s="167">
        <v>2019</v>
      </c>
      <c r="B83" s="230" t="s">
        <v>706</v>
      </c>
      <c r="C83" s="282">
        <v>254</v>
      </c>
      <c r="D83" s="288" t="s">
        <v>1128</v>
      </c>
      <c r="E83" s="283" t="s">
        <v>854</v>
      </c>
      <c r="F83" s="282">
        <v>208</v>
      </c>
      <c r="G83" s="288" t="s">
        <v>1203</v>
      </c>
      <c r="H83" s="283" t="s">
        <v>656</v>
      </c>
      <c r="I83" s="282">
        <v>118</v>
      </c>
      <c r="J83" s="288" t="s">
        <v>1251</v>
      </c>
      <c r="K83" s="283" t="s">
        <v>912</v>
      </c>
      <c r="L83" s="282">
        <v>139</v>
      </c>
      <c r="M83" s="288" t="s">
        <v>1162</v>
      </c>
      <c r="N83" s="100" t="s">
        <v>859</v>
      </c>
      <c r="O83" s="306">
        <v>719</v>
      </c>
      <c r="P83" s="302" t="s">
        <v>1265</v>
      </c>
      <c r="Q83" s="307" t="s">
        <v>628</v>
      </c>
    </row>
    <row r="84" spans="1:17" x14ac:dyDescent="0.2">
      <c r="A84" s="167">
        <v>2019</v>
      </c>
      <c r="B84" s="230" t="s">
        <v>711</v>
      </c>
      <c r="C84" s="282">
        <v>392</v>
      </c>
      <c r="D84" s="288" t="s">
        <v>1092</v>
      </c>
      <c r="E84" s="283" t="s">
        <v>913</v>
      </c>
      <c r="F84" s="282">
        <v>192</v>
      </c>
      <c r="G84" s="288" t="s">
        <v>1182</v>
      </c>
      <c r="H84" s="283" t="s">
        <v>679</v>
      </c>
      <c r="I84" s="282">
        <v>133</v>
      </c>
      <c r="J84" s="288" t="s">
        <v>1200</v>
      </c>
      <c r="K84" s="283" t="s">
        <v>730</v>
      </c>
      <c r="L84" s="282">
        <v>84</v>
      </c>
      <c r="M84" s="288" t="s">
        <v>1177</v>
      </c>
      <c r="N84" s="100" t="s">
        <v>761</v>
      </c>
      <c r="O84" s="306">
        <v>801</v>
      </c>
      <c r="P84" s="302" t="s">
        <v>1239</v>
      </c>
      <c r="Q84" s="307" t="s">
        <v>624</v>
      </c>
    </row>
    <row r="85" spans="1:17" x14ac:dyDescent="0.2">
      <c r="A85" s="167">
        <v>2019</v>
      </c>
      <c r="B85" s="230" t="s">
        <v>714</v>
      </c>
      <c r="C85" s="282">
        <v>106</v>
      </c>
      <c r="D85" s="288" t="s">
        <v>1129</v>
      </c>
      <c r="E85" s="283" t="s">
        <v>903</v>
      </c>
      <c r="F85" s="282">
        <v>89</v>
      </c>
      <c r="G85" s="288" t="s">
        <v>1204</v>
      </c>
      <c r="H85" s="283" t="s">
        <v>914</v>
      </c>
      <c r="I85" s="282">
        <v>51</v>
      </c>
      <c r="J85" s="288" t="s">
        <v>1252</v>
      </c>
      <c r="K85" s="283" t="s">
        <v>915</v>
      </c>
      <c r="L85" s="282">
        <v>83</v>
      </c>
      <c r="M85" s="288" t="s">
        <v>1154</v>
      </c>
      <c r="N85" s="100" t="s">
        <v>688</v>
      </c>
      <c r="O85" s="306">
        <v>329</v>
      </c>
      <c r="P85" s="302" t="s">
        <v>1306</v>
      </c>
      <c r="Q85" s="307" t="s">
        <v>656</v>
      </c>
    </row>
    <row r="86" spans="1:17" x14ac:dyDescent="0.2">
      <c r="A86" s="167">
        <v>2019</v>
      </c>
      <c r="B86" s="230" t="s">
        <v>719</v>
      </c>
      <c r="C86" s="282">
        <v>164</v>
      </c>
      <c r="D86" s="288" t="s">
        <v>1121</v>
      </c>
      <c r="E86" s="283" t="s">
        <v>916</v>
      </c>
      <c r="F86" s="282">
        <v>149</v>
      </c>
      <c r="G86" s="288" t="s">
        <v>1181</v>
      </c>
      <c r="H86" s="283" t="s">
        <v>917</v>
      </c>
      <c r="I86" s="282">
        <v>103</v>
      </c>
      <c r="J86" s="288" t="s">
        <v>1154</v>
      </c>
      <c r="K86" s="283" t="s">
        <v>710</v>
      </c>
      <c r="L86" s="282">
        <v>134</v>
      </c>
      <c r="M86" s="288" t="s">
        <v>1277</v>
      </c>
      <c r="N86" s="100" t="s">
        <v>918</v>
      </c>
      <c r="O86" s="306">
        <v>550</v>
      </c>
      <c r="P86" s="302" t="s">
        <v>1248</v>
      </c>
      <c r="Q86" s="307" t="s">
        <v>657</v>
      </c>
    </row>
    <row r="87" spans="1:17" x14ac:dyDescent="0.2">
      <c r="A87" s="167">
        <v>2019</v>
      </c>
      <c r="B87" s="230" t="s">
        <v>722</v>
      </c>
      <c r="C87" s="282">
        <v>131</v>
      </c>
      <c r="D87" s="288" t="s">
        <v>1130</v>
      </c>
      <c r="E87" s="283" t="s">
        <v>919</v>
      </c>
      <c r="F87" s="282">
        <v>113</v>
      </c>
      <c r="G87" s="288" t="s">
        <v>1205</v>
      </c>
      <c r="H87" s="283" t="s">
        <v>920</v>
      </c>
      <c r="I87" s="282">
        <v>93</v>
      </c>
      <c r="J87" s="288" t="s">
        <v>1253</v>
      </c>
      <c r="K87" s="283" t="s">
        <v>831</v>
      </c>
      <c r="L87" s="282">
        <v>62</v>
      </c>
      <c r="M87" s="288" t="s">
        <v>1133</v>
      </c>
      <c r="N87" s="100" t="s">
        <v>744</v>
      </c>
      <c r="O87" s="306">
        <v>399</v>
      </c>
      <c r="P87" s="302" t="s">
        <v>1282</v>
      </c>
      <c r="Q87" s="307" t="s">
        <v>921</v>
      </c>
    </row>
    <row r="88" spans="1:17" x14ac:dyDescent="0.2">
      <c r="A88" s="167">
        <v>2019</v>
      </c>
      <c r="B88" s="230" t="s">
        <v>728</v>
      </c>
      <c r="C88" s="282">
        <v>653</v>
      </c>
      <c r="D88" s="288" t="s">
        <v>1131</v>
      </c>
      <c r="E88" s="283" t="s">
        <v>922</v>
      </c>
      <c r="F88" s="282">
        <v>276</v>
      </c>
      <c r="G88" s="288" t="s">
        <v>1206</v>
      </c>
      <c r="H88" s="283" t="s">
        <v>704</v>
      </c>
      <c r="I88" s="282">
        <v>194</v>
      </c>
      <c r="J88" s="288" t="s">
        <v>1254</v>
      </c>
      <c r="K88" s="283" t="s">
        <v>859</v>
      </c>
      <c r="L88" s="282">
        <v>168</v>
      </c>
      <c r="M88" s="288" t="s">
        <v>1278</v>
      </c>
      <c r="N88" s="100" t="s">
        <v>923</v>
      </c>
      <c r="O88" s="306">
        <v>1291</v>
      </c>
      <c r="P88" s="302" t="s">
        <v>1183</v>
      </c>
      <c r="Q88" s="307" t="s">
        <v>795</v>
      </c>
    </row>
    <row r="89" spans="1:17" x14ac:dyDescent="0.2">
      <c r="A89" s="167">
        <v>2019</v>
      </c>
      <c r="B89" s="230" t="s">
        <v>732</v>
      </c>
      <c r="C89" s="282">
        <v>331</v>
      </c>
      <c r="D89" s="288" t="s">
        <v>1132</v>
      </c>
      <c r="E89" s="283" t="s">
        <v>924</v>
      </c>
      <c r="F89" s="282">
        <v>213</v>
      </c>
      <c r="G89" s="288" t="s">
        <v>1150</v>
      </c>
      <c r="H89" s="283" t="s">
        <v>624</v>
      </c>
      <c r="I89" s="282">
        <v>104</v>
      </c>
      <c r="J89" s="288" t="s">
        <v>1255</v>
      </c>
      <c r="K89" s="283" t="s">
        <v>695</v>
      </c>
      <c r="L89" s="282">
        <v>99</v>
      </c>
      <c r="M89" s="288" t="s">
        <v>1133</v>
      </c>
      <c r="N89" s="100" t="s">
        <v>925</v>
      </c>
      <c r="O89" s="306">
        <v>747</v>
      </c>
      <c r="P89" s="302" t="s">
        <v>1307</v>
      </c>
      <c r="Q89" s="307" t="s">
        <v>926</v>
      </c>
    </row>
    <row r="90" spans="1:17" x14ac:dyDescent="0.2">
      <c r="A90" s="167">
        <v>2019</v>
      </c>
      <c r="B90" s="230" t="s">
        <v>738</v>
      </c>
      <c r="C90" s="282">
        <v>249</v>
      </c>
      <c r="D90" s="288" t="s">
        <v>1108</v>
      </c>
      <c r="E90" s="283" t="s">
        <v>927</v>
      </c>
      <c r="F90" s="282">
        <v>112</v>
      </c>
      <c r="G90" s="288" t="s">
        <v>1207</v>
      </c>
      <c r="H90" s="283" t="s">
        <v>678</v>
      </c>
      <c r="I90" s="282">
        <v>43</v>
      </c>
      <c r="J90" s="288" t="s">
        <v>1197</v>
      </c>
      <c r="K90" s="283" t="s">
        <v>928</v>
      </c>
      <c r="L90" s="282">
        <v>23</v>
      </c>
      <c r="M90" s="288" t="s">
        <v>1226</v>
      </c>
      <c r="N90" s="100" t="s">
        <v>929</v>
      </c>
      <c r="O90" s="306">
        <v>427</v>
      </c>
      <c r="P90" s="302" t="s">
        <v>1187</v>
      </c>
      <c r="Q90" s="307" t="s">
        <v>650</v>
      </c>
    </row>
    <row r="91" spans="1:17" x14ac:dyDescent="0.2">
      <c r="A91" s="167">
        <v>2019</v>
      </c>
      <c r="B91" s="230" t="s">
        <v>743</v>
      </c>
      <c r="C91" s="282">
        <v>170</v>
      </c>
      <c r="D91" s="288" t="s">
        <v>1133</v>
      </c>
      <c r="E91" s="283" t="s">
        <v>864</v>
      </c>
      <c r="F91" s="282">
        <v>133</v>
      </c>
      <c r="G91" s="288" t="s">
        <v>1208</v>
      </c>
      <c r="H91" s="283" t="s">
        <v>914</v>
      </c>
      <c r="I91" s="282">
        <v>56</v>
      </c>
      <c r="J91" s="288" t="s">
        <v>1204</v>
      </c>
      <c r="K91" s="283" t="s">
        <v>930</v>
      </c>
      <c r="L91" s="282">
        <v>48</v>
      </c>
      <c r="M91" s="288" t="s">
        <v>1139</v>
      </c>
      <c r="N91" s="100" t="s">
        <v>931</v>
      </c>
      <c r="O91" s="306">
        <v>407</v>
      </c>
      <c r="P91" s="302" t="s">
        <v>1181</v>
      </c>
      <c r="Q91" s="307" t="s">
        <v>813</v>
      </c>
    </row>
    <row r="92" spans="1:17" x14ac:dyDescent="0.2">
      <c r="A92" s="167">
        <v>2019</v>
      </c>
      <c r="B92" s="230" t="s">
        <v>749</v>
      </c>
      <c r="C92" s="282">
        <v>261</v>
      </c>
      <c r="D92" s="288" t="s">
        <v>1134</v>
      </c>
      <c r="E92" s="283" t="s">
        <v>639</v>
      </c>
      <c r="F92" s="282">
        <v>244</v>
      </c>
      <c r="G92" s="288" t="s">
        <v>1209</v>
      </c>
      <c r="H92" s="283" t="s">
        <v>740</v>
      </c>
      <c r="I92" s="282">
        <v>179</v>
      </c>
      <c r="J92" s="288" t="s">
        <v>1211</v>
      </c>
      <c r="K92" s="283" t="s">
        <v>932</v>
      </c>
      <c r="L92" s="282">
        <v>115</v>
      </c>
      <c r="M92" s="288" t="s">
        <v>1221</v>
      </c>
      <c r="N92" s="100" t="s">
        <v>763</v>
      </c>
      <c r="O92" s="306">
        <v>799</v>
      </c>
      <c r="P92" s="302" t="s">
        <v>1211</v>
      </c>
      <c r="Q92" s="307" t="s">
        <v>837</v>
      </c>
    </row>
    <row r="93" spans="1:17" x14ac:dyDescent="0.2">
      <c r="A93" s="167">
        <v>2019</v>
      </c>
      <c r="B93" s="230" t="s">
        <v>753</v>
      </c>
      <c r="C93" s="282">
        <v>99</v>
      </c>
      <c r="D93" s="288" t="s">
        <v>1082</v>
      </c>
      <c r="E93" s="283" t="s">
        <v>933</v>
      </c>
      <c r="F93" s="282">
        <v>95</v>
      </c>
      <c r="G93" s="288" t="s">
        <v>1210</v>
      </c>
      <c r="H93" s="283" t="s">
        <v>849</v>
      </c>
      <c r="I93" s="282">
        <v>46</v>
      </c>
      <c r="J93" s="288" t="s">
        <v>1139</v>
      </c>
      <c r="K93" s="283" t="s">
        <v>627</v>
      </c>
      <c r="L93" s="282">
        <v>72</v>
      </c>
      <c r="M93" s="288" t="s">
        <v>1262</v>
      </c>
      <c r="N93" s="100" t="s">
        <v>721</v>
      </c>
      <c r="O93" s="306">
        <v>312</v>
      </c>
      <c r="P93" s="302" t="s">
        <v>1196</v>
      </c>
      <c r="Q93" s="307" t="s">
        <v>934</v>
      </c>
    </row>
    <row r="94" spans="1:17" x14ac:dyDescent="0.2">
      <c r="A94" s="167">
        <v>2019</v>
      </c>
      <c r="B94" s="230" t="s">
        <v>758</v>
      </c>
      <c r="C94" s="282">
        <v>332</v>
      </c>
      <c r="D94" s="288" t="s">
        <v>1135</v>
      </c>
      <c r="E94" s="283" t="s">
        <v>935</v>
      </c>
      <c r="F94" s="282">
        <v>270</v>
      </c>
      <c r="G94" s="288" t="s">
        <v>1166</v>
      </c>
      <c r="H94" s="283" t="s">
        <v>786</v>
      </c>
      <c r="I94" s="282">
        <v>155</v>
      </c>
      <c r="J94" s="288" t="s">
        <v>1226</v>
      </c>
      <c r="K94" s="283" t="s">
        <v>709</v>
      </c>
      <c r="L94" s="282">
        <v>141</v>
      </c>
      <c r="M94" s="288" t="s">
        <v>1275</v>
      </c>
      <c r="N94" s="100" t="s">
        <v>936</v>
      </c>
      <c r="O94" s="306">
        <v>898</v>
      </c>
      <c r="P94" s="302" t="s">
        <v>1246</v>
      </c>
      <c r="Q94" s="307" t="s">
        <v>763</v>
      </c>
    </row>
    <row r="95" spans="1:17" x14ac:dyDescent="0.2">
      <c r="A95" s="167">
        <v>2019</v>
      </c>
      <c r="B95" s="230" t="s">
        <v>764</v>
      </c>
      <c r="C95" s="282">
        <v>193</v>
      </c>
      <c r="D95" s="288" t="s">
        <v>1136</v>
      </c>
      <c r="E95" s="283" t="s">
        <v>937</v>
      </c>
      <c r="F95" s="282">
        <v>140</v>
      </c>
      <c r="G95" s="288" t="s">
        <v>1090</v>
      </c>
      <c r="H95" s="283" t="s">
        <v>674</v>
      </c>
      <c r="I95" s="282">
        <v>100</v>
      </c>
      <c r="J95" s="288" t="s">
        <v>1195</v>
      </c>
      <c r="K95" s="283" t="s">
        <v>873</v>
      </c>
      <c r="L95" s="282">
        <v>59</v>
      </c>
      <c r="M95" s="288" t="s">
        <v>1260</v>
      </c>
      <c r="N95" s="100" t="s">
        <v>627</v>
      </c>
      <c r="O95" s="306">
        <v>492</v>
      </c>
      <c r="P95" s="302" t="s">
        <v>1308</v>
      </c>
      <c r="Q95" s="307" t="s">
        <v>849</v>
      </c>
    </row>
    <row r="96" spans="1:17" x14ac:dyDescent="0.2">
      <c r="A96" s="167">
        <v>2019</v>
      </c>
      <c r="B96" s="230" t="s">
        <v>768</v>
      </c>
      <c r="C96" s="282">
        <v>592</v>
      </c>
      <c r="D96" s="289" t="s">
        <v>1093</v>
      </c>
      <c r="E96" s="283" t="s">
        <v>938</v>
      </c>
      <c r="F96" s="282">
        <v>203</v>
      </c>
      <c r="G96" s="289" t="s">
        <v>1211</v>
      </c>
      <c r="H96" s="283" t="s">
        <v>765</v>
      </c>
      <c r="I96" s="282">
        <v>119</v>
      </c>
      <c r="J96" s="289" t="s">
        <v>1235</v>
      </c>
      <c r="K96" s="283" t="s">
        <v>689</v>
      </c>
      <c r="L96" s="282">
        <v>110</v>
      </c>
      <c r="M96" s="289" t="s">
        <v>1279</v>
      </c>
      <c r="N96" s="100" t="s">
        <v>695</v>
      </c>
      <c r="O96" s="306">
        <v>1024</v>
      </c>
      <c r="P96" s="302" t="s">
        <v>1299</v>
      </c>
      <c r="Q96" s="307" t="s">
        <v>939</v>
      </c>
    </row>
    <row r="97" spans="1:17" x14ac:dyDescent="0.2">
      <c r="A97" s="167">
        <v>2019</v>
      </c>
      <c r="B97" s="230" t="s">
        <v>772</v>
      </c>
      <c r="C97" s="282">
        <v>224</v>
      </c>
      <c r="D97" s="289" t="s">
        <v>1137</v>
      </c>
      <c r="E97" s="283" t="s">
        <v>726</v>
      </c>
      <c r="F97" s="282">
        <v>108</v>
      </c>
      <c r="G97" s="289" t="s">
        <v>1212</v>
      </c>
      <c r="H97" s="283" t="s">
        <v>761</v>
      </c>
      <c r="I97" s="282">
        <v>87</v>
      </c>
      <c r="J97" s="289" t="s">
        <v>1256</v>
      </c>
      <c r="K97" s="283" t="s">
        <v>856</v>
      </c>
      <c r="L97" s="282">
        <v>71</v>
      </c>
      <c r="M97" s="289" t="s">
        <v>1231</v>
      </c>
      <c r="N97" s="100" t="s">
        <v>846</v>
      </c>
      <c r="O97" s="306">
        <v>490</v>
      </c>
      <c r="P97" s="302" t="s">
        <v>1147</v>
      </c>
      <c r="Q97" s="307" t="s">
        <v>848</v>
      </c>
    </row>
    <row r="98" spans="1:17" x14ac:dyDescent="0.2">
      <c r="A98" s="167">
        <v>2019</v>
      </c>
      <c r="B98" s="230" t="s">
        <v>775</v>
      </c>
      <c r="C98" s="282">
        <v>33</v>
      </c>
      <c r="D98" s="289" t="s">
        <v>1138</v>
      </c>
      <c r="E98" s="283" t="s">
        <v>940</v>
      </c>
      <c r="F98" s="282">
        <v>44</v>
      </c>
      <c r="G98" s="289" t="s">
        <v>1213</v>
      </c>
      <c r="H98" s="283" t="s">
        <v>941</v>
      </c>
      <c r="I98" s="282">
        <v>94</v>
      </c>
      <c r="J98" s="289" t="s">
        <v>1257</v>
      </c>
      <c r="K98" s="283" t="s">
        <v>868</v>
      </c>
      <c r="L98" s="282">
        <v>44</v>
      </c>
      <c r="M98" s="289" t="s">
        <v>1139</v>
      </c>
      <c r="N98" s="100" t="s">
        <v>627</v>
      </c>
      <c r="O98" s="306">
        <v>215</v>
      </c>
      <c r="P98" s="302" t="s">
        <v>1309</v>
      </c>
      <c r="Q98" s="307" t="s">
        <v>942</v>
      </c>
    </row>
    <row r="99" spans="1:17" x14ac:dyDescent="0.2">
      <c r="A99" s="235">
        <v>2019</v>
      </c>
      <c r="B99" s="222" t="s">
        <v>781</v>
      </c>
      <c r="C99" s="284">
        <v>15</v>
      </c>
      <c r="D99" s="290" t="s">
        <v>1139</v>
      </c>
      <c r="E99" s="285" t="s">
        <v>735</v>
      </c>
      <c r="F99" s="284">
        <v>25</v>
      </c>
      <c r="G99" s="290" t="s">
        <v>1214</v>
      </c>
      <c r="H99" s="285" t="s">
        <v>755</v>
      </c>
      <c r="I99" s="284">
        <v>20</v>
      </c>
      <c r="J99" s="290" t="s">
        <v>1166</v>
      </c>
      <c r="K99" s="285" t="s">
        <v>770</v>
      </c>
      <c r="L99" s="284">
        <v>28</v>
      </c>
      <c r="M99" s="290" t="s">
        <v>1261</v>
      </c>
      <c r="N99" s="219" t="s">
        <v>908</v>
      </c>
      <c r="O99" s="308">
        <v>88</v>
      </c>
      <c r="P99" s="309" t="s">
        <v>1229</v>
      </c>
      <c r="Q99" s="310" t="s">
        <v>943</v>
      </c>
    </row>
    <row r="100" spans="1:17" x14ac:dyDescent="0.2">
      <c r="C100" s="277"/>
    </row>
    <row r="101" spans="1:17" x14ac:dyDescent="0.2">
      <c r="A101" s="46" t="s">
        <v>492</v>
      </c>
      <c r="B101" s="47"/>
      <c r="C101" s="278"/>
      <c r="D101" s="292"/>
      <c r="E101" s="47"/>
      <c r="F101" s="51"/>
      <c r="G101" s="47"/>
      <c r="H101" s="51"/>
      <c r="I101" s="51"/>
      <c r="J101" s="47"/>
      <c r="K101" s="51"/>
      <c r="L101" s="51"/>
      <c r="M101" s="47"/>
      <c r="N101" s="51"/>
    </row>
    <row r="102" spans="1:17" x14ac:dyDescent="0.2">
      <c r="A102" s="39" t="s">
        <v>1617</v>
      </c>
      <c r="B102" s="47"/>
      <c r="C102" s="51"/>
      <c r="D102" s="292"/>
      <c r="E102" s="47"/>
      <c r="F102" s="51"/>
      <c r="G102" s="47"/>
      <c r="H102" s="51"/>
      <c r="I102" s="51"/>
      <c r="J102" s="47"/>
      <c r="K102" s="51"/>
      <c r="L102" s="51"/>
      <c r="M102" s="47"/>
      <c r="N102" s="51"/>
    </row>
    <row r="103" spans="1:17" x14ac:dyDescent="0.2">
      <c r="A103" s="39" t="s">
        <v>1059</v>
      </c>
      <c r="B103" s="47"/>
      <c r="C103" s="51"/>
      <c r="D103" s="292"/>
      <c r="E103" s="47"/>
      <c r="F103" s="51"/>
      <c r="G103" s="47"/>
      <c r="H103" s="51"/>
      <c r="I103" s="51"/>
      <c r="J103" s="47"/>
      <c r="K103" s="51"/>
      <c r="L103" s="51"/>
      <c r="M103" s="47"/>
      <c r="N103" s="51"/>
    </row>
    <row r="104" spans="1:17" x14ac:dyDescent="0.2">
      <c r="A104" s="39" t="s">
        <v>1003</v>
      </c>
      <c r="B104" s="48"/>
      <c r="C104" s="52"/>
      <c r="D104" s="293"/>
      <c r="E104" s="48"/>
      <c r="F104" s="52"/>
      <c r="G104" s="48"/>
      <c r="H104" s="52"/>
      <c r="I104" s="52"/>
      <c r="J104" s="48"/>
      <c r="K104" s="52"/>
      <c r="L104" s="52"/>
      <c r="M104" s="48"/>
      <c r="N104" s="52"/>
    </row>
    <row r="105" spans="1:17" x14ac:dyDescent="0.2">
      <c r="A105" s="39" t="s">
        <v>511</v>
      </c>
      <c r="B105" s="48"/>
      <c r="C105" s="52"/>
      <c r="D105" s="293"/>
      <c r="E105" s="48"/>
      <c r="F105" s="52"/>
      <c r="G105" s="48"/>
      <c r="H105" s="52"/>
      <c r="I105" s="52"/>
      <c r="J105" s="48"/>
      <c r="K105" s="52"/>
      <c r="L105" s="52"/>
      <c r="M105" s="48"/>
      <c r="N105" s="52"/>
    </row>
  </sheetData>
  <mergeCells count="2">
    <mergeCell ref="A1:N1"/>
    <mergeCell ref="A2:M2"/>
  </mergeCells>
  <conditionalFormatting sqref="A5:A35 A69:A99 A37:A67">
    <cfRule type="expression" dxfId="50" priority="2">
      <formula>IF(OR($B4="trust",$B5=1,$B5="ZF"),0,1)</formula>
    </cfRule>
  </conditionalFormatting>
  <pageMargins left="0.7" right="0.7" top="0.75" bottom="0.75" header="0.3" footer="0.3"/>
  <pageSetup paperSize="9" scale="43"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U70"/>
  <sheetViews>
    <sheetView showGridLines="0" showRowColHeaders="0" zoomScaleNormal="100" workbookViewId="0">
      <selection sqref="A1:V1"/>
    </sheetView>
  </sheetViews>
  <sheetFormatPr defaultRowHeight="12.75" x14ac:dyDescent="0.2"/>
  <cols>
    <col min="1" max="1" width="12.5703125" customWidth="1"/>
    <col min="2" max="2" width="8.140625" customWidth="1"/>
    <col min="3" max="3" width="12.28515625" style="236" customWidth="1"/>
    <col min="4" max="4" width="9.140625" style="236"/>
    <col min="5" max="5" width="6.7109375" style="236" customWidth="1"/>
    <col min="6" max="6" width="11.7109375" style="236" customWidth="1"/>
    <col min="7" max="7" width="9.140625" style="236"/>
    <col min="8" max="8" width="7.42578125" style="236" customWidth="1"/>
    <col min="9" max="9" width="12" style="236" customWidth="1"/>
    <col min="10" max="10" width="9.140625" style="236"/>
    <col min="11" max="11" width="6" style="236" customWidth="1"/>
    <col min="12" max="12" width="11.7109375" style="236" customWidth="1"/>
    <col min="13" max="13" width="9.140625" style="236"/>
    <col min="14" max="14" width="6.85546875" style="236" customWidth="1"/>
    <col min="15" max="15" width="12.28515625" style="236" customWidth="1"/>
    <col min="16" max="16" width="9.140625" style="236"/>
    <col min="17" max="17" width="7" style="236" customWidth="1"/>
    <col min="18" max="18" width="12" style="236" customWidth="1"/>
    <col min="19" max="19" width="9.140625" style="236"/>
    <col min="20" max="20" width="6.7109375" style="236" customWidth="1"/>
    <col min="21" max="21" width="12.28515625" style="236" customWidth="1"/>
    <col min="22" max="22" width="9.140625" style="236"/>
    <col min="23" max="23" width="7.28515625" style="236" customWidth="1"/>
    <col min="24" max="24" width="11.7109375" style="236" customWidth="1"/>
    <col min="25" max="25" width="9.140625" style="236"/>
    <col min="26" max="26" width="7.5703125" style="236" customWidth="1"/>
    <col min="27" max="27" width="12.5703125" style="236" customWidth="1"/>
    <col min="28" max="28" width="9.140625" style="236"/>
    <col min="29" max="29" width="6.7109375" style="236" customWidth="1"/>
    <col min="30" max="30" width="11.42578125" style="236" customWidth="1"/>
    <col min="31" max="31" width="9.140625" style="236"/>
    <col min="32" max="32" width="6.5703125" style="236" customWidth="1"/>
    <col min="33" max="33" width="11.5703125" style="236" customWidth="1"/>
    <col min="34" max="34" width="9.140625" style="236"/>
    <col min="35" max="35" width="7" style="236" customWidth="1"/>
    <col min="36" max="36" width="12.5703125" style="236" customWidth="1"/>
    <col min="37" max="37" width="9.140625" style="236"/>
    <col min="38" max="38" width="7.42578125" style="236" customWidth="1"/>
    <col min="39" max="39" width="11.85546875" style="236" customWidth="1"/>
    <col min="40" max="40" width="9.140625" style="236"/>
    <col min="41" max="41" width="6.42578125" style="236" customWidth="1"/>
    <col min="42" max="42" width="11.85546875" style="236" customWidth="1"/>
    <col min="43" max="43" width="9.140625" style="236"/>
  </cols>
  <sheetData>
    <row r="1" spans="1:44" ht="26.25" customHeight="1" x14ac:dyDescent="0.2">
      <c r="A1" s="365" t="s">
        <v>1616</v>
      </c>
      <c r="B1" s="365"/>
      <c r="C1" s="365"/>
      <c r="D1" s="365"/>
      <c r="E1" s="365"/>
      <c r="F1" s="365"/>
      <c r="G1" s="365"/>
      <c r="H1" s="365"/>
      <c r="I1" s="365"/>
      <c r="J1" s="365"/>
      <c r="K1" s="365"/>
      <c r="L1" s="365"/>
      <c r="M1" s="365"/>
      <c r="N1" s="365"/>
      <c r="O1" s="365"/>
      <c r="P1" s="365"/>
      <c r="Q1" s="365"/>
      <c r="R1" s="365"/>
      <c r="S1" s="365"/>
      <c r="T1" s="365"/>
      <c r="U1" s="365"/>
      <c r="V1" s="365"/>
      <c r="W1" s="372"/>
      <c r="X1" s="372"/>
      <c r="Y1" s="372"/>
      <c r="Z1" s="372"/>
      <c r="AA1" s="372"/>
      <c r="AB1" s="372"/>
      <c r="AC1" s="372"/>
      <c r="AD1" s="372"/>
      <c r="AE1" s="372"/>
      <c r="AF1" s="372"/>
      <c r="AG1" s="372"/>
      <c r="AH1" s="372"/>
      <c r="AI1" s="372"/>
      <c r="AJ1" s="372"/>
      <c r="AK1" s="372"/>
      <c r="AL1" s="372"/>
      <c r="AM1" s="372"/>
      <c r="AN1" s="372"/>
      <c r="AO1" s="372"/>
      <c r="AP1" s="372"/>
      <c r="AQ1" s="372"/>
    </row>
    <row r="2" spans="1:44" ht="23.25" customHeight="1" x14ac:dyDescent="0.2">
      <c r="A2" s="371" t="s">
        <v>1001</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273"/>
      <c r="AE2" s="274"/>
      <c r="AF2" s="275"/>
      <c r="AG2" s="275"/>
      <c r="AH2" s="274"/>
      <c r="AI2" s="275"/>
      <c r="AJ2" s="275"/>
      <c r="AK2" s="274"/>
      <c r="AL2" s="275"/>
      <c r="AM2" s="275"/>
      <c r="AN2" s="274"/>
      <c r="AO2" s="275"/>
      <c r="AP2" s="275"/>
      <c r="AQ2" s="274"/>
      <c r="AR2" s="126"/>
    </row>
    <row r="3" spans="1:44" ht="12.75" customHeight="1" x14ac:dyDescent="0.2">
      <c r="A3" s="276"/>
      <c r="B3" s="369" t="s">
        <v>1310</v>
      </c>
      <c r="C3" s="369"/>
      <c r="D3" s="370"/>
      <c r="E3" s="368" t="s">
        <v>1311</v>
      </c>
      <c r="F3" s="369" t="s">
        <v>1323</v>
      </c>
      <c r="G3" s="370"/>
      <c r="H3" s="368" t="s">
        <v>1312</v>
      </c>
      <c r="I3" s="369"/>
      <c r="J3" s="370"/>
      <c r="K3" s="368" t="s">
        <v>1324</v>
      </c>
      <c r="L3" s="369"/>
      <c r="M3" s="370"/>
      <c r="N3" s="368" t="s">
        <v>1313</v>
      </c>
      <c r="O3" s="369"/>
      <c r="P3" s="370"/>
      <c r="Q3" s="368" t="s">
        <v>1314</v>
      </c>
      <c r="R3" s="369"/>
      <c r="S3" s="370"/>
      <c r="T3" s="368" t="s">
        <v>1315</v>
      </c>
      <c r="U3" s="369"/>
      <c r="V3" s="370"/>
      <c r="W3" s="368" t="s">
        <v>1316</v>
      </c>
      <c r="X3" s="369"/>
      <c r="Y3" s="370"/>
      <c r="Z3" s="368" t="s">
        <v>1317</v>
      </c>
      <c r="AA3" s="369"/>
      <c r="AB3" s="370"/>
      <c r="AC3" s="368" t="s">
        <v>1318</v>
      </c>
      <c r="AD3" s="369"/>
      <c r="AE3" s="370"/>
      <c r="AF3" s="368" t="s">
        <v>1319</v>
      </c>
      <c r="AG3" s="369"/>
      <c r="AH3" s="370"/>
      <c r="AI3" s="368" t="s">
        <v>1320</v>
      </c>
      <c r="AJ3" s="369"/>
      <c r="AK3" s="370"/>
      <c r="AL3" s="368" t="s">
        <v>1321</v>
      </c>
      <c r="AM3" s="369"/>
      <c r="AN3" s="370"/>
      <c r="AO3" s="368" t="s">
        <v>6</v>
      </c>
      <c r="AP3" s="369"/>
      <c r="AQ3" s="370"/>
    </row>
    <row r="4" spans="1:44" s="236" customFormat="1" x14ac:dyDescent="0.2">
      <c r="A4" s="276" t="s">
        <v>62</v>
      </c>
      <c r="B4" s="253" t="s">
        <v>1325</v>
      </c>
      <c r="C4" s="253" t="s">
        <v>1028</v>
      </c>
      <c r="D4" s="254" t="s">
        <v>550</v>
      </c>
      <c r="E4" s="252" t="s">
        <v>1325</v>
      </c>
      <c r="F4" s="253" t="s">
        <v>1028</v>
      </c>
      <c r="G4" s="254" t="s">
        <v>550</v>
      </c>
      <c r="H4" s="252" t="s">
        <v>1325</v>
      </c>
      <c r="I4" s="253" t="s">
        <v>1028</v>
      </c>
      <c r="J4" s="254" t="s">
        <v>550</v>
      </c>
      <c r="K4" s="252" t="s">
        <v>1325</v>
      </c>
      <c r="L4" s="253" t="s">
        <v>1028</v>
      </c>
      <c r="M4" s="254" t="s">
        <v>550</v>
      </c>
      <c r="N4" s="252" t="s">
        <v>1325</v>
      </c>
      <c r="O4" s="253" t="s">
        <v>1028</v>
      </c>
      <c r="P4" s="254" t="s">
        <v>550</v>
      </c>
      <c r="Q4" s="252" t="s">
        <v>1325</v>
      </c>
      <c r="R4" s="253" t="s">
        <v>1028</v>
      </c>
      <c r="S4" s="254" t="s">
        <v>550</v>
      </c>
      <c r="T4" s="252" t="s">
        <v>1325</v>
      </c>
      <c r="U4" s="253" t="s">
        <v>1028</v>
      </c>
      <c r="V4" s="254" t="s">
        <v>550</v>
      </c>
      <c r="W4" s="252" t="s">
        <v>1325</v>
      </c>
      <c r="X4" s="253" t="s">
        <v>1028</v>
      </c>
      <c r="Y4" s="254" t="s">
        <v>550</v>
      </c>
      <c r="Z4" s="252" t="s">
        <v>1325</v>
      </c>
      <c r="AA4" s="253" t="s">
        <v>1028</v>
      </c>
      <c r="AB4" s="254" t="s">
        <v>550</v>
      </c>
      <c r="AC4" s="252" t="s">
        <v>1325</v>
      </c>
      <c r="AD4" s="253" t="s">
        <v>1028</v>
      </c>
      <c r="AE4" s="254" t="s">
        <v>550</v>
      </c>
      <c r="AF4" s="252" t="s">
        <v>1325</v>
      </c>
      <c r="AG4" s="253" t="s">
        <v>1028</v>
      </c>
      <c r="AH4" s="254" t="s">
        <v>550</v>
      </c>
      <c r="AI4" s="252" t="s">
        <v>1325</v>
      </c>
      <c r="AJ4" s="253" t="s">
        <v>1028</v>
      </c>
      <c r="AK4" s="254" t="s">
        <v>550</v>
      </c>
      <c r="AL4" s="252" t="s">
        <v>1325</v>
      </c>
      <c r="AM4" s="253" t="s">
        <v>1028</v>
      </c>
      <c r="AN4" s="254" t="s">
        <v>550</v>
      </c>
      <c r="AO4" s="252" t="s">
        <v>1325</v>
      </c>
      <c r="AP4" s="253" t="s">
        <v>1028</v>
      </c>
      <c r="AQ4" s="254" t="s">
        <v>550</v>
      </c>
    </row>
    <row r="5" spans="1:44" x14ac:dyDescent="0.2">
      <c r="A5" s="270" t="s">
        <v>72</v>
      </c>
      <c r="B5" s="340">
        <v>22</v>
      </c>
      <c r="C5" s="341">
        <v>0.9</v>
      </c>
      <c r="D5" s="342" t="s">
        <v>1326</v>
      </c>
      <c r="E5" s="250">
        <v>30</v>
      </c>
      <c r="F5" s="266">
        <v>1.4</v>
      </c>
      <c r="G5" s="251" t="s">
        <v>1327</v>
      </c>
      <c r="H5" s="320">
        <v>64</v>
      </c>
      <c r="I5" s="266">
        <v>1.5</v>
      </c>
      <c r="J5" s="251" t="s">
        <v>1328</v>
      </c>
      <c r="K5" s="250">
        <v>57</v>
      </c>
      <c r="L5" s="266">
        <v>1.8</v>
      </c>
      <c r="M5" s="251" t="s">
        <v>1329</v>
      </c>
      <c r="N5" s="250">
        <v>119</v>
      </c>
      <c r="O5" s="266">
        <v>1.6</v>
      </c>
      <c r="P5" s="251" t="s">
        <v>1330</v>
      </c>
      <c r="Q5" s="250">
        <v>103</v>
      </c>
      <c r="R5" s="266">
        <v>3.6</v>
      </c>
      <c r="S5" s="251" t="s">
        <v>1331</v>
      </c>
      <c r="T5" s="250">
        <v>20</v>
      </c>
      <c r="U5" s="266">
        <v>1.4</v>
      </c>
      <c r="V5" s="251" t="s">
        <v>1332</v>
      </c>
      <c r="W5" s="250">
        <v>146</v>
      </c>
      <c r="X5" s="266">
        <v>0.9</v>
      </c>
      <c r="Y5" s="251" t="s">
        <v>1333</v>
      </c>
      <c r="Z5" s="250">
        <v>346</v>
      </c>
      <c r="AA5" s="266">
        <v>1.8</v>
      </c>
      <c r="AB5" s="251" t="s">
        <v>1334</v>
      </c>
      <c r="AC5" s="250">
        <v>181</v>
      </c>
      <c r="AD5" s="266">
        <v>1.1000000000000001</v>
      </c>
      <c r="AE5" s="251" t="s">
        <v>1335</v>
      </c>
      <c r="AF5" s="320">
        <v>648</v>
      </c>
      <c r="AG5" s="266">
        <v>2</v>
      </c>
      <c r="AH5" s="251" t="s">
        <v>1336</v>
      </c>
      <c r="AI5" s="250">
        <v>60</v>
      </c>
      <c r="AJ5" s="266">
        <v>1</v>
      </c>
      <c r="AK5" s="251" t="s">
        <v>1337</v>
      </c>
      <c r="AL5" s="250">
        <v>102</v>
      </c>
      <c r="AM5" s="266">
        <v>1.1000000000000001</v>
      </c>
      <c r="AN5" s="251" t="s">
        <v>1338</v>
      </c>
      <c r="AO5" s="330"/>
      <c r="AP5" s="328"/>
      <c r="AQ5" s="329"/>
    </row>
    <row r="6" spans="1:44" x14ac:dyDescent="0.2">
      <c r="A6" s="271" t="s">
        <v>77</v>
      </c>
      <c r="B6" s="245">
        <v>16</v>
      </c>
      <c r="C6" s="267">
        <v>3.1</v>
      </c>
      <c r="D6" s="256" t="s">
        <v>1339</v>
      </c>
      <c r="E6" s="245">
        <v>12</v>
      </c>
      <c r="F6" s="268">
        <v>0.6</v>
      </c>
      <c r="G6" s="246" t="s">
        <v>1340</v>
      </c>
      <c r="H6" s="321">
        <v>90</v>
      </c>
      <c r="I6" s="268">
        <v>1.9</v>
      </c>
      <c r="J6" s="246" t="s">
        <v>1341</v>
      </c>
      <c r="K6" s="245">
        <v>47</v>
      </c>
      <c r="L6" s="268">
        <v>1.5</v>
      </c>
      <c r="M6" s="246" t="s">
        <v>1342</v>
      </c>
      <c r="N6" s="245">
        <v>71</v>
      </c>
      <c r="O6" s="268">
        <v>1</v>
      </c>
      <c r="P6" s="246" t="s">
        <v>1343</v>
      </c>
      <c r="Q6" s="245">
        <v>75</v>
      </c>
      <c r="R6" s="268">
        <v>2.9</v>
      </c>
      <c r="S6" s="246" t="s">
        <v>1344</v>
      </c>
      <c r="T6" s="323"/>
      <c r="U6" s="316"/>
      <c r="V6" s="317"/>
      <c r="W6" s="245">
        <v>115</v>
      </c>
      <c r="X6" s="268">
        <v>0.9</v>
      </c>
      <c r="Y6" s="246" t="s">
        <v>1345</v>
      </c>
      <c r="Z6" s="245">
        <v>189</v>
      </c>
      <c r="AA6" s="268">
        <v>1.3</v>
      </c>
      <c r="AB6" s="246" t="s">
        <v>1346</v>
      </c>
      <c r="AC6" s="245">
        <v>81</v>
      </c>
      <c r="AD6" s="268">
        <v>0.9</v>
      </c>
      <c r="AE6" s="246" t="s">
        <v>1347</v>
      </c>
      <c r="AF6" s="321">
        <v>683</v>
      </c>
      <c r="AG6" s="268">
        <v>3</v>
      </c>
      <c r="AH6" s="246" t="s">
        <v>1348</v>
      </c>
      <c r="AI6" s="245">
        <v>31</v>
      </c>
      <c r="AJ6" s="268">
        <v>0.8</v>
      </c>
      <c r="AK6" s="246" t="s">
        <v>1349</v>
      </c>
      <c r="AL6" s="245">
        <v>79</v>
      </c>
      <c r="AM6" s="268">
        <v>0.9</v>
      </c>
      <c r="AN6" s="246" t="s">
        <v>1350</v>
      </c>
      <c r="AO6" s="245">
        <v>0</v>
      </c>
      <c r="AP6" s="255"/>
      <c r="AQ6" s="246" t="s">
        <v>44</v>
      </c>
    </row>
    <row r="7" spans="1:44" x14ac:dyDescent="0.2">
      <c r="A7" s="271" t="s">
        <v>82</v>
      </c>
      <c r="B7" s="245">
        <v>37</v>
      </c>
      <c r="C7" s="267">
        <v>2.7</v>
      </c>
      <c r="D7" s="256" t="s">
        <v>1351</v>
      </c>
      <c r="E7" s="245">
        <v>37</v>
      </c>
      <c r="F7" s="268">
        <v>1.1000000000000001</v>
      </c>
      <c r="G7" s="246" t="s">
        <v>1352</v>
      </c>
      <c r="H7" s="321">
        <v>146</v>
      </c>
      <c r="I7" s="268">
        <v>3</v>
      </c>
      <c r="J7" s="246" t="s">
        <v>1353</v>
      </c>
      <c r="K7" s="245">
        <v>181</v>
      </c>
      <c r="L7" s="268">
        <v>2.7</v>
      </c>
      <c r="M7" s="246" t="s">
        <v>1354</v>
      </c>
      <c r="N7" s="245">
        <v>173</v>
      </c>
      <c r="O7" s="268">
        <v>1.8</v>
      </c>
      <c r="P7" s="246" t="s">
        <v>1355</v>
      </c>
      <c r="Q7" s="245">
        <v>176</v>
      </c>
      <c r="R7" s="268">
        <v>3.9</v>
      </c>
      <c r="S7" s="246" t="s">
        <v>1356</v>
      </c>
      <c r="T7" s="245">
        <v>6</v>
      </c>
      <c r="U7" s="268">
        <v>3.8</v>
      </c>
      <c r="V7" s="246" t="s">
        <v>1357</v>
      </c>
      <c r="W7" s="245">
        <v>159</v>
      </c>
      <c r="X7" s="268">
        <v>1.8</v>
      </c>
      <c r="Y7" s="246" t="s">
        <v>1358</v>
      </c>
      <c r="Z7" s="245">
        <v>382</v>
      </c>
      <c r="AA7" s="268">
        <v>2.6</v>
      </c>
      <c r="AB7" s="246" t="s">
        <v>1359</v>
      </c>
      <c r="AC7" s="245">
        <v>139</v>
      </c>
      <c r="AD7" s="268">
        <v>1.9</v>
      </c>
      <c r="AE7" s="246" t="s">
        <v>1360</v>
      </c>
      <c r="AF7" s="321">
        <v>1053</v>
      </c>
      <c r="AG7" s="268">
        <v>4.0999999999999996</v>
      </c>
      <c r="AH7" s="246" t="s">
        <v>1361</v>
      </c>
      <c r="AI7" s="245">
        <v>62</v>
      </c>
      <c r="AJ7" s="268">
        <v>2.1</v>
      </c>
      <c r="AK7" s="246" t="s">
        <v>1362</v>
      </c>
      <c r="AL7" s="245">
        <v>174</v>
      </c>
      <c r="AM7" s="268">
        <v>2</v>
      </c>
      <c r="AN7" s="246" t="s">
        <v>1363</v>
      </c>
      <c r="AO7" s="323"/>
      <c r="AP7" s="316"/>
      <c r="AQ7" s="317"/>
    </row>
    <row r="8" spans="1:44" x14ac:dyDescent="0.2">
      <c r="A8" s="271" t="s">
        <v>86</v>
      </c>
      <c r="B8" s="245">
        <v>43</v>
      </c>
      <c r="C8" s="267">
        <v>5.6</v>
      </c>
      <c r="D8" s="256" t="s">
        <v>1364</v>
      </c>
      <c r="E8" s="245">
        <v>116</v>
      </c>
      <c r="F8" s="268">
        <v>4.3</v>
      </c>
      <c r="G8" s="246" t="s">
        <v>1365</v>
      </c>
      <c r="H8" s="321">
        <v>199</v>
      </c>
      <c r="I8" s="268">
        <v>3.1</v>
      </c>
      <c r="J8" s="246" t="s">
        <v>1366</v>
      </c>
      <c r="K8" s="245">
        <v>113</v>
      </c>
      <c r="L8" s="268">
        <v>2.7</v>
      </c>
      <c r="M8" s="246" t="s">
        <v>1367</v>
      </c>
      <c r="N8" s="245">
        <v>392</v>
      </c>
      <c r="O8" s="268">
        <v>2.4</v>
      </c>
      <c r="P8" s="246" t="s">
        <v>1368</v>
      </c>
      <c r="Q8" s="245">
        <v>101</v>
      </c>
      <c r="R8" s="268">
        <v>3.6</v>
      </c>
      <c r="S8" s="246" t="s">
        <v>1369</v>
      </c>
      <c r="T8" s="245">
        <v>8</v>
      </c>
      <c r="U8" s="268">
        <v>3.5</v>
      </c>
      <c r="V8" s="246" t="s">
        <v>1370</v>
      </c>
      <c r="W8" s="245">
        <v>191</v>
      </c>
      <c r="X8" s="268">
        <v>1.1000000000000001</v>
      </c>
      <c r="Y8" s="246" t="s">
        <v>1327</v>
      </c>
      <c r="Z8" s="245">
        <v>539</v>
      </c>
      <c r="AA8" s="268">
        <v>2.6</v>
      </c>
      <c r="AB8" s="246" t="s">
        <v>1371</v>
      </c>
      <c r="AC8" s="245">
        <v>131</v>
      </c>
      <c r="AD8" s="268">
        <v>2.8</v>
      </c>
      <c r="AE8" s="246" t="s">
        <v>1372</v>
      </c>
      <c r="AF8" s="321">
        <v>881</v>
      </c>
      <c r="AG8" s="268">
        <v>5.3</v>
      </c>
      <c r="AH8" s="246" t="s">
        <v>1373</v>
      </c>
      <c r="AI8" s="245">
        <v>26</v>
      </c>
      <c r="AJ8" s="268">
        <v>1.6</v>
      </c>
      <c r="AK8" s="246" t="s">
        <v>1327</v>
      </c>
      <c r="AL8" s="245">
        <v>274</v>
      </c>
      <c r="AM8" s="268">
        <v>2.4</v>
      </c>
      <c r="AN8" s="246" t="s">
        <v>1374</v>
      </c>
      <c r="AO8" s="245">
        <v>0</v>
      </c>
      <c r="AP8" s="255"/>
      <c r="AQ8" s="246" t="s">
        <v>44</v>
      </c>
    </row>
    <row r="9" spans="1:44" x14ac:dyDescent="0.2">
      <c r="A9" s="271" t="s">
        <v>91</v>
      </c>
      <c r="B9" s="323"/>
      <c r="C9" s="316"/>
      <c r="D9" s="317"/>
      <c r="E9" s="245">
        <v>13</v>
      </c>
      <c r="F9" s="268">
        <v>2.1</v>
      </c>
      <c r="G9" s="246" t="s">
        <v>1375</v>
      </c>
      <c r="H9" s="321">
        <v>1922</v>
      </c>
      <c r="I9" s="268">
        <v>3</v>
      </c>
      <c r="J9" s="246" t="s">
        <v>1376</v>
      </c>
      <c r="K9" s="245">
        <v>11</v>
      </c>
      <c r="L9" s="268">
        <v>5.7</v>
      </c>
      <c r="M9" s="246" t="s">
        <v>1377</v>
      </c>
      <c r="N9" s="245">
        <v>5</v>
      </c>
      <c r="O9" s="268">
        <v>3</v>
      </c>
      <c r="P9" s="246" t="s">
        <v>1378</v>
      </c>
      <c r="Q9" s="245">
        <v>22</v>
      </c>
      <c r="R9" s="268">
        <v>6.7</v>
      </c>
      <c r="S9" s="246" t="s">
        <v>1379</v>
      </c>
      <c r="T9" s="245">
        <v>0</v>
      </c>
      <c r="U9" s="255"/>
      <c r="V9" s="246" t="s">
        <v>44</v>
      </c>
      <c r="W9" s="245">
        <v>4</v>
      </c>
      <c r="X9" s="268">
        <v>1.5</v>
      </c>
      <c r="Y9" s="246" t="s">
        <v>1380</v>
      </c>
      <c r="Z9" s="245">
        <v>7</v>
      </c>
      <c r="AA9" s="268">
        <v>2.5</v>
      </c>
      <c r="AB9" s="246" t="s">
        <v>1381</v>
      </c>
      <c r="AC9" s="245">
        <v>24</v>
      </c>
      <c r="AD9" s="268">
        <v>2.2000000000000002</v>
      </c>
      <c r="AE9" s="246" t="s">
        <v>1382</v>
      </c>
      <c r="AF9" s="321">
        <v>247</v>
      </c>
      <c r="AG9" s="268">
        <v>6</v>
      </c>
      <c r="AH9" s="246" t="s">
        <v>1383</v>
      </c>
      <c r="AI9" s="323"/>
      <c r="AJ9" s="316"/>
      <c r="AK9" s="317"/>
      <c r="AL9" s="245">
        <v>10</v>
      </c>
      <c r="AM9" s="268">
        <v>5.5</v>
      </c>
      <c r="AN9" s="246" t="s">
        <v>1384</v>
      </c>
      <c r="AO9" s="245">
        <v>0</v>
      </c>
      <c r="AP9" s="255"/>
      <c r="AQ9" s="246" t="s">
        <v>44</v>
      </c>
    </row>
    <row r="10" spans="1:44" x14ac:dyDescent="0.2">
      <c r="A10" s="271" t="s">
        <v>96</v>
      </c>
      <c r="B10" s="245">
        <v>9</v>
      </c>
      <c r="C10" s="267">
        <v>1.2</v>
      </c>
      <c r="D10" s="256" t="s">
        <v>1385</v>
      </c>
      <c r="E10" s="245">
        <v>14</v>
      </c>
      <c r="F10" s="268">
        <v>1.6</v>
      </c>
      <c r="G10" s="246" t="s">
        <v>1386</v>
      </c>
      <c r="H10" s="321">
        <v>1402</v>
      </c>
      <c r="I10" s="268">
        <v>2.2000000000000002</v>
      </c>
      <c r="J10" s="246" t="s">
        <v>1387</v>
      </c>
      <c r="K10" s="245">
        <v>62</v>
      </c>
      <c r="L10" s="268">
        <v>2.6</v>
      </c>
      <c r="M10" s="246" t="s">
        <v>1388</v>
      </c>
      <c r="N10" s="245">
        <v>80</v>
      </c>
      <c r="O10" s="268">
        <v>1.7</v>
      </c>
      <c r="P10" s="246" t="s">
        <v>1335</v>
      </c>
      <c r="Q10" s="245">
        <v>188</v>
      </c>
      <c r="R10" s="268">
        <v>3.1</v>
      </c>
      <c r="S10" s="246" t="s">
        <v>1389</v>
      </c>
      <c r="T10" s="323"/>
      <c r="U10" s="316"/>
      <c r="V10" s="317"/>
      <c r="W10" s="245">
        <v>75</v>
      </c>
      <c r="X10" s="268">
        <v>0.9</v>
      </c>
      <c r="Y10" s="246" t="s">
        <v>1390</v>
      </c>
      <c r="Z10" s="245">
        <v>247</v>
      </c>
      <c r="AA10" s="268">
        <v>1.9</v>
      </c>
      <c r="AB10" s="246" t="s">
        <v>1391</v>
      </c>
      <c r="AC10" s="245">
        <v>12</v>
      </c>
      <c r="AD10" s="268">
        <v>1</v>
      </c>
      <c r="AE10" s="246" t="s">
        <v>1392</v>
      </c>
      <c r="AF10" s="321">
        <v>1021</v>
      </c>
      <c r="AG10" s="268">
        <v>4</v>
      </c>
      <c r="AH10" s="246" t="s">
        <v>1393</v>
      </c>
      <c r="AI10" s="245">
        <v>36</v>
      </c>
      <c r="AJ10" s="268">
        <v>1</v>
      </c>
      <c r="AK10" s="246" t="s">
        <v>1394</v>
      </c>
      <c r="AL10" s="245">
        <v>100</v>
      </c>
      <c r="AM10" s="268">
        <v>1.2</v>
      </c>
      <c r="AN10" s="246" t="s">
        <v>1386</v>
      </c>
      <c r="AO10" s="245">
        <v>0</v>
      </c>
      <c r="AP10" s="255"/>
      <c r="AQ10" s="246" t="s">
        <v>44</v>
      </c>
    </row>
    <row r="11" spans="1:44" x14ac:dyDescent="0.2">
      <c r="A11" s="271" t="s">
        <v>101</v>
      </c>
      <c r="B11" s="245">
        <v>32</v>
      </c>
      <c r="C11" s="267">
        <v>2.7</v>
      </c>
      <c r="D11" s="256" t="s">
        <v>1395</v>
      </c>
      <c r="E11" s="245">
        <v>13</v>
      </c>
      <c r="F11" s="268">
        <v>2.2000000000000002</v>
      </c>
      <c r="G11" s="246" t="s">
        <v>1396</v>
      </c>
      <c r="H11" s="321">
        <v>38</v>
      </c>
      <c r="I11" s="268">
        <v>1.2</v>
      </c>
      <c r="J11" s="246" t="s">
        <v>1397</v>
      </c>
      <c r="K11" s="245">
        <v>68</v>
      </c>
      <c r="L11" s="268">
        <v>2.2999999999999998</v>
      </c>
      <c r="M11" s="246" t="s">
        <v>1398</v>
      </c>
      <c r="N11" s="245">
        <v>315</v>
      </c>
      <c r="O11" s="268">
        <v>2.4</v>
      </c>
      <c r="P11" s="246" t="s">
        <v>1399</v>
      </c>
      <c r="Q11" s="245">
        <v>105</v>
      </c>
      <c r="R11" s="268">
        <v>3.8</v>
      </c>
      <c r="S11" s="246" t="s">
        <v>1400</v>
      </c>
      <c r="T11" s="245">
        <v>10</v>
      </c>
      <c r="U11" s="268">
        <v>4.5999999999999996</v>
      </c>
      <c r="V11" s="246" t="s">
        <v>1401</v>
      </c>
      <c r="W11" s="245">
        <v>11</v>
      </c>
      <c r="X11" s="268">
        <v>0.9</v>
      </c>
      <c r="Y11" s="246" t="s">
        <v>1402</v>
      </c>
      <c r="Z11" s="245">
        <v>292</v>
      </c>
      <c r="AA11" s="268">
        <v>2</v>
      </c>
      <c r="AB11" s="246" t="s">
        <v>1403</v>
      </c>
      <c r="AC11" s="245">
        <v>134</v>
      </c>
      <c r="AD11" s="268">
        <v>1.8</v>
      </c>
      <c r="AE11" s="246" t="s">
        <v>1404</v>
      </c>
      <c r="AF11" s="321">
        <v>472</v>
      </c>
      <c r="AG11" s="268">
        <v>3.9</v>
      </c>
      <c r="AH11" s="246" t="s">
        <v>1405</v>
      </c>
      <c r="AI11" s="245">
        <v>54</v>
      </c>
      <c r="AJ11" s="268">
        <v>1.9</v>
      </c>
      <c r="AK11" s="246" t="s">
        <v>1381</v>
      </c>
      <c r="AL11" s="245">
        <v>80</v>
      </c>
      <c r="AM11" s="268">
        <v>1.9</v>
      </c>
      <c r="AN11" s="246" t="s">
        <v>1406</v>
      </c>
      <c r="AO11" s="245">
        <v>17</v>
      </c>
      <c r="AP11" s="268">
        <v>2.6</v>
      </c>
      <c r="AQ11" s="246" t="s">
        <v>1407</v>
      </c>
    </row>
    <row r="12" spans="1:44" x14ac:dyDescent="0.2">
      <c r="A12" s="271" t="s">
        <v>104</v>
      </c>
      <c r="B12" s="245">
        <v>9</v>
      </c>
      <c r="C12" s="267">
        <v>3.4</v>
      </c>
      <c r="D12" s="256" t="s">
        <v>1408</v>
      </c>
      <c r="E12" s="245">
        <v>16</v>
      </c>
      <c r="F12" s="268">
        <v>2.2999999999999998</v>
      </c>
      <c r="G12" s="246" t="s">
        <v>1409</v>
      </c>
      <c r="H12" s="321">
        <v>1105</v>
      </c>
      <c r="I12" s="268">
        <v>1.2</v>
      </c>
      <c r="J12" s="246" t="s">
        <v>1355</v>
      </c>
      <c r="K12" s="245">
        <v>74</v>
      </c>
      <c r="L12" s="268">
        <v>3.3</v>
      </c>
      <c r="M12" s="246" t="s">
        <v>1410</v>
      </c>
      <c r="N12" s="245">
        <v>122</v>
      </c>
      <c r="O12" s="268">
        <v>2.2000000000000002</v>
      </c>
      <c r="P12" s="246" t="s">
        <v>1411</v>
      </c>
      <c r="Q12" s="245">
        <v>133</v>
      </c>
      <c r="R12" s="268">
        <v>3.4</v>
      </c>
      <c r="S12" s="246" t="s">
        <v>1412</v>
      </c>
      <c r="T12" s="323"/>
      <c r="U12" s="316"/>
      <c r="V12" s="317"/>
      <c r="W12" s="245">
        <v>16</v>
      </c>
      <c r="X12" s="268">
        <v>2.4</v>
      </c>
      <c r="Y12" s="246" t="s">
        <v>1413</v>
      </c>
      <c r="Z12" s="245">
        <v>171</v>
      </c>
      <c r="AA12" s="268">
        <v>1.8</v>
      </c>
      <c r="AB12" s="246" t="s">
        <v>1414</v>
      </c>
      <c r="AC12" s="245">
        <v>54</v>
      </c>
      <c r="AD12" s="268">
        <v>1.7</v>
      </c>
      <c r="AE12" s="246" t="s">
        <v>1386</v>
      </c>
      <c r="AF12" s="321">
        <v>341</v>
      </c>
      <c r="AG12" s="268">
        <v>4.0999999999999996</v>
      </c>
      <c r="AH12" s="246" t="s">
        <v>1415</v>
      </c>
      <c r="AI12" s="245">
        <v>42</v>
      </c>
      <c r="AJ12" s="268">
        <v>1.9</v>
      </c>
      <c r="AK12" s="246" t="s">
        <v>1416</v>
      </c>
      <c r="AL12" s="245">
        <v>45</v>
      </c>
      <c r="AM12" s="268">
        <v>1.6</v>
      </c>
      <c r="AN12" s="246" t="s">
        <v>1396</v>
      </c>
      <c r="AO12" s="323"/>
      <c r="AP12" s="316"/>
      <c r="AQ12" s="317"/>
    </row>
    <row r="13" spans="1:44" x14ac:dyDescent="0.2">
      <c r="A13" s="271" t="s">
        <v>107</v>
      </c>
      <c r="B13" s="323"/>
      <c r="C13" s="315"/>
      <c r="D13" s="314"/>
      <c r="E13" s="323"/>
      <c r="F13" s="316"/>
      <c r="G13" s="317"/>
      <c r="H13" s="321">
        <v>791</v>
      </c>
      <c r="I13" s="268">
        <v>3.5</v>
      </c>
      <c r="J13" s="246" t="s">
        <v>1417</v>
      </c>
      <c r="K13" s="245">
        <v>7</v>
      </c>
      <c r="L13" s="268">
        <v>1.1000000000000001</v>
      </c>
      <c r="M13" s="246" t="s">
        <v>1418</v>
      </c>
      <c r="N13" s="245">
        <v>4</v>
      </c>
      <c r="O13" s="268">
        <v>2</v>
      </c>
      <c r="P13" s="246" t="s">
        <v>1419</v>
      </c>
      <c r="Q13" s="245">
        <v>20</v>
      </c>
      <c r="R13" s="268">
        <v>4.2</v>
      </c>
      <c r="S13" s="246" t="s">
        <v>1420</v>
      </c>
      <c r="T13" s="245">
        <v>0</v>
      </c>
      <c r="U13" s="255"/>
      <c r="V13" s="246" t="s">
        <v>44</v>
      </c>
      <c r="W13" s="323"/>
      <c r="X13" s="316"/>
      <c r="Y13" s="317"/>
      <c r="Z13" s="245">
        <v>7</v>
      </c>
      <c r="AA13" s="268">
        <v>4.7</v>
      </c>
      <c r="AB13" s="246" t="s">
        <v>1421</v>
      </c>
      <c r="AC13" s="245">
        <v>5</v>
      </c>
      <c r="AD13" s="268">
        <v>2.2000000000000002</v>
      </c>
      <c r="AE13" s="246" t="s">
        <v>1422</v>
      </c>
      <c r="AF13" s="321">
        <v>61</v>
      </c>
      <c r="AG13" s="268">
        <v>2.6</v>
      </c>
      <c r="AH13" s="246" t="s">
        <v>1423</v>
      </c>
      <c r="AI13" s="323"/>
      <c r="AJ13" s="316"/>
      <c r="AK13" s="317"/>
      <c r="AL13" s="245">
        <v>12</v>
      </c>
      <c r="AM13" s="268">
        <v>2</v>
      </c>
      <c r="AN13" s="246" t="s">
        <v>1424</v>
      </c>
      <c r="AO13" s="245">
        <v>0</v>
      </c>
      <c r="AP13" s="255"/>
      <c r="AQ13" s="246" t="s">
        <v>44</v>
      </c>
    </row>
    <row r="14" spans="1:44" x14ac:dyDescent="0.2">
      <c r="A14" s="271" t="s">
        <v>112</v>
      </c>
      <c r="B14" s="245">
        <v>26</v>
      </c>
      <c r="C14" s="267">
        <v>2.5</v>
      </c>
      <c r="D14" s="256" t="s">
        <v>1368</v>
      </c>
      <c r="E14" s="245">
        <v>91</v>
      </c>
      <c r="F14" s="268">
        <v>4</v>
      </c>
      <c r="G14" s="246" t="s">
        <v>1425</v>
      </c>
      <c r="H14" s="321">
        <v>68</v>
      </c>
      <c r="I14" s="268">
        <v>3.1</v>
      </c>
      <c r="J14" s="246" t="s">
        <v>1426</v>
      </c>
      <c r="K14" s="245">
        <v>68</v>
      </c>
      <c r="L14" s="268">
        <v>2.6</v>
      </c>
      <c r="M14" s="246" t="s">
        <v>1427</v>
      </c>
      <c r="N14" s="245">
        <v>179</v>
      </c>
      <c r="O14" s="268">
        <v>2.1</v>
      </c>
      <c r="P14" s="246" t="s">
        <v>1428</v>
      </c>
      <c r="Q14" s="245">
        <v>121</v>
      </c>
      <c r="R14" s="268">
        <v>3.6</v>
      </c>
      <c r="S14" s="246" t="s">
        <v>1429</v>
      </c>
      <c r="T14" s="245">
        <v>7</v>
      </c>
      <c r="U14" s="268">
        <v>8.1999999999999993</v>
      </c>
      <c r="V14" s="246" t="s">
        <v>1430</v>
      </c>
      <c r="W14" s="245">
        <v>36</v>
      </c>
      <c r="X14" s="268">
        <v>1</v>
      </c>
      <c r="Y14" s="246" t="s">
        <v>1431</v>
      </c>
      <c r="Z14" s="245">
        <v>375</v>
      </c>
      <c r="AA14" s="268">
        <v>1.5</v>
      </c>
      <c r="AB14" s="246" t="s">
        <v>1432</v>
      </c>
      <c r="AC14" s="245">
        <v>117</v>
      </c>
      <c r="AD14" s="268">
        <v>1.1000000000000001</v>
      </c>
      <c r="AE14" s="246" t="s">
        <v>1330</v>
      </c>
      <c r="AF14" s="321">
        <v>656</v>
      </c>
      <c r="AG14" s="268">
        <v>4.2</v>
      </c>
      <c r="AH14" s="246" t="s">
        <v>1415</v>
      </c>
      <c r="AI14" s="245">
        <v>55</v>
      </c>
      <c r="AJ14" s="268">
        <v>1.6</v>
      </c>
      <c r="AK14" s="246" t="s">
        <v>1433</v>
      </c>
      <c r="AL14" s="245">
        <v>106</v>
      </c>
      <c r="AM14" s="268">
        <v>3</v>
      </c>
      <c r="AN14" s="246" t="s">
        <v>1434</v>
      </c>
      <c r="AO14" s="323"/>
      <c r="AP14" s="316"/>
      <c r="AQ14" s="317"/>
    </row>
    <row r="15" spans="1:44" x14ac:dyDescent="0.2">
      <c r="A15" s="271" t="s">
        <v>115</v>
      </c>
      <c r="B15" s="323"/>
      <c r="C15" s="315"/>
      <c r="D15" s="314"/>
      <c r="E15" s="323"/>
      <c r="F15" s="316"/>
      <c r="G15" s="317"/>
      <c r="H15" s="321">
        <v>49</v>
      </c>
      <c r="I15" s="268">
        <v>2.8</v>
      </c>
      <c r="J15" s="246" t="s">
        <v>1435</v>
      </c>
      <c r="K15" s="245">
        <v>29</v>
      </c>
      <c r="L15" s="268">
        <v>1.8</v>
      </c>
      <c r="M15" s="246" t="s">
        <v>1335</v>
      </c>
      <c r="N15" s="245">
        <v>13</v>
      </c>
      <c r="O15" s="268">
        <v>1.1000000000000001</v>
      </c>
      <c r="P15" s="246" t="s">
        <v>1436</v>
      </c>
      <c r="Q15" s="245">
        <v>61</v>
      </c>
      <c r="R15" s="268">
        <v>3.5</v>
      </c>
      <c r="S15" s="246" t="s">
        <v>1437</v>
      </c>
      <c r="T15" s="245">
        <v>0</v>
      </c>
      <c r="U15" s="255"/>
      <c r="V15" s="246" t="s">
        <v>44</v>
      </c>
      <c r="W15" s="245">
        <v>81</v>
      </c>
      <c r="X15" s="268">
        <v>0.9</v>
      </c>
      <c r="Y15" s="246" t="s">
        <v>1438</v>
      </c>
      <c r="Z15" s="245">
        <v>143</v>
      </c>
      <c r="AA15" s="268">
        <v>2</v>
      </c>
      <c r="AB15" s="246" t="s">
        <v>1360</v>
      </c>
      <c r="AC15" s="323"/>
      <c r="AD15" s="316"/>
      <c r="AE15" s="317"/>
      <c r="AF15" s="321">
        <v>468</v>
      </c>
      <c r="AG15" s="268">
        <v>3.7</v>
      </c>
      <c r="AH15" s="246" t="s">
        <v>1439</v>
      </c>
      <c r="AI15" s="245">
        <v>6</v>
      </c>
      <c r="AJ15" s="268">
        <v>0.7</v>
      </c>
      <c r="AK15" s="246" t="s">
        <v>1349</v>
      </c>
      <c r="AL15" s="245">
        <v>40</v>
      </c>
      <c r="AM15" s="268">
        <v>1.7</v>
      </c>
      <c r="AN15" s="246" t="s">
        <v>1329</v>
      </c>
      <c r="AO15" s="245">
        <v>0</v>
      </c>
      <c r="AP15" s="255"/>
      <c r="AQ15" s="246" t="s">
        <v>44</v>
      </c>
    </row>
    <row r="16" spans="1:44" x14ac:dyDescent="0.2">
      <c r="A16" s="271" t="s">
        <v>118</v>
      </c>
      <c r="B16" s="245">
        <v>32</v>
      </c>
      <c r="C16" s="267">
        <v>1.2</v>
      </c>
      <c r="D16" s="256" t="s">
        <v>1440</v>
      </c>
      <c r="E16" s="245">
        <v>16</v>
      </c>
      <c r="F16" s="268">
        <v>1</v>
      </c>
      <c r="G16" s="246" t="s">
        <v>1352</v>
      </c>
      <c r="H16" s="321">
        <v>90</v>
      </c>
      <c r="I16" s="268">
        <v>2.2999999999999998</v>
      </c>
      <c r="J16" s="246" t="s">
        <v>1441</v>
      </c>
      <c r="K16" s="245">
        <v>63</v>
      </c>
      <c r="L16" s="268">
        <v>2.1</v>
      </c>
      <c r="M16" s="246" t="s">
        <v>1442</v>
      </c>
      <c r="N16" s="245">
        <v>78</v>
      </c>
      <c r="O16" s="268">
        <v>2</v>
      </c>
      <c r="P16" s="246" t="s">
        <v>1443</v>
      </c>
      <c r="Q16" s="245">
        <v>109</v>
      </c>
      <c r="R16" s="268">
        <v>3.1</v>
      </c>
      <c r="S16" s="246" t="s">
        <v>1444</v>
      </c>
      <c r="T16" s="245">
        <v>11</v>
      </c>
      <c r="U16" s="268">
        <v>3.6</v>
      </c>
      <c r="V16" s="246" t="s">
        <v>1445</v>
      </c>
      <c r="W16" s="245">
        <v>218</v>
      </c>
      <c r="X16" s="268">
        <v>0.9</v>
      </c>
      <c r="Y16" s="246" t="s">
        <v>1446</v>
      </c>
      <c r="Z16" s="245">
        <v>289</v>
      </c>
      <c r="AA16" s="268">
        <v>1.9</v>
      </c>
      <c r="AB16" s="246" t="s">
        <v>1447</v>
      </c>
      <c r="AC16" s="245">
        <v>62</v>
      </c>
      <c r="AD16" s="268">
        <v>2.6</v>
      </c>
      <c r="AE16" s="246" t="s">
        <v>1448</v>
      </c>
      <c r="AF16" s="321">
        <v>629</v>
      </c>
      <c r="AG16" s="268">
        <v>3.3</v>
      </c>
      <c r="AH16" s="246" t="s">
        <v>1449</v>
      </c>
      <c r="AI16" s="245">
        <v>59</v>
      </c>
      <c r="AJ16" s="268">
        <v>1.6</v>
      </c>
      <c r="AK16" s="246" t="s">
        <v>1450</v>
      </c>
      <c r="AL16" s="245">
        <v>137</v>
      </c>
      <c r="AM16" s="268">
        <v>1.5</v>
      </c>
      <c r="AN16" s="246" t="s">
        <v>1451</v>
      </c>
      <c r="AO16" s="245">
        <v>52</v>
      </c>
      <c r="AP16" s="268">
        <v>2.2999999999999998</v>
      </c>
      <c r="AQ16" s="246" t="s">
        <v>1452</v>
      </c>
    </row>
    <row r="17" spans="1:43" x14ac:dyDescent="0.2">
      <c r="A17" s="271" t="s">
        <v>122</v>
      </c>
      <c r="B17" s="245">
        <v>19</v>
      </c>
      <c r="C17" s="267">
        <v>1.7</v>
      </c>
      <c r="D17" s="256" t="s">
        <v>1453</v>
      </c>
      <c r="E17" s="245">
        <v>36</v>
      </c>
      <c r="F17" s="268">
        <v>1.8</v>
      </c>
      <c r="G17" s="246" t="s">
        <v>1334</v>
      </c>
      <c r="H17" s="321">
        <v>64</v>
      </c>
      <c r="I17" s="268">
        <v>2</v>
      </c>
      <c r="J17" s="246" t="s">
        <v>1454</v>
      </c>
      <c r="K17" s="245">
        <v>85</v>
      </c>
      <c r="L17" s="268">
        <v>1.9</v>
      </c>
      <c r="M17" s="246" t="s">
        <v>1404</v>
      </c>
      <c r="N17" s="245">
        <v>103</v>
      </c>
      <c r="O17" s="268">
        <v>2</v>
      </c>
      <c r="P17" s="246" t="s">
        <v>1455</v>
      </c>
      <c r="Q17" s="245">
        <v>101</v>
      </c>
      <c r="R17" s="268">
        <v>3.5</v>
      </c>
      <c r="S17" s="246" t="s">
        <v>1456</v>
      </c>
      <c r="T17" s="245">
        <v>8</v>
      </c>
      <c r="U17" s="268">
        <v>2.5</v>
      </c>
      <c r="V17" s="246" t="s">
        <v>1457</v>
      </c>
      <c r="W17" s="245">
        <v>443</v>
      </c>
      <c r="X17" s="268">
        <v>1.2</v>
      </c>
      <c r="Y17" s="246" t="s">
        <v>1458</v>
      </c>
      <c r="Z17" s="245">
        <v>332</v>
      </c>
      <c r="AA17" s="268">
        <v>1.8</v>
      </c>
      <c r="AB17" s="246" t="s">
        <v>1396</v>
      </c>
      <c r="AC17" s="245">
        <v>115</v>
      </c>
      <c r="AD17" s="268">
        <v>2</v>
      </c>
      <c r="AE17" s="246" t="s">
        <v>1381</v>
      </c>
      <c r="AF17" s="321">
        <v>724</v>
      </c>
      <c r="AG17" s="268">
        <v>3.2</v>
      </c>
      <c r="AH17" s="246" t="s">
        <v>1459</v>
      </c>
      <c r="AI17" s="245">
        <v>73</v>
      </c>
      <c r="AJ17" s="268">
        <v>1.8</v>
      </c>
      <c r="AK17" s="246" t="s">
        <v>1451</v>
      </c>
      <c r="AL17" s="245">
        <v>149</v>
      </c>
      <c r="AM17" s="268">
        <v>1.7</v>
      </c>
      <c r="AN17" s="246" t="s">
        <v>1363</v>
      </c>
      <c r="AO17" s="245">
        <v>0</v>
      </c>
      <c r="AP17" s="255"/>
      <c r="AQ17" s="246" t="s">
        <v>44</v>
      </c>
    </row>
    <row r="18" spans="1:43" x14ac:dyDescent="0.2">
      <c r="A18" s="271" t="s">
        <v>128</v>
      </c>
      <c r="B18" s="245">
        <v>0</v>
      </c>
      <c r="C18" s="244"/>
      <c r="D18" s="256" t="s">
        <v>44</v>
      </c>
      <c r="E18" s="245">
        <v>5</v>
      </c>
      <c r="F18" s="268">
        <v>3</v>
      </c>
      <c r="G18" s="246" t="s">
        <v>1460</v>
      </c>
      <c r="H18" s="321">
        <v>1363</v>
      </c>
      <c r="I18" s="268">
        <v>3.1</v>
      </c>
      <c r="J18" s="246" t="s">
        <v>1461</v>
      </c>
      <c r="K18" s="323"/>
      <c r="L18" s="316"/>
      <c r="M18" s="317"/>
      <c r="N18" s="245">
        <v>25</v>
      </c>
      <c r="O18" s="268">
        <v>4</v>
      </c>
      <c r="P18" s="246" t="s">
        <v>1462</v>
      </c>
      <c r="Q18" s="245">
        <v>15</v>
      </c>
      <c r="R18" s="268">
        <v>2.8</v>
      </c>
      <c r="S18" s="246" t="s">
        <v>1463</v>
      </c>
      <c r="T18" s="245">
        <v>0</v>
      </c>
      <c r="U18" s="255"/>
      <c r="V18" s="246" t="s">
        <v>44</v>
      </c>
      <c r="W18" s="245">
        <v>7</v>
      </c>
      <c r="X18" s="268">
        <v>6</v>
      </c>
      <c r="Y18" s="246" t="s">
        <v>1464</v>
      </c>
      <c r="Z18" s="245">
        <v>15</v>
      </c>
      <c r="AA18" s="268">
        <v>3.3</v>
      </c>
      <c r="AB18" s="246" t="s">
        <v>1465</v>
      </c>
      <c r="AC18" s="245">
        <v>23</v>
      </c>
      <c r="AD18" s="268">
        <v>1.7</v>
      </c>
      <c r="AE18" s="246" t="s">
        <v>1466</v>
      </c>
      <c r="AF18" s="321">
        <v>168</v>
      </c>
      <c r="AG18" s="268">
        <v>4.2</v>
      </c>
      <c r="AH18" s="246" t="s">
        <v>1467</v>
      </c>
      <c r="AI18" s="245">
        <v>0</v>
      </c>
      <c r="AJ18" s="255"/>
      <c r="AK18" s="246" t="s">
        <v>44</v>
      </c>
      <c r="AL18" s="245">
        <v>31</v>
      </c>
      <c r="AM18" s="268">
        <v>1.8</v>
      </c>
      <c r="AN18" s="246" t="s">
        <v>1468</v>
      </c>
      <c r="AO18" s="323"/>
      <c r="AP18" s="316"/>
      <c r="AQ18" s="317"/>
    </row>
    <row r="19" spans="1:43" x14ac:dyDescent="0.2">
      <c r="A19" s="271" t="s">
        <v>131</v>
      </c>
      <c r="B19" s="245">
        <v>7</v>
      </c>
      <c r="C19" s="267">
        <v>1.1000000000000001</v>
      </c>
      <c r="D19" s="256" t="s">
        <v>1469</v>
      </c>
      <c r="E19" s="245">
        <v>90</v>
      </c>
      <c r="F19" s="268">
        <v>3.4</v>
      </c>
      <c r="G19" s="246" t="s">
        <v>1470</v>
      </c>
      <c r="H19" s="321">
        <v>1310</v>
      </c>
      <c r="I19" s="268">
        <v>2.2000000000000002</v>
      </c>
      <c r="J19" s="246" t="s">
        <v>1471</v>
      </c>
      <c r="K19" s="245">
        <v>27</v>
      </c>
      <c r="L19" s="268">
        <v>4.4000000000000004</v>
      </c>
      <c r="M19" s="246" t="s">
        <v>1472</v>
      </c>
      <c r="N19" s="245">
        <v>194</v>
      </c>
      <c r="O19" s="268">
        <v>2.1</v>
      </c>
      <c r="P19" s="246" t="s">
        <v>1418</v>
      </c>
      <c r="Q19" s="245">
        <v>116</v>
      </c>
      <c r="R19" s="268">
        <v>2.7</v>
      </c>
      <c r="S19" s="246" t="s">
        <v>1473</v>
      </c>
      <c r="T19" s="327"/>
      <c r="U19" s="316"/>
      <c r="V19" s="317"/>
      <c r="W19" s="245">
        <v>32</v>
      </c>
      <c r="X19" s="268">
        <v>1.3</v>
      </c>
      <c r="Y19" s="246" t="s">
        <v>1474</v>
      </c>
      <c r="Z19" s="245">
        <v>215</v>
      </c>
      <c r="AA19" s="268">
        <v>1.6</v>
      </c>
      <c r="AB19" s="246" t="s">
        <v>1475</v>
      </c>
      <c r="AC19" s="245">
        <v>35</v>
      </c>
      <c r="AD19" s="268">
        <v>1.1000000000000001</v>
      </c>
      <c r="AE19" s="246" t="s">
        <v>1476</v>
      </c>
      <c r="AF19" s="321">
        <v>746</v>
      </c>
      <c r="AG19" s="268">
        <v>4.2</v>
      </c>
      <c r="AH19" s="246" t="s">
        <v>1477</v>
      </c>
      <c r="AI19" s="245">
        <v>48</v>
      </c>
      <c r="AJ19" s="268">
        <v>3</v>
      </c>
      <c r="AK19" s="246" t="s">
        <v>1478</v>
      </c>
      <c r="AL19" s="245">
        <v>89</v>
      </c>
      <c r="AM19" s="268">
        <v>1.3</v>
      </c>
      <c r="AN19" s="246" t="s">
        <v>1479</v>
      </c>
      <c r="AO19" s="245">
        <v>0</v>
      </c>
      <c r="AP19" s="255"/>
      <c r="AQ19" s="246"/>
    </row>
    <row r="20" spans="1:43" x14ac:dyDescent="0.2">
      <c r="A20" s="271" t="s">
        <v>134</v>
      </c>
      <c r="B20" s="245">
        <v>21</v>
      </c>
      <c r="C20" s="267">
        <v>0.9</v>
      </c>
      <c r="D20" s="256" t="s">
        <v>1480</v>
      </c>
      <c r="E20" s="245">
        <v>41</v>
      </c>
      <c r="F20" s="268">
        <v>2.8</v>
      </c>
      <c r="G20" s="246" t="s">
        <v>1481</v>
      </c>
      <c r="H20" s="321">
        <v>69</v>
      </c>
      <c r="I20" s="268">
        <v>1.8</v>
      </c>
      <c r="J20" s="246" t="s">
        <v>1341</v>
      </c>
      <c r="K20" s="245">
        <v>96</v>
      </c>
      <c r="L20" s="268">
        <v>2.1</v>
      </c>
      <c r="M20" s="246" t="s">
        <v>1482</v>
      </c>
      <c r="N20" s="245">
        <v>158</v>
      </c>
      <c r="O20" s="268">
        <v>1.8</v>
      </c>
      <c r="P20" s="246" t="s">
        <v>1335</v>
      </c>
      <c r="Q20" s="245">
        <v>161</v>
      </c>
      <c r="R20" s="268">
        <v>2.7</v>
      </c>
      <c r="S20" s="246" t="s">
        <v>1483</v>
      </c>
      <c r="T20" s="323"/>
      <c r="U20" s="316"/>
      <c r="V20" s="317"/>
      <c r="W20" s="245">
        <v>128</v>
      </c>
      <c r="X20" s="268">
        <v>1</v>
      </c>
      <c r="Y20" s="246" t="s">
        <v>1438</v>
      </c>
      <c r="Z20" s="245">
        <v>308</v>
      </c>
      <c r="AA20" s="268">
        <v>1.6</v>
      </c>
      <c r="AB20" s="246" t="s">
        <v>1475</v>
      </c>
      <c r="AC20" s="245">
        <v>92</v>
      </c>
      <c r="AD20" s="268">
        <v>1.4</v>
      </c>
      <c r="AE20" s="246" t="s">
        <v>1329</v>
      </c>
      <c r="AF20" s="321">
        <v>968</v>
      </c>
      <c r="AG20" s="268">
        <v>2.2000000000000002</v>
      </c>
      <c r="AH20" s="246" t="s">
        <v>1484</v>
      </c>
      <c r="AI20" s="245">
        <v>45</v>
      </c>
      <c r="AJ20" s="268">
        <v>1.1000000000000001</v>
      </c>
      <c r="AK20" s="246" t="s">
        <v>1485</v>
      </c>
      <c r="AL20" s="245">
        <v>104</v>
      </c>
      <c r="AM20" s="268">
        <v>1</v>
      </c>
      <c r="AN20" s="246" t="s">
        <v>1486</v>
      </c>
      <c r="AO20" s="323"/>
      <c r="AP20" s="316"/>
      <c r="AQ20" s="317"/>
    </row>
    <row r="21" spans="1:43" x14ac:dyDescent="0.2">
      <c r="A21" s="271" t="s">
        <v>138</v>
      </c>
      <c r="B21" s="245">
        <v>16</v>
      </c>
      <c r="C21" s="267">
        <v>3</v>
      </c>
      <c r="D21" s="256" t="s">
        <v>1487</v>
      </c>
      <c r="E21" s="245">
        <v>32</v>
      </c>
      <c r="F21" s="268">
        <v>1.4</v>
      </c>
      <c r="G21" s="246" t="s">
        <v>1451</v>
      </c>
      <c r="H21" s="321">
        <v>1005</v>
      </c>
      <c r="I21" s="268">
        <v>2.1</v>
      </c>
      <c r="J21" s="246" t="s">
        <v>1418</v>
      </c>
      <c r="K21" s="245">
        <v>32</v>
      </c>
      <c r="L21" s="268">
        <v>2.7</v>
      </c>
      <c r="M21" s="246" t="s">
        <v>1488</v>
      </c>
      <c r="N21" s="245">
        <v>172</v>
      </c>
      <c r="O21" s="268">
        <v>0.7</v>
      </c>
      <c r="P21" s="246" t="s">
        <v>1489</v>
      </c>
      <c r="Q21" s="245">
        <v>137</v>
      </c>
      <c r="R21" s="268">
        <v>3.2</v>
      </c>
      <c r="S21" s="246" t="s">
        <v>1490</v>
      </c>
      <c r="T21" s="323"/>
      <c r="U21" s="316"/>
      <c r="V21" s="317"/>
      <c r="W21" s="245">
        <v>74</v>
      </c>
      <c r="X21" s="268">
        <v>1</v>
      </c>
      <c r="Y21" s="246" t="s">
        <v>1491</v>
      </c>
      <c r="Z21" s="245">
        <v>267</v>
      </c>
      <c r="AA21" s="268">
        <v>1.8</v>
      </c>
      <c r="AB21" s="246" t="s">
        <v>1363</v>
      </c>
      <c r="AC21" s="245">
        <v>68</v>
      </c>
      <c r="AD21" s="268">
        <v>1.8</v>
      </c>
      <c r="AE21" s="246" t="s">
        <v>1492</v>
      </c>
      <c r="AF21" s="321">
        <v>685</v>
      </c>
      <c r="AG21" s="268">
        <v>3.5</v>
      </c>
      <c r="AH21" s="246" t="s">
        <v>1493</v>
      </c>
      <c r="AI21" s="245">
        <v>39</v>
      </c>
      <c r="AJ21" s="268">
        <v>1.2</v>
      </c>
      <c r="AK21" s="246" t="s">
        <v>1494</v>
      </c>
      <c r="AL21" s="245">
        <v>65</v>
      </c>
      <c r="AM21" s="268">
        <v>1.1000000000000001</v>
      </c>
      <c r="AN21" s="246" t="s">
        <v>1486</v>
      </c>
      <c r="AO21" s="245">
        <v>0</v>
      </c>
      <c r="AP21" s="255"/>
      <c r="AQ21" s="246" t="s">
        <v>44</v>
      </c>
    </row>
    <row r="22" spans="1:43" x14ac:dyDescent="0.2">
      <c r="A22" s="271" t="s">
        <v>142</v>
      </c>
      <c r="B22" s="245">
        <v>9</v>
      </c>
      <c r="C22" s="267">
        <v>1.4</v>
      </c>
      <c r="D22" s="256" t="s">
        <v>1495</v>
      </c>
      <c r="E22" s="245">
        <v>0</v>
      </c>
      <c r="F22" s="255"/>
      <c r="G22" s="246" t="s">
        <v>44</v>
      </c>
      <c r="H22" s="321">
        <v>33</v>
      </c>
      <c r="I22" s="268">
        <v>0.5</v>
      </c>
      <c r="J22" s="246" t="s">
        <v>1496</v>
      </c>
      <c r="K22" s="245">
        <v>68</v>
      </c>
      <c r="L22" s="268">
        <v>0.9</v>
      </c>
      <c r="M22" s="246" t="s">
        <v>1497</v>
      </c>
      <c r="N22" s="245">
        <v>15</v>
      </c>
      <c r="O22" s="268">
        <v>1.1000000000000001</v>
      </c>
      <c r="P22" s="246" t="s">
        <v>1498</v>
      </c>
      <c r="Q22" s="245">
        <v>47</v>
      </c>
      <c r="R22" s="268">
        <v>1.1000000000000001</v>
      </c>
      <c r="S22" s="246" t="s">
        <v>1499</v>
      </c>
      <c r="T22" s="245">
        <v>0</v>
      </c>
      <c r="U22" s="255"/>
      <c r="V22" s="246" t="s">
        <v>44</v>
      </c>
      <c r="W22" s="245">
        <v>71</v>
      </c>
      <c r="X22" s="268">
        <v>2</v>
      </c>
      <c r="Y22" s="246" t="s">
        <v>1500</v>
      </c>
      <c r="Z22" s="245">
        <v>86</v>
      </c>
      <c r="AA22" s="268">
        <v>0.8</v>
      </c>
      <c r="AB22" s="246" t="s">
        <v>1501</v>
      </c>
      <c r="AC22" s="323"/>
      <c r="AD22" s="316"/>
      <c r="AE22" s="317"/>
      <c r="AF22" s="321">
        <v>532</v>
      </c>
      <c r="AG22" s="268">
        <v>1.7</v>
      </c>
      <c r="AH22" s="246" t="s">
        <v>1432</v>
      </c>
      <c r="AI22" s="245">
        <v>36</v>
      </c>
      <c r="AJ22" s="268">
        <v>1.4</v>
      </c>
      <c r="AK22" s="246" t="s">
        <v>1451</v>
      </c>
      <c r="AL22" s="245">
        <v>42</v>
      </c>
      <c r="AM22" s="268">
        <v>0.7</v>
      </c>
      <c r="AN22" s="246" t="s">
        <v>1502</v>
      </c>
      <c r="AO22" s="245">
        <v>0</v>
      </c>
      <c r="AP22" s="255"/>
      <c r="AQ22" s="246" t="s">
        <v>44</v>
      </c>
    </row>
    <row r="23" spans="1:43" x14ac:dyDescent="0.2">
      <c r="A23" s="271" t="s">
        <v>145</v>
      </c>
      <c r="B23" s="245">
        <v>25</v>
      </c>
      <c r="C23" s="267">
        <v>1</v>
      </c>
      <c r="D23" s="256" t="s">
        <v>1474</v>
      </c>
      <c r="E23" s="245">
        <v>10</v>
      </c>
      <c r="F23" s="268">
        <v>1.9</v>
      </c>
      <c r="G23" s="246" t="s">
        <v>1503</v>
      </c>
      <c r="H23" s="321">
        <v>37</v>
      </c>
      <c r="I23" s="268">
        <v>1.4</v>
      </c>
      <c r="J23" s="246" t="s">
        <v>1504</v>
      </c>
      <c r="K23" s="245">
        <v>42</v>
      </c>
      <c r="L23" s="268">
        <v>2.7</v>
      </c>
      <c r="M23" s="246" t="s">
        <v>1505</v>
      </c>
      <c r="N23" s="245">
        <v>149</v>
      </c>
      <c r="O23" s="268">
        <v>1.7</v>
      </c>
      <c r="P23" s="246" t="s">
        <v>1327</v>
      </c>
      <c r="Q23" s="245">
        <v>167</v>
      </c>
      <c r="R23" s="268">
        <v>3.4</v>
      </c>
      <c r="S23" s="246" t="s">
        <v>1407</v>
      </c>
      <c r="T23" s="323"/>
      <c r="U23" s="316"/>
      <c r="V23" s="317"/>
      <c r="W23" s="245">
        <v>128</v>
      </c>
      <c r="X23" s="268">
        <v>1</v>
      </c>
      <c r="Y23" s="246" t="s">
        <v>1390</v>
      </c>
      <c r="Z23" s="245">
        <v>267</v>
      </c>
      <c r="AA23" s="268">
        <v>1.7</v>
      </c>
      <c r="AB23" s="246" t="s">
        <v>1363</v>
      </c>
      <c r="AC23" s="245">
        <v>197</v>
      </c>
      <c r="AD23" s="268">
        <v>1.9</v>
      </c>
      <c r="AE23" s="246" t="s">
        <v>1506</v>
      </c>
      <c r="AF23" s="321">
        <v>593</v>
      </c>
      <c r="AG23" s="268">
        <v>3</v>
      </c>
      <c r="AH23" s="246" t="s">
        <v>1507</v>
      </c>
      <c r="AI23" s="245">
        <v>48</v>
      </c>
      <c r="AJ23" s="268">
        <v>1.7</v>
      </c>
      <c r="AK23" s="246" t="s">
        <v>1346</v>
      </c>
      <c r="AL23" s="245">
        <v>58</v>
      </c>
      <c r="AM23" s="268">
        <v>1.2</v>
      </c>
      <c r="AN23" s="246" t="s">
        <v>1492</v>
      </c>
      <c r="AO23" s="245">
        <v>0</v>
      </c>
      <c r="AP23" s="255"/>
      <c r="AQ23" s="246" t="s">
        <v>44</v>
      </c>
    </row>
    <row r="24" spans="1:43" x14ac:dyDescent="0.2">
      <c r="A24" s="271" t="s">
        <v>148</v>
      </c>
      <c r="B24" s="245">
        <v>25</v>
      </c>
      <c r="C24" s="267">
        <v>0.8</v>
      </c>
      <c r="D24" s="256" t="s">
        <v>1489</v>
      </c>
      <c r="E24" s="323"/>
      <c r="F24" s="316"/>
      <c r="G24" s="317"/>
      <c r="H24" s="321">
        <v>40</v>
      </c>
      <c r="I24" s="268">
        <v>3.9</v>
      </c>
      <c r="J24" s="246" t="s">
        <v>1508</v>
      </c>
      <c r="K24" s="245">
        <v>34</v>
      </c>
      <c r="L24" s="268">
        <v>5.2</v>
      </c>
      <c r="M24" s="246" t="s">
        <v>1509</v>
      </c>
      <c r="N24" s="245">
        <v>37</v>
      </c>
      <c r="O24" s="268">
        <v>1.8</v>
      </c>
      <c r="P24" s="246" t="s">
        <v>1418</v>
      </c>
      <c r="Q24" s="245">
        <v>75</v>
      </c>
      <c r="R24" s="268">
        <v>5.3</v>
      </c>
      <c r="S24" s="246" t="s">
        <v>1510</v>
      </c>
      <c r="T24" s="245">
        <v>0</v>
      </c>
      <c r="U24" s="255"/>
      <c r="V24" s="246" t="s">
        <v>44</v>
      </c>
      <c r="W24" s="245">
        <v>5</v>
      </c>
      <c r="X24" s="268">
        <v>1.1000000000000001</v>
      </c>
      <c r="Y24" s="246" t="s">
        <v>1332</v>
      </c>
      <c r="Z24" s="245">
        <v>198</v>
      </c>
      <c r="AA24" s="268">
        <v>2.2999999999999998</v>
      </c>
      <c r="AB24" s="246" t="s">
        <v>1511</v>
      </c>
      <c r="AC24" s="323"/>
      <c r="AD24" s="316"/>
      <c r="AE24" s="317"/>
      <c r="AF24" s="321">
        <v>548</v>
      </c>
      <c r="AG24" s="268">
        <v>5.3</v>
      </c>
      <c r="AH24" s="246" t="s">
        <v>1512</v>
      </c>
      <c r="AI24" s="245">
        <v>36</v>
      </c>
      <c r="AJ24" s="268">
        <v>1.6</v>
      </c>
      <c r="AK24" s="246" t="s">
        <v>1346</v>
      </c>
      <c r="AL24" s="245">
        <v>37</v>
      </c>
      <c r="AM24" s="268">
        <v>3</v>
      </c>
      <c r="AN24" s="246" t="s">
        <v>1513</v>
      </c>
      <c r="AO24" s="245">
        <v>0</v>
      </c>
      <c r="AP24" s="255"/>
      <c r="AQ24" s="246" t="s">
        <v>44</v>
      </c>
    </row>
    <row r="25" spans="1:43" x14ac:dyDescent="0.2">
      <c r="A25" s="271" t="s">
        <v>154</v>
      </c>
      <c r="B25" s="245">
        <v>58</v>
      </c>
      <c r="C25" s="267">
        <v>3.1</v>
      </c>
      <c r="D25" s="256" t="s">
        <v>1514</v>
      </c>
      <c r="E25" s="245">
        <v>69</v>
      </c>
      <c r="F25" s="268">
        <v>3.6</v>
      </c>
      <c r="G25" s="246" t="s">
        <v>1515</v>
      </c>
      <c r="H25" s="321">
        <v>1583</v>
      </c>
      <c r="I25" s="268">
        <v>1.9</v>
      </c>
      <c r="J25" s="246" t="s">
        <v>1481</v>
      </c>
      <c r="K25" s="245">
        <v>115</v>
      </c>
      <c r="L25" s="268">
        <v>4.8</v>
      </c>
      <c r="M25" s="246" t="s">
        <v>1516</v>
      </c>
      <c r="N25" s="245">
        <v>323</v>
      </c>
      <c r="O25" s="268">
        <v>2.8</v>
      </c>
      <c r="P25" s="246" t="s">
        <v>1371</v>
      </c>
      <c r="Q25" s="245">
        <v>168</v>
      </c>
      <c r="R25" s="268">
        <v>3.6</v>
      </c>
      <c r="S25" s="246" t="s">
        <v>1517</v>
      </c>
      <c r="T25" s="245">
        <v>30</v>
      </c>
      <c r="U25" s="268">
        <v>2.8</v>
      </c>
      <c r="V25" s="246" t="s">
        <v>1518</v>
      </c>
      <c r="W25" s="245">
        <v>70</v>
      </c>
      <c r="X25" s="268">
        <v>2.7</v>
      </c>
      <c r="Y25" s="246" t="s">
        <v>1519</v>
      </c>
      <c r="Z25" s="245">
        <v>388</v>
      </c>
      <c r="AA25" s="268">
        <v>2</v>
      </c>
      <c r="AB25" s="246" t="s">
        <v>1520</v>
      </c>
      <c r="AC25" s="245">
        <v>153</v>
      </c>
      <c r="AD25" s="268">
        <v>2.7</v>
      </c>
      <c r="AE25" s="246" t="s">
        <v>1521</v>
      </c>
      <c r="AF25" s="321">
        <v>665</v>
      </c>
      <c r="AG25" s="268">
        <v>4.3</v>
      </c>
      <c r="AH25" s="246" t="s">
        <v>1522</v>
      </c>
      <c r="AI25" s="245">
        <v>61</v>
      </c>
      <c r="AJ25" s="268">
        <v>1.6</v>
      </c>
      <c r="AK25" s="246" t="s">
        <v>1523</v>
      </c>
      <c r="AL25" s="245">
        <v>172</v>
      </c>
      <c r="AM25" s="268">
        <v>2.1</v>
      </c>
      <c r="AN25" s="246" t="s">
        <v>1481</v>
      </c>
      <c r="AO25" s="245">
        <v>0</v>
      </c>
      <c r="AP25" s="255"/>
      <c r="AQ25" s="246" t="s">
        <v>44</v>
      </c>
    </row>
    <row r="26" spans="1:43" x14ac:dyDescent="0.2">
      <c r="A26" s="271" t="s">
        <v>157</v>
      </c>
      <c r="B26" s="245">
        <v>27</v>
      </c>
      <c r="C26" s="267">
        <v>3.1</v>
      </c>
      <c r="D26" s="256" t="s">
        <v>1524</v>
      </c>
      <c r="E26" s="245">
        <v>10</v>
      </c>
      <c r="F26" s="268">
        <v>2.4</v>
      </c>
      <c r="G26" s="246" t="s">
        <v>1525</v>
      </c>
      <c r="H26" s="321">
        <v>1067</v>
      </c>
      <c r="I26" s="268">
        <v>2.7</v>
      </c>
      <c r="J26" s="246" t="s">
        <v>1526</v>
      </c>
      <c r="K26" s="245">
        <v>34</v>
      </c>
      <c r="L26" s="268">
        <v>2.1</v>
      </c>
      <c r="M26" s="246" t="s">
        <v>1527</v>
      </c>
      <c r="N26" s="245">
        <v>68</v>
      </c>
      <c r="O26" s="268">
        <v>2.6</v>
      </c>
      <c r="P26" s="246" t="s">
        <v>1528</v>
      </c>
      <c r="Q26" s="245">
        <v>94</v>
      </c>
      <c r="R26" s="268">
        <v>2.9</v>
      </c>
      <c r="S26" s="246" t="s">
        <v>1529</v>
      </c>
      <c r="T26" s="323"/>
      <c r="U26" s="316"/>
      <c r="V26" s="317"/>
      <c r="W26" s="245">
        <v>11</v>
      </c>
      <c r="X26" s="268">
        <v>2.9</v>
      </c>
      <c r="Y26" s="246" t="s">
        <v>1530</v>
      </c>
      <c r="Z26" s="245">
        <v>223</v>
      </c>
      <c r="AA26" s="268">
        <v>2</v>
      </c>
      <c r="AB26" s="246" t="s">
        <v>1531</v>
      </c>
      <c r="AC26" s="245">
        <v>60</v>
      </c>
      <c r="AD26" s="268">
        <v>2.9</v>
      </c>
      <c r="AE26" s="246" t="s">
        <v>1532</v>
      </c>
      <c r="AF26" s="321">
        <v>460</v>
      </c>
      <c r="AG26" s="268">
        <v>4.4000000000000004</v>
      </c>
      <c r="AH26" s="246" t="s">
        <v>1533</v>
      </c>
      <c r="AI26" s="245">
        <v>53</v>
      </c>
      <c r="AJ26" s="268">
        <v>1.8</v>
      </c>
      <c r="AK26" s="246" t="s">
        <v>1499</v>
      </c>
      <c r="AL26" s="245">
        <v>68</v>
      </c>
      <c r="AM26" s="268">
        <v>2</v>
      </c>
      <c r="AN26" s="246" t="s">
        <v>1534</v>
      </c>
      <c r="AO26" s="245">
        <v>10</v>
      </c>
      <c r="AP26" s="268">
        <v>5.5</v>
      </c>
      <c r="AQ26" s="246" t="s">
        <v>1535</v>
      </c>
    </row>
    <row r="27" spans="1:43" x14ac:dyDescent="0.2">
      <c r="A27" s="271" t="s">
        <v>161</v>
      </c>
      <c r="B27" s="323"/>
      <c r="C27" s="315"/>
      <c r="D27" s="314"/>
      <c r="E27" s="245">
        <v>18</v>
      </c>
      <c r="F27" s="268">
        <v>12</v>
      </c>
      <c r="G27" s="246" t="s">
        <v>1536</v>
      </c>
      <c r="H27" s="321">
        <v>1085</v>
      </c>
      <c r="I27" s="268">
        <v>2</v>
      </c>
      <c r="J27" s="246" t="s">
        <v>1537</v>
      </c>
      <c r="K27" s="245">
        <v>4</v>
      </c>
      <c r="L27" s="268">
        <v>4.3</v>
      </c>
      <c r="M27" s="246" t="s">
        <v>1538</v>
      </c>
      <c r="N27" s="323"/>
      <c r="O27" s="316"/>
      <c r="P27" s="317"/>
      <c r="Q27" s="245">
        <v>28</v>
      </c>
      <c r="R27" s="268">
        <v>3.3</v>
      </c>
      <c r="S27" s="246" t="s">
        <v>1539</v>
      </c>
      <c r="T27" s="323"/>
      <c r="U27" s="316"/>
      <c r="V27" s="317"/>
      <c r="W27" s="323"/>
      <c r="X27" s="316"/>
      <c r="Y27" s="317"/>
      <c r="Z27" s="323"/>
      <c r="AA27" s="316"/>
      <c r="AB27" s="317"/>
      <c r="AC27" s="245">
        <v>5</v>
      </c>
      <c r="AD27" s="268">
        <v>1.2</v>
      </c>
      <c r="AE27" s="246" t="s">
        <v>1540</v>
      </c>
      <c r="AF27" s="321">
        <v>92</v>
      </c>
      <c r="AG27" s="268">
        <v>4.7</v>
      </c>
      <c r="AH27" s="246" t="s">
        <v>1541</v>
      </c>
      <c r="AI27" s="245">
        <v>0</v>
      </c>
      <c r="AJ27" s="255"/>
      <c r="AK27" s="246" t="s">
        <v>44</v>
      </c>
      <c r="AL27" s="245">
        <v>14</v>
      </c>
      <c r="AM27" s="268">
        <v>3.5</v>
      </c>
      <c r="AN27" s="246" t="s">
        <v>1542</v>
      </c>
      <c r="AO27" s="245">
        <v>0</v>
      </c>
      <c r="AP27" s="255"/>
      <c r="AQ27" s="246" t="s">
        <v>44</v>
      </c>
    </row>
    <row r="28" spans="1:43" x14ac:dyDescent="0.2">
      <c r="A28" s="271" t="s">
        <v>164</v>
      </c>
      <c r="B28" s="245">
        <v>13</v>
      </c>
      <c r="C28" s="267">
        <v>1.6</v>
      </c>
      <c r="D28" s="256" t="s">
        <v>1543</v>
      </c>
      <c r="E28" s="245">
        <v>23</v>
      </c>
      <c r="F28" s="268">
        <v>1.4</v>
      </c>
      <c r="G28" s="246" t="s">
        <v>1544</v>
      </c>
      <c r="H28" s="321">
        <v>47</v>
      </c>
      <c r="I28" s="268">
        <v>3.2</v>
      </c>
      <c r="J28" s="246" t="s">
        <v>1545</v>
      </c>
      <c r="K28" s="245">
        <v>75</v>
      </c>
      <c r="L28" s="268">
        <v>1</v>
      </c>
      <c r="M28" s="246" t="s">
        <v>1546</v>
      </c>
      <c r="N28" s="245">
        <v>76</v>
      </c>
      <c r="O28" s="268">
        <v>1</v>
      </c>
      <c r="P28" s="246" t="s">
        <v>1547</v>
      </c>
      <c r="Q28" s="245">
        <v>93</v>
      </c>
      <c r="R28" s="268">
        <v>3</v>
      </c>
      <c r="S28" s="246" t="s">
        <v>1548</v>
      </c>
      <c r="T28" s="245">
        <v>4</v>
      </c>
      <c r="U28" s="268">
        <v>2</v>
      </c>
      <c r="V28" s="246" t="s">
        <v>1549</v>
      </c>
      <c r="W28" s="245">
        <v>11</v>
      </c>
      <c r="X28" s="268">
        <v>1.3</v>
      </c>
      <c r="Y28" s="246" t="s">
        <v>1484</v>
      </c>
      <c r="Z28" s="245">
        <v>148</v>
      </c>
      <c r="AA28" s="268">
        <v>0.9</v>
      </c>
      <c r="AB28" s="246" t="s">
        <v>1550</v>
      </c>
      <c r="AC28" s="245">
        <v>10</v>
      </c>
      <c r="AD28" s="268">
        <v>1</v>
      </c>
      <c r="AE28" s="246" t="s">
        <v>1551</v>
      </c>
      <c r="AF28" s="321">
        <v>623</v>
      </c>
      <c r="AG28" s="268">
        <v>2.1</v>
      </c>
      <c r="AH28" s="246" t="s">
        <v>1552</v>
      </c>
      <c r="AI28" s="245">
        <v>19</v>
      </c>
      <c r="AJ28" s="268">
        <v>0.9</v>
      </c>
      <c r="AK28" s="246" t="s">
        <v>1553</v>
      </c>
      <c r="AL28" s="245">
        <v>36</v>
      </c>
      <c r="AM28" s="268">
        <v>1.2</v>
      </c>
      <c r="AN28" s="246" t="s">
        <v>1350</v>
      </c>
      <c r="AO28" s="245">
        <v>0</v>
      </c>
      <c r="AP28" s="255"/>
      <c r="AQ28" s="246" t="s">
        <v>44</v>
      </c>
    </row>
    <row r="29" spans="1:43" x14ac:dyDescent="0.2">
      <c r="A29" s="271" t="s">
        <v>167</v>
      </c>
      <c r="B29" s="245">
        <v>26</v>
      </c>
      <c r="C29" s="267">
        <v>0.9</v>
      </c>
      <c r="D29" s="256" t="s">
        <v>1546</v>
      </c>
      <c r="E29" s="245">
        <v>46</v>
      </c>
      <c r="F29" s="268">
        <v>2.7</v>
      </c>
      <c r="G29" s="246" t="s">
        <v>1554</v>
      </c>
      <c r="H29" s="321">
        <v>62</v>
      </c>
      <c r="I29" s="268">
        <v>2</v>
      </c>
      <c r="J29" s="246" t="s">
        <v>1555</v>
      </c>
      <c r="K29" s="245">
        <v>86</v>
      </c>
      <c r="L29" s="268">
        <v>1.5</v>
      </c>
      <c r="M29" s="246" t="s">
        <v>1556</v>
      </c>
      <c r="N29" s="245">
        <v>112</v>
      </c>
      <c r="O29" s="268">
        <v>2.2999999999999998</v>
      </c>
      <c r="P29" s="246" t="s">
        <v>1557</v>
      </c>
      <c r="Q29" s="245">
        <v>169</v>
      </c>
      <c r="R29" s="268">
        <v>4.5999999999999996</v>
      </c>
      <c r="S29" s="246" t="s">
        <v>1558</v>
      </c>
      <c r="T29" s="323"/>
      <c r="U29" s="316"/>
      <c r="V29" s="317"/>
      <c r="W29" s="245">
        <v>142</v>
      </c>
      <c r="X29" s="268">
        <v>2</v>
      </c>
      <c r="Y29" s="246" t="s">
        <v>1557</v>
      </c>
      <c r="Z29" s="245">
        <v>207</v>
      </c>
      <c r="AA29" s="268">
        <v>1.7</v>
      </c>
      <c r="AB29" s="246" t="s">
        <v>1363</v>
      </c>
      <c r="AC29" s="245">
        <v>69</v>
      </c>
      <c r="AD29" s="268">
        <v>1.8</v>
      </c>
      <c r="AE29" s="246" t="s">
        <v>1559</v>
      </c>
      <c r="AF29" s="321">
        <v>740</v>
      </c>
      <c r="AG29" s="268">
        <v>2.7</v>
      </c>
      <c r="AH29" s="246" t="s">
        <v>1348</v>
      </c>
      <c r="AI29" s="245">
        <v>57</v>
      </c>
      <c r="AJ29" s="268">
        <v>1.4</v>
      </c>
      <c r="AK29" s="246" t="s">
        <v>1335</v>
      </c>
      <c r="AL29" s="245">
        <v>71</v>
      </c>
      <c r="AM29" s="268">
        <v>1.6</v>
      </c>
      <c r="AN29" s="246" t="s">
        <v>1335</v>
      </c>
      <c r="AO29" s="323"/>
      <c r="AP29" s="316"/>
      <c r="AQ29" s="317"/>
    </row>
    <row r="30" spans="1:43" x14ac:dyDescent="0.2">
      <c r="A30" s="271" t="s">
        <v>171</v>
      </c>
      <c r="B30" s="245">
        <v>43</v>
      </c>
      <c r="C30" s="267">
        <v>1.7</v>
      </c>
      <c r="D30" s="256" t="s">
        <v>1560</v>
      </c>
      <c r="E30" s="245">
        <v>11</v>
      </c>
      <c r="F30" s="268">
        <v>2</v>
      </c>
      <c r="G30" s="246" t="s">
        <v>1492</v>
      </c>
      <c r="H30" s="321">
        <v>45</v>
      </c>
      <c r="I30" s="268">
        <v>2.6</v>
      </c>
      <c r="J30" s="246" t="s">
        <v>1561</v>
      </c>
      <c r="K30" s="245">
        <v>45</v>
      </c>
      <c r="L30" s="268">
        <v>1.9</v>
      </c>
      <c r="M30" s="246" t="s">
        <v>1453</v>
      </c>
      <c r="N30" s="245">
        <v>65</v>
      </c>
      <c r="O30" s="268">
        <v>2.4</v>
      </c>
      <c r="P30" s="246" t="s">
        <v>1562</v>
      </c>
      <c r="Q30" s="245">
        <v>86</v>
      </c>
      <c r="R30" s="268">
        <v>4.2</v>
      </c>
      <c r="S30" s="246" t="s">
        <v>1367</v>
      </c>
      <c r="T30" s="323"/>
      <c r="U30" s="316"/>
      <c r="V30" s="317"/>
      <c r="W30" s="245">
        <v>56</v>
      </c>
      <c r="X30" s="268">
        <v>1.1000000000000001</v>
      </c>
      <c r="Y30" s="246" t="s">
        <v>1563</v>
      </c>
      <c r="Z30" s="245">
        <v>134</v>
      </c>
      <c r="AA30" s="268">
        <v>1.7</v>
      </c>
      <c r="AB30" s="246" t="s">
        <v>1330</v>
      </c>
      <c r="AC30" s="323"/>
      <c r="AD30" s="316"/>
      <c r="AE30" s="317"/>
      <c r="AF30" s="321">
        <v>530</v>
      </c>
      <c r="AG30" s="268">
        <v>2.8</v>
      </c>
      <c r="AH30" s="246" t="s">
        <v>1564</v>
      </c>
      <c r="AI30" s="245">
        <v>57</v>
      </c>
      <c r="AJ30" s="268">
        <v>1.4</v>
      </c>
      <c r="AK30" s="246" t="s">
        <v>1451</v>
      </c>
      <c r="AL30" s="245">
        <v>38</v>
      </c>
      <c r="AM30" s="268">
        <v>1.8</v>
      </c>
      <c r="AN30" s="246" t="s">
        <v>1408</v>
      </c>
      <c r="AO30" s="245">
        <v>0</v>
      </c>
      <c r="AP30" s="255"/>
      <c r="AQ30" s="246" t="s">
        <v>44</v>
      </c>
    </row>
    <row r="31" spans="1:43" x14ac:dyDescent="0.2">
      <c r="A31" s="271" t="s">
        <v>175</v>
      </c>
      <c r="B31" s="245">
        <v>12</v>
      </c>
      <c r="C31" s="267">
        <v>1.7</v>
      </c>
      <c r="D31" s="256" t="s">
        <v>1338</v>
      </c>
      <c r="E31" s="245">
        <v>20</v>
      </c>
      <c r="F31" s="268">
        <v>1.3</v>
      </c>
      <c r="G31" s="246" t="s">
        <v>1565</v>
      </c>
      <c r="H31" s="321">
        <v>755</v>
      </c>
      <c r="I31" s="268">
        <v>2</v>
      </c>
      <c r="J31" s="246" t="s">
        <v>1566</v>
      </c>
      <c r="K31" s="245">
        <v>78</v>
      </c>
      <c r="L31" s="268">
        <v>1.6</v>
      </c>
      <c r="M31" s="246" t="s">
        <v>1408</v>
      </c>
      <c r="N31" s="245">
        <v>103</v>
      </c>
      <c r="O31" s="268">
        <v>0.9</v>
      </c>
      <c r="P31" s="246" t="s">
        <v>1567</v>
      </c>
      <c r="Q31" s="245">
        <v>97</v>
      </c>
      <c r="R31" s="268">
        <v>3.2</v>
      </c>
      <c r="S31" s="246" t="s">
        <v>1568</v>
      </c>
      <c r="T31" s="245">
        <v>14</v>
      </c>
      <c r="U31" s="268">
        <v>1.3</v>
      </c>
      <c r="V31" s="246" t="s">
        <v>1569</v>
      </c>
      <c r="W31" s="245">
        <v>90</v>
      </c>
      <c r="X31" s="268">
        <v>0.7</v>
      </c>
      <c r="Y31" s="246" t="s">
        <v>1570</v>
      </c>
      <c r="Z31" s="245">
        <v>233</v>
      </c>
      <c r="AA31" s="268">
        <v>1</v>
      </c>
      <c r="AB31" s="246" t="s">
        <v>1486</v>
      </c>
      <c r="AC31" s="245">
        <v>110</v>
      </c>
      <c r="AD31" s="268">
        <v>0.9</v>
      </c>
      <c r="AE31" s="246" t="s">
        <v>1571</v>
      </c>
      <c r="AF31" s="321">
        <v>933</v>
      </c>
      <c r="AG31" s="268">
        <v>3.6</v>
      </c>
      <c r="AH31" s="246" t="s">
        <v>1572</v>
      </c>
      <c r="AI31" s="245">
        <v>86</v>
      </c>
      <c r="AJ31" s="268">
        <v>1.3</v>
      </c>
      <c r="AK31" s="246" t="s">
        <v>1573</v>
      </c>
      <c r="AL31" s="245">
        <v>116</v>
      </c>
      <c r="AM31" s="268">
        <v>1</v>
      </c>
      <c r="AN31" s="246" t="s">
        <v>1574</v>
      </c>
      <c r="AO31" s="245">
        <v>0</v>
      </c>
      <c r="AP31" s="255"/>
      <c r="AQ31" s="246" t="s">
        <v>44</v>
      </c>
    </row>
    <row r="32" spans="1:43" x14ac:dyDescent="0.2">
      <c r="A32" s="271" t="s">
        <v>179</v>
      </c>
      <c r="B32" s="245">
        <v>12</v>
      </c>
      <c r="C32" s="267">
        <v>4.0999999999999996</v>
      </c>
      <c r="D32" s="256" t="s">
        <v>1575</v>
      </c>
      <c r="E32" s="245">
        <v>37</v>
      </c>
      <c r="F32" s="268">
        <v>3.8</v>
      </c>
      <c r="G32" s="246" t="s">
        <v>1576</v>
      </c>
      <c r="H32" s="321">
        <v>97</v>
      </c>
      <c r="I32" s="268">
        <v>2.9</v>
      </c>
      <c r="J32" s="246" t="s">
        <v>1440</v>
      </c>
      <c r="K32" s="245">
        <v>94</v>
      </c>
      <c r="L32" s="268">
        <v>2.1</v>
      </c>
      <c r="M32" s="246" t="s">
        <v>1577</v>
      </c>
      <c r="N32" s="245">
        <v>115</v>
      </c>
      <c r="O32" s="268">
        <v>2.1</v>
      </c>
      <c r="P32" s="246" t="s">
        <v>1428</v>
      </c>
      <c r="Q32" s="245">
        <v>78</v>
      </c>
      <c r="R32" s="268">
        <v>4.3</v>
      </c>
      <c r="S32" s="246" t="s">
        <v>1578</v>
      </c>
      <c r="T32" s="245">
        <v>4</v>
      </c>
      <c r="U32" s="268">
        <v>25.9</v>
      </c>
      <c r="V32" s="246" t="s">
        <v>1000</v>
      </c>
      <c r="W32" s="245">
        <v>105</v>
      </c>
      <c r="X32" s="268">
        <v>1.1000000000000001</v>
      </c>
      <c r="Y32" s="246" t="s">
        <v>1579</v>
      </c>
      <c r="Z32" s="245">
        <v>237</v>
      </c>
      <c r="AA32" s="268">
        <v>1.7</v>
      </c>
      <c r="AB32" s="246" t="s">
        <v>1580</v>
      </c>
      <c r="AC32" s="245">
        <v>79</v>
      </c>
      <c r="AD32" s="268">
        <v>1.1000000000000001</v>
      </c>
      <c r="AE32" s="246" t="s">
        <v>1327</v>
      </c>
      <c r="AF32" s="321">
        <v>505</v>
      </c>
      <c r="AG32" s="268">
        <v>4.3</v>
      </c>
      <c r="AH32" s="246" t="s">
        <v>1581</v>
      </c>
      <c r="AI32" s="245">
        <v>57</v>
      </c>
      <c r="AJ32" s="268">
        <v>1.3</v>
      </c>
      <c r="AK32" s="246" t="s">
        <v>1582</v>
      </c>
      <c r="AL32" s="245">
        <v>95</v>
      </c>
      <c r="AM32" s="268">
        <v>1.6</v>
      </c>
      <c r="AN32" s="246" t="s">
        <v>1583</v>
      </c>
      <c r="AO32" s="245">
        <v>0</v>
      </c>
      <c r="AP32" s="255"/>
      <c r="AQ32" s="246" t="s">
        <v>44</v>
      </c>
    </row>
    <row r="33" spans="1:151" x14ac:dyDescent="0.2">
      <c r="A33" s="271" t="s">
        <v>182</v>
      </c>
      <c r="B33" s="245">
        <v>44</v>
      </c>
      <c r="C33" s="267">
        <v>2.2000000000000002</v>
      </c>
      <c r="D33" s="256" t="s">
        <v>1584</v>
      </c>
      <c r="E33" s="245">
        <v>72</v>
      </c>
      <c r="F33" s="268">
        <v>6</v>
      </c>
      <c r="G33" s="246" t="s">
        <v>1585</v>
      </c>
      <c r="H33" s="321">
        <v>1280</v>
      </c>
      <c r="I33" s="268">
        <v>3</v>
      </c>
      <c r="J33" s="246" t="s">
        <v>1586</v>
      </c>
      <c r="K33" s="245">
        <v>84</v>
      </c>
      <c r="L33" s="268">
        <v>3.1</v>
      </c>
      <c r="M33" s="246" t="s">
        <v>1587</v>
      </c>
      <c r="N33" s="245">
        <v>206</v>
      </c>
      <c r="O33" s="268">
        <v>3</v>
      </c>
      <c r="P33" s="246" t="s">
        <v>1366</v>
      </c>
      <c r="Q33" s="245">
        <v>194</v>
      </c>
      <c r="R33" s="268">
        <v>4.0999999999999996</v>
      </c>
      <c r="S33" s="246" t="s">
        <v>1588</v>
      </c>
      <c r="T33" s="245">
        <v>10</v>
      </c>
      <c r="U33" s="268">
        <v>3</v>
      </c>
      <c r="V33" s="246" t="s">
        <v>1589</v>
      </c>
      <c r="W33" s="245">
        <v>108</v>
      </c>
      <c r="X33" s="268">
        <v>1</v>
      </c>
      <c r="Y33" s="246" t="s">
        <v>1590</v>
      </c>
      <c r="Z33" s="245">
        <v>136</v>
      </c>
      <c r="AA33" s="268">
        <v>2.2999999999999998</v>
      </c>
      <c r="AB33" s="246" t="s">
        <v>1591</v>
      </c>
      <c r="AC33" s="245">
        <v>88</v>
      </c>
      <c r="AD33" s="268">
        <v>2.9</v>
      </c>
      <c r="AE33" s="246" t="s">
        <v>1592</v>
      </c>
      <c r="AF33" s="321">
        <v>721</v>
      </c>
      <c r="AG33" s="268">
        <v>3.7</v>
      </c>
      <c r="AH33" s="246" t="s">
        <v>1593</v>
      </c>
      <c r="AI33" s="245">
        <v>33</v>
      </c>
      <c r="AJ33" s="268">
        <v>2.6</v>
      </c>
      <c r="AK33" s="246" t="s">
        <v>1594</v>
      </c>
      <c r="AL33" s="245">
        <v>97</v>
      </c>
      <c r="AM33" s="268">
        <v>1.7</v>
      </c>
      <c r="AN33" s="246" t="s">
        <v>1595</v>
      </c>
      <c r="AO33" s="323"/>
      <c r="AP33" s="316"/>
      <c r="AQ33" s="317"/>
    </row>
    <row r="34" spans="1:151" x14ac:dyDescent="0.2">
      <c r="A34" s="271" t="s">
        <v>185</v>
      </c>
      <c r="B34" s="245">
        <v>13</v>
      </c>
      <c r="C34" s="267">
        <v>4.5</v>
      </c>
      <c r="D34" s="256" t="s">
        <v>1596</v>
      </c>
      <c r="E34" s="245">
        <v>33</v>
      </c>
      <c r="F34" s="268">
        <v>2.4</v>
      </c>
      <c r="G34" s="246" t="s">
        <v>1597</v>
      </c>
      <c r="H34" s="321">
        <v>19</v>
      </c>
      <c r="I34" s="268">
        <v>0.6</v>
      </c>
      <c r="J34" s="246" t="s">
        <v>1598</v>
      </c>
      <c r="K34" s="245">
        <v>60</v>
      </c>
      <c r="L34" s="268">
        <v>1.4</v>
      </c>
      <c r="M34" s="246" t="s">
        <v>1599</v>
      </c>
      <c r="N34" s="245">
        <v>99</v>
      </c>
      <c r="O34" s="268">
        <v>2.5</v>
      </c>
      <c r="P34" s="246" t="s">
        <v>1434</v>
      </c>
      <c r="Q34" s="245">
        <v>94</v>
      </c>
      <c r="R34" s="268">
        <v>3.6</v>
      </c>
      <c r="S34" s="246" t="s">
        <v>1600</v>
      </c>
      <c r="T34" s="245">
        <v>4</v>
      </c>
      <c r="U34" s="268">
        <v>5.2</v>
      </c>
      <c r="V34" s="246" t="s">
        <v>1601</v>
      </c>
      <c r="W34" s="245">
        <v>72</v>
      </c>
      <c r="X34" s="268">
        <v>1</v>
      </c>
      <c r="Y34" s="246" t="s">
        <v>1602</v>
      </c>
      <c r="Z34" s="245">
        <v>289</v>
      </c>
      <c r="AA34" s="268">
        <v>1.6</v>
      </c>
      <c r="AB34" s="246" t="s">
        <v>1432</v>
      </c>
      <c r="AC34" s="245">
        <v>76</v>
      </c>
      <c r="AD34" s="268">
        <v>1</v>
      </c>
      <c r="AE34" s="246" t="s">
        <v>1438</v>
      </c>
      <c r="AF34" s="321">
        <v>467</v>
      </c>
      <c r="AG34" s="268">
        <v>2.9</v>
      </c>
      <c r="AH34" s="246" t="s">
        <v>1462</v>
      </c>
      <c r="AI34" s="245">
        <v>34</v>
      </c>
      <c r="AJ34" s="268">
        <v>1.1000000000000001</v>
      </c>
      <c r="AK34" s="246" t="s">
        <v>1603</v>
      </c>
      <c r="AL34" s="245">
        <v>73</v>
      </c>
      <c r="AM34" s="268">
        <v>1.2</v>
      </c>
      <c r="AN34" s="246" t="s">
        <v>1599</v>
      </c>
      <c r="AO34" s="245">
        <v>0</v>
      </c>
      <c r="AP34" s="255"/>
      <c r="AQ34" s="246" t="s">
        <v>44</v>
      </c>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row>
    <row r="35" spans="1:151" x14ac:dyDescent="0.2">
      <c r="A35" s="271" t="s">
        <v>189</v>
      </c>
      <c r="B35" s="245">
        <v>11</v>
      </c>
      <c r="C35" s="267">
        <v>0.3</v>
      </c>
      <c r="D35" s="256" t="s">
        <v>1604</v>
      </c>
      <c r="E35" s="245">
        <v>6</v>
      </c>
      <c r="F35" s="268">
        <v>1.6</v>
      </c>
      <c r="G35" s="246" t="s">
        <v>1338</v>
      </c>
      <c r="H35" s="321">
        <v>295</v>
      </c>
      <c r="I35" s="268">
        <v>2.8</v>
      </c>
      <c r="J35" s="246" t="s">
        <v>1605</v>
      </c>
      <c r="K35" s="245">
        <v>0</v>
      </c>
      <c r="L35" s="255"/>
      <c r="M35" s="246" t="s">
        <v>44</v>
      </c>
      <c r="N35" s="245">
        <v>4</v>
      </c>
      <c r="O35" s="268">
        <v>1.3</v>
      </c>
      <c r="P35" s="246" t="s">
        <v>1511</v>
      </c>
      <c r="Q35" s="245">
        <v>5</v>
      </c>
      <c r="R35" s="268">
        <v>0.1</v>
      </c>
      <c r="S35" s="246" t="s">
        <v>1606</v>
      </c>
      <c r="T35" s="245">
        <v>0</v>
      </c>
      <c r="U35" s="255"/>
      <c r="V35" s="246" t="s">
        <v>44</v>
      </c>
      <c r="W35" s="245">
        <v>65</v>
      </c>
      <c r="X35" s="268">
        <v>2.1</v>
      </c>
      <c r="Y35" s="246" t="s">
        <v>1500</v>
      </c>
      <c r="Z35" s="245">
        <v>12</v>
      </c>
      <c r="AA35" s="268">
        <v>0.9</v>
      </c>
      <c r="AB35" s="246" t="s">
        <v>1607</v>
      </c>
      <c r="AC35" s="245">
        <v>458</v>
      </c>
      <c r="AD35" s="268">
        <v>0.1</v>
      </c>
      <c r="AE35" s="246" t="s">
        <v>1608</v>
      </c>
      <c r="AF35" s="321">
        <v>24</v>
      </c>
      <c r="AG35" s="268">
        <v>2.2000000000000002</v>
      </c>
      <c r="AH35" s="246" t="s">
        <v>1609</v>
      </c>
      <c r="AI35" s="245">
        <v>8</v>
      </c>
      <c r="AJ35" s="268">
        <v>0.7</v>
      </c>
      <c r="AK35" s="246" t="s">
        <v>1610</v>
      </c>
      <c r="AL35" s="245">
        <v>23</v>
      </c>
      <c r="AM35" s="268">
        <v>0.7</v>
      </c>
      <c r="AN35" s="246" t="s">
        <v>1611</v>
      </c>
      <c r="AO35" s="245">
        <v>0</v>
      </c>
      <c r="AP35" s="255"/>
      <c r="AQ35" s="246" t="s">
        <v>44</v>
      </c>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row>
    <row r="36" spans="1:151" s="237" customFormat="1" x14ac:dyDescent="0.2">
      <c r="A36" s="272" t="s">
        <v>192</v>
      </c>
      <c r="B36" s="343">
        <v>0</v>
      </c>
      <c r="C36" s="248"/>
      <c r="D36" s="258" t="s">
        <v>44</v>
      </c>
      <c r="E36" s="324"/>
      <c r="F36" s="318"/>
      <c r="G36" s="319"/>
      <c r="H36" s="325"/>
      <c r="I36" s="318"/>
      <c r="J36" s="319"/>
      <c r="K36" s="247">
        <v>10</v>
      </c>
      <c r="L36" s="269">
        <v>0.9</v>
      </c>
      <c r="M36" s="249" t="s">
        <v>1612</v>
      </c>
      <c r="N36" s="247">
        <v>22</v>
      </c>
      <c r="O36" s="269">
        <v>2.2999999999999998</v>
      </c>
      <c r="P36" s="249" t="s">
        <v>1613</v>
      </c>
      <c r="Q36" s="247">
        <v>8</v>
      </c>
      <c r="R36" s="269">
        <v>3.7</v>
      </c>
      <c r="S36" s="249" t="s">
        <v>1614</v>
      </c>
      <c r="T36" s="324"/>
      <c r="U36" s="318"/>
      <c r="V36" s="319"/>
      <c r="W36" s="247">
        <v>61</v>
      </c>
      <c r="X36" s="269">
        <v>1.3</v>
      </c>
      <c r="Y36" s="249" t="s">
        <v>1332</v>
      </c>
      <c r="Z36" s="247">
        <v>63</v>
      </c>
      <c r="AA36" s="269">
        <v>1.7</v>
      </c>
      <c r="AB36" s="249" t="s">
        <v>1615</v>
      </c>
      <c r="AC36" s="324"/>
      <c r="AD36" s="326"/>
      <c r="AE36" s="319"/>
      <c r="AF36" s="322">
        <v>61</v>
      </c>
      <c r="AG36" s="269">
        <v>1.5</v>
      </c>
      <c r="AH36" s="249" t="s">
        <v>1447</v>
      </c>
      <c r="AI36" s="324"/>
      <c r="AJ36" s="326"/>
      <c r="AK36" s="319"/>
      <c r="AL36" s="247">
        <v>34</v>
      </c>
      <c r="AM36" s="269">
        <v>0.9</v>
      </c>
      <c r="AN36" s="249" t="s">
        <v>1408</v>
      </c>
      <c r="AO36" s="247">
        <v>0</v>
      </c>
      <c r="AP36" s="257"/>
      <c r="AQ36" s="249" t="s">
        <v>44</v>
      </c>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row>
    <row r="37" spans="1:151" x14ac:dyDescent="0.2">
      <c r="A37" s="126"/>
      <c r="B37" s="238"/>
      <c r="C37" s="239"/>
      <c r="D37" s="238"/>
      <c r="E37" s="238"/>
      <c r="F37" s="240"/>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row>
    <row r="38" spans="1:151" x14ac:dyDescent="0.2">
      <c r="A38" s="241" t="s">
        <v>492</v>
      </c>
      <c r="B38" s="241"/>
      <c r="C38" s="242"/>
      <c r="D38" s="243"/>
      <c r="E38" s="243"/>
      <c r="F38" s="242"/>
      <c r="G38" s="39"/>
      <c r="H38" s="47"/>
      <c r="I38" s="47"/>
      <c r="J38" s="39"/>
      <c r="K38" s="47"/>
      <c r="L38" s="47"/>
      <c r="M38" s="39"/>
      <c r="N38" s="47"/>
      <c r="O38" s="47"/>
      <c r="P38" s="39"/>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row>
    <row r="39" spans="1:151" x14ac:dyDescent="0.2">
      <c r="A39" s="39" t="s">
        <v>1617</v>
      </c>
      <c r="B39" s="39"/>
      <c r="C39" s="47"/>
      <c r="D39" s="39"/>
      <c r="E39" s="39"/>
      <c r="F39" s="47"/>
      <c r="G39" s="39"/>
      <c r="H39" s="47"/>
      <c r="I39" s="47"/>
      <c r="J39" s="39"/>
      <c r="K39" s="47"/>
      <c r="L39" s="47"/>
      <c r="M39" s="39"/>
      <c r="N39" s="47"/>
      <c r="O39" s="47"/>
      <c r="P39" s="39"/>
      <c r="R39" s="259"/>
      <c r="T39" s="260"/>
    </row>
    <row r="40" spans="1:151" x14ac:dyDescent="0.2">
      <c r="A40" s="39" t="s">
        <v>1322</v>
      </c>
      <c r="B40" s="39"/>
      <c r="C40" s="47"/>
      <c r="D40" s="39"/>
      <c r="E40" s="39"/>
      <c r="F40" s="47"/>
      <c r="G40" s="39"/>
      <c r="H40" s="47"/>
      <c r="I40" s="47"/>
      <c r="J40" s="39"/>
      <c r="K40" s="47"/>
      <c r="L40" s="47"/>
      <c r="M40" s="39"/>
      <c r="N40" s="47"/>
      <c r="O40" s="47"/>
      <c r="P40" s="39"/>
      <c r="R40" s="259"/>
      <c r="T40" s="261"/>
    </row>
    <row r="41" spans="1:151" x14ac:dyDescent="0.2">
      <c r="A41" s="39" t="s">
        <v>1648</v>
      </c>
      <c r="R41" s="259"/>
      <c r="T41" s="261"/>
    </row>
    <row r="42" spans="1:151" x14ac:dyDescent="0.2">
      <c r="A42" s="39" t="s">
        <v>1642</v>
      </c>
      <c r="B42" s="39"/>
      <c r="C42" s="48"/>
      <c r="D42" s="49"/>
      <c r="E42" s="49"/>
      <c r="F42" s="48"/>
      <c r="G42" s="49"/>
      <c r="H42" s="48"/>
      <c r="I42" s="48"/>
      <c r="J42" s="49"/>
      <c r="K42" s="48"/>
      <c r="L42" s="48"/>
      <c r="M42" s="49"/>
      <c r="N42" s="48"/>
      <c r="O42" s="48"/>
      <c r="P42" s="49"/>
      <c r="R42" s="259"/>
      <c r="T42" s="261"/>
    </row>
    <row r="43" spans="1:151" x14ac:dyDescent="0.2">
      <c r="A43" s="108" t="s">
        <v>1643</v>
      </c>
      <c r="B43" s="108"/>
      <c r="C43" s="48"/>
      <c r="D43" s="49"/>
      <c r="E43" s="49"/>
      <c r="F43" s="48"/>
      <c r="G43" s="49"/>
      <c r="H43" s="48"/>
      <c r="I43" s="48"/>
      <c r="J43" s="49"/>
      <c r="K43" s="48"/>
      <c r="L43" s="48"/>
      <c r="M43" s="49"/>
      <c r="N43" s="48"/>
      <c r="O43" s="48"/>
      <c r="P43" s="49"/>
      <c r="R43" s="259"/>
      <c r="T43" s="261"/>
    </row>
    <row r="44" spans="1:151" x14ac:dyDescent="0.2">
      <c r="A44" s="39" t="s">
        <v>1644</v>
      </c>
      <c r="B44" s="39"/>
      <c r="C44" s="48"/>
      <c r="D44" s="49"/>
      <c r="E44" s="49"/>
      <c r="F44" s="48"/>
      <c r="G44" s="49"/>
      <c r="H44" s="48"/>
      <c r="I44" s="48"/>
      <c r="J44" s="49"/>
      <c r="K44" s="48"/>
      <c r="L44" s="48"/>
      <c r="M44" s="49"/>
      <c r="N44" s="48"/>
      <c r="O44" s="48"/>
      <c r="P44" s="49"/>
      <c r="R44" s="259"/>
      <c r="T44" s="261"/>
    </row>
    <row r="45" spans="1:151" x14ac:dyDescent="0.2">
      <c r="A45" s="367" t="s">
        <v>1645</v>
      </c>
      <c r="B45" s="367"/>
      <c r="C45" s="367"/>
      <c r="D45" s="367"/>
      <c r="E45" s="367"/>
      <c r="F45" s="367"/>
      <c r="G45" s="367"/>
      <c r="H45" s="367"/>
      <c r="I45" s="367"/>
      <c r="J45" s="367"/>
      <c r="K45" s="367"/>
      <c r="L45" s="367"/>
      <c r="M45" s="367"/>
      <c r="N45" s="367"/>
      <c r="O45" s="367"/>
      <c r="P45" s="367"/>
      <c r="R45" s="259"/>
      <c r="T45" s="261"/>
    </row>
    <row r="46" spans="1:151" ht="11.25" customHeight="1" x14ac:dyDescent="0.2">
      <c r="A46" s="367"/>
      <c r="B46" s="367"/>
      <c r="C46" s="367"/>
      <c r="D46" s="367"/>
      <c r="E46" s="367"/>
      <c r="F46" s="367"/>
      <c r="G46" s="367"/>
      <c r="H46" s="367"/>
      <c r="I46" s="367"/>
      <c r="J46" s="367"/>
      <c r="K46" s="367"/>
      <c r="L46" s="367"/>
      <c r="M46" s="367"/>
      <c r="N46" s="367"/>
      <c r="O46" s="367"/>
      <c r="P46" s="367"/>
      <c r="R46" s="259"/>
      <c r="T46" s="261"/>
    </row>
    <row r="47" spans="1:151" x14ac:dyDescent="0.2">
      <c r="R47" s="259"/>
      <c r="T47" s="261"/>
    </row>
    <row r="48" spans="1:151" x14ac:dyDescent="0.2">
      <c r="R48" s="259"/>
      <c r="T48" s="261"/>
    </row>
    <row r="49" spans="18:20" x14ac:dyDescent="0.2">
      <c r="R49" s="259"/>
      <c r="T49" s="261"/>
    </row>
    <row r="50" spans="18:20" x14ac:dyDescent="0.2">
      <c r="R50" s="259"/>
      <c r="T50" s="261"/>
    </row>
    <row r="51" spans="18:20" x14ac:dyDescent="0.2">
      <c r="R51" s="259"/>
      <c r="T51" s="261"/>
    </row>
    <row r="52" spans="18:20" x14ac:dyDescent="0.2">
      <c r="R52" s="259"/>
      <c r="T52" s="261"/>
    </row>
    <row r="53" spans="18:20" x14ac:dyDescent="0.2">
      <c r="R53" s="259"/>
      <c r="T53" s="261"/>
    </row>
    <row r="54" spans="18:20" x14ac:dyDescent="0.2">
      <c r="R54" s="259"/>
      <c r="T54" s="261"/>
    </row>
    <row r="55" spans="18:20" x14ac:dyDescent="0.2">
      <c r="R55" s="259"/>
      <c r="T55" s="261"/>
    </row>
    <row r="56" spans="18:20" x14ac:dyDescent="0.2">
      <c r="R56" s="259"/>
      <c r="T56" s="261"/>
    </row>
    <row r="57" spans="18:20" x14ac:dyDescent="0.2">
      <c r="R57" s="259"/>
      <c r="T57" s="261"/>
    </row>
    <row r="58" spans="18:20" x14ac:dyDescent="0.2">
      <c r="R58" s="259"/>
      <c r="T58" s="261"/>
    </row>
    <row r="59" spans="18:20" x14ac:dyDescent="0.2">
      <c r="R59" s="259"/>
      <c r="T59" s="261"/>
    </row>
    <row r="60" spans="18:20" x14ac:dyDescent="0.2">
      <c r="R60" s="259"/>
      <c r="T60" s="261"/>
    </row>
    <row r="61" spans="18:20" x14ac:dyDescent="0.2">
      <c r="R61" s="259"/>
      <c r="T61" s="261"/>
    </row>
    <row r="62" spans="18:20" x14ac:dyDescent="0.2">
      <c r="R62" s="259"/>
      <c r="T62" s="261"/>
    </row>
    <row r="63" spans="18:20" x14ac:dyDescent="0.2">
      <c r="R63" s="259"/>
      <c r="T63" s="261"/>
    </row>
    <row r="64" spans="18:20" x14ac:dyDescent="0.2">
      <c r="R64" s="259"/>
      <c r="T64" s="261"/>
    </row>
    <row r="65" spans="18:20" x14ac:dyDescent="0.2">
      <c r="R65" s="259"/>
      <c r="T65" s="261"/>
    </row>
    <row r="66" spans="18:20" x14ac:dyDescent="0.2">
      <c r="R66" s="259"/>
      <c r="T66" s="261"/>
    </row>
    <row r="67" spans="18:20" x14ac:dyDescent="0.2">
      <c r="R67" s="259"/>
      <c r="T67" s="261"/>
    </row>
    <row r="68" spans="18:20" x14ac:dyDescent="0.2">
      <c r="R68" s="259"/>
      <c r="T68" s="261"/>
    </row>
    <row r="69" spans="18:20" x14ac:dyDescent="0.2">
      <c r="R69" s="259"/>
      <c r="T69" s="261"/>
    </row>
    <row r="70" spans="18:20" x14ac:dyDescent="0.2">
      <c r="R70" s="259"/>
      <c r="T70" s="261"/>
    </row>
  </sheetData>
  <autoFilter ref="A4:AQ36"/>
  <mergeCells count="20">
    <mergeCell ref="A1:V1"/>
    <mergeCell ref="A2:AC2"/>
    <mergeCell ref="W1:AG1"/>
    <mergeCell ref="AH1:AQ1"/>
    <mergeCell ref="AL3:AN3"/>
    <mergeCell ref="AO3:AQ3"/>
    <mergeCell ref="AF3:AH3"/>
    <mergeCell ref="AI3:AK3"/>
    <mergeCell ref="A45:P45"/>
    <mergeCell ref="A46:P46"/>
    <mergeCell ref="E3:G3"/>
    <mergeCell ref="Z3:AB3"/>
    <mergeCell ref="AC3:AE3"/>
    <mergeCell ref="B3:D3"/>
    <mergeCell ref="H3:J3"/>
    <mergeCell ref="K3:M3"/>
    <mergeCell ref="N3:P3"/>
    <mergeCell ref="Q3:S3"/>
    <mergeCell ref="T3:V3"/>
    <mergeCell ref="W3:Y3"/>
  </mergeCells>
  <conditionalFormatting sqref="B37">
    <cfRule type="expression" dxfId="31" priority="5">
      <formula>IF($A37="Total",1,0)</formula>
    </cfRule>
  </conditionalFormatting>
  <conditionalFormatting sqref="C37:E37">
    <cfRule type="expression" dxfId="30" priority="6">
      <formula>IF($A37="Total",1,0)</formula>
    </cfRule>
  </conditionalFormatting>
  <pageMargins left="0.7" right="0.7" top="0.75" bottom="0.75" header="0.3" footer="0.3"/>
  <pageSetup paperSize="9" scale="32" orientation="landscape" horizont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T109"/>
  <sheetViews>
    <sheetView showGridLines="0" showRowColHeaders="0" zoomScaleNormal="100" workbookViewId="0">
      <selection sqref="A1:T1"/>
    </sheetView>
  </sheetViews>
  <sheetFormatPr defaultRowHeight="12.75" x14ac:dyDescent="0.2"/>
  <cols>
    <col min="1" max="1" width="7.42578125" style="13" bestFit="1" customWidth="1"/>
    <col min="2" max="2" width="14.85546875" style="13" bestFit="1" customWidth="1"/>
    <col min="3" max="3" width="8.42578125" style="13" customWidth="1"/>
    <col min="4" max="4" width="9.5703125" style="13" customWidth="1"/>
    <col min="5" max="5" width="9.28515625" style="13" bestFit="1" customWidth="1"/>
    <col min="6" max="6" width="12.42578125" style="13" bestFit="1" customWidth="1"/>
    <col min="7" max="7" width="10.28515625" style="13" bestFit="1" customWidth="1"/>
    <col min="8" max="8" width="13.42578125" style="13" bestFit="1" customWidth="1"/>
    <col min="9" max="9" width="11.28515625" style="13" bestFit="1" customWidth="1"/>
    <col min="10" max="10" width="14.42578125" style="13" bestFit="1" customWidth="1"/>
    <col min="11" max="11" width="11.5703125" style="13" bestFit="1" customWidth="1"/>
    <col min="12" max="12" width="14.7109375" style="13" bestFit="1" customWidth="1"/>
    <col min="13" max="13" width="11.5703125" style="13" bestFit="1" customWidth="1"/>
    <col min="14" max="14" width="14.7109375" style="13" bestFit="1" customWidth="1"/>
    <col min="15" max="15" width="9.28515625" style="13" customWidth="1"/>
    <col min="16" max="16" width="9.7109375" style="13" bestFit="1" customWidth="1"/>
    <col min="17" max="17" width="11.7109375" style="13" bestFit="1" customWidth="1"/>
    <col min="18" max="18" width="14.85546875" style="13" bestFit="1" customWidth="1"/>
    <col min="19" max="19" width="7.85546875" style="13" bestFit="1" customWidth="1"/>
    <col min="20" max="20" width="11" style="13" bestFit="1" customWidth="1"/>
    <col min="21" max="16384" width="9.140625" style="13"/>
  </cols>
  <sheetData>
    <row r="1" spans="1:20" ht="18.75" customHeight="1" x14ac:dyDescent="0.2">
      <c r="A1" s="373" t="s">
        <v>512</v>
      </c>
      <c r="B1" s="374"/>
      <c r="C1" s="374"/>
      <c r="D1" s="374"/>
      <c r="E1" s="374"/>
      <c r="F1" s="374"/>
      <c r="G1" s="374"/>
      <c r="H1" s="374"/>
      <c r="I1" s="374"/>
      <c r="J1" s="374"/>
      <c r="K1" s="374"/>
      <c r="L1" s="374"/>
      <c r="M1" s="374"/>
      <c r="N1" s="374"/>
      <c r="O1" s="374"/>
      <c r="P1" s="374"/>
      <c r="Q1" s="374"/>
      <c r="R1" s="374"/>
      <c r="S1" s="374"/>
      <c r="T1" s="374"/>
    </row>
    <row r="2" spans="1:20" ht="31.5" customHeight="1" x14ac:dyDescent="0.2">
      <c r="A2" s="349" t="s">
        <v>509</v>
      </c>
      <c r="B2" s="349"/>
      <c r="C2" s="349"/>
      <c r="D2" s="349"/>
      <c r="E2" s="349"/>
      <c r="F2" s="349"/>
      <c r="G2" s="349"/>
      <c r="H2" s="349"/>
      <c r="I2" s="349"/>
      <c r="J2" s="349"/>
      <c r="K2" s="349"/>
      <c r="L2" s="20"/>
      <c r="M2" s="20"/>
      <c r="N2" s="20"/>
      <c r="O2" s="20"/>
      <c r="P2" s="4"/>
      <c r="Q2" s="11"/>
      <c r="R2" s="4"/>
      <c r="S2" s="11"/>
      <c r="T2" s="4"/>
    </row>
    <row r="3" spans="1:20" ht="40.5" customHeight="1" x14ac:dyDescent="0.2">
      <c r="A3" s="349" t="s">
        <v>510</v>
      </c>
      <c r="B3" s="349"/>
      <c r="C3" s="349"/>
      <c r="D3" s="349"/>
      <c r="E3" s="349"/>
      <c r="F3" s="349"/>
      <c r="G3" s="349"/>
      <c r="H3" s="349"/>
      <c r="I3" s="349"/>
      <c r="J3" s="349"/>
      <c r="K3" s="349"/>
      <c r="L3" s="157"/>
      <c r="M3" s="157"/>
      <c r="N3" s="157"/>
      <c r="O3" s="157"/>
      <c r="P3" s="157"/>
      <c r="Q3" s="157"/>
      <c r="R3" s="157"/>
      <c r="S3" s="157"/>
      <c r="T3" s="157"/>
    </row>
    <row r="4" spans="1:20" s="127" customFormat="1" ht="25.5" x14ac:dyDescent="0.2">
      <c r="A4" s="19" t="s">
        <v>61</v>
      </c>
      <c r="B4" s="19" t="s">
        <v>62</v>
      </c>
      <c r="C4" s="19" t="s">
        <v>1618</v>
      </c>
      <c r="D4" s="19" t="s">
        <v>1619</v>
      </c>
      <c r="E4" s="19" t="s">
        <v>1621</v>
      </c>
      <c r="F4" s="19" t="s">
        <v>1622</v>
      </c>
      <c r="G4" s="19" t="s">
        <v>1623</v>
      </c>
      <c r="H4" s="19" t="s">
        <v>1624</v>
      </c>
      <c r="I4" s="19" t="s">
        <v>1620</v>
      </c>
      <c r="J4" s="19" t="s">
        <v>1625</v>
      </c>
      <c r="K4" s="19" t="s">
        <v>1626</v>
      </c>
      <c r="L4" s="19" t="s">
        <v>1627</v>
      </c>
      <c r="M4" s="19" t="s">
        <v>1628</v>
      </c>
      <c r="N4" s="19" t="s">
        <v>1629</v>
      </c>
      <c r="O4" s="19" t="s">
        <v>1630</v>
      </c>
      <c r="P4" s="19" t="s">
        <v>1631</v>
      </c>
      <c r="Q4" s="19" t="s">
        <v>6</v>
      </c>
      <c r="R4" s="19" t="s">
        <v>7</v>
      </c>
      <c r="S4" s="19" t="s">
        <v>8</v>
      </c>
      <c r="T4" s="19" t="s">
        <v>9</v>
      </c>
    </row>
    <row r="5" spans="1:20" x14ac:dyDescent="0.2">
      <c r="A5" s="262" t="s">
        <v>71</v>
      </c>
      <c r="B5" s="96" t="s">
        <v>72</v>
      </c>
      <c r="C5" s="331"/>
      <c r="D5" s="332"/>
      <c r="E5" s="333"/>
      <c r="F5" s="334"/>
      <c r="G5" s="148">
        <v>49</v>
      </c>
      <c r="H5" s="17" t="s">
        <v>276</v>
      </c>
      <c r="I5" s="149">
        <v>156</v>
      </c>
      <c r="J5" s="2" t="s">
        <v>186</v>
      </c>
      <c r="K5" s="148">
        <v>200</v>
      </c>
      <c r="L5" s="17" t="s">
        <v>293</v>
      </c>
      <c r="M5" s="149">
        <v>133</v>
      </c>
      <c r="N5" s="2" t="s">
        <v>199</v>
      </c>
      <c r="O5" s="148">
        <v>66</v>
      </c>
      <c r="P5" s="17" t="s">
        <v>190</v>
      </c>
      <c r="Q5" s="148">
        <v>0</v>
      </c>
      <c r="R5" s="17" t="s">
        <v>11</v>
      </c>
      <c r="S5" s="150">
        <v>615</v>
      </c>
      <c r="T5" s="96" t="s">
        <v>76</v>
      </c>
    </row>
    <row r="6" spans="1:20" x14ac:dyDescent="0.2">
      <c r="A6" s="264" t="s">
        <v>71</v>
      </c>
      <c r="B6" s="96" t="s">
        <v>77</v>
      </c>
      <c r="C6" s="148">
        <v>0</v>
      </c>
      <c r="D6" s="17" t="s">
        <v>11</v>
      </c>
      <c r="E6" s="149">
        <v>17</v>
      </c>
      <c r="F6" s="2" t="s">
        <v>318</v>
      </c>
      <c r="G6" s="148">
        <v>43</v>
      </c>
      <c r="H6" s="17" t="s">
        <v>413</v>
      </c>
      <c r="I6" s="149">
        <v>134</v>
      </c>
      <c r="J6" s="2" t="s">
        <v>102</v>
      </c>
      <c r="K6" s="148">
        <v>131</v>
      </c>
      <c r="L6" s="17" t="s">
        <v>272</v>
      </c>
      <c r="M6" s="149">
        <v>101</v>
      </c>
      <c r="N6" s="2" t="s">
        <v>108</v>
      </c>
      <c r="O6" s="148">
        <v>67</v>
      </c>
      <c r="P6" s="17" t="s">
        <v>140</v>
      </c>
      <c r="Q6" s="148">
        <v>0</v>
      </c>
      <c r="R6" s="17" t="s">
        <v>11</v>
      </c>
      <c r="S6" s="150">
        <v>493</v>
      </c>
      <c r="T6" s="96" t="s">
        <v>38</v>
      </c>
    </row>
    <row r="7" spans="1:20" x14ac:dyDescent="0.2">
      <c r="A7" s="264" t="s">
        <v>71</v>
      </c>
      <c r="B7" s="96" t="s">
        <v>82</v>
      </c>
      <c r="C7" s="331"/>
      <c r="D7" s="332"/>
      <c r="E7" s="333"/>
      <c r="F7" s="334"/>
      <c r="G7" s="148">
        <v>22</v>
      </c>
      <c r="H7" s="17" t="s">
        <v>95</v>
      </c>
      <c r="I7" s="149">
        <v>61</v>
      </c>
      <c r="J7" s="2" t="s">
        <v>226</v>
      </c>
      <c r="K7" s="148">
        <v>162</v>
      </c>
      <c r="L7" s="17" t="s">
        <v>198</v>
      </c>
      <c r="M7" s="149">
        <v>158</v>
      </c>
      <c r="N7" s="2" t="s">
        <v>309</v>
      </c>
      <c r="O7" s="148">
        <v>174</v>
      </c>
      <c r="P7" s="17" t="s">
        <v>247</v>
      </c>
      <c r="Q7" s="148">
        <v>0</v>
      </c>
      <c r="R7" s="17" t="s">
        <v>11</v>
      </c>
      <c r="S7" s="150">
        <v>579</v>
      </c>
      <c r="T7" s="96" t="s">
        <v>28</v>
      </c>
    </row>
    <row r="8" spans="1:20" x14ac:dyDescent="0.2">
      <c r="A8" s="264" t="s">
        <v>71</v>
      </c>
      <c r="B8" s="96" t="s">
        <v>86</v>
      </c>
      <c r="C8" s="331"/>
      <c r="D8" s="332"/>
      <c r="E8" s="333"/>
      <c r="F8" s="334"/>
      <c r="G8" s="148">
        <v>23</v>
      </c>
      <c r="H8" s="17" t="s">
        <v>33</v>
      </c>
      <c r="I8" s="149">
        <v>117</v>
      </c>
      <c r="J8" s="2" t="s">
        <v>380</v>
      </c>
      <c r="K8" s="148">
        <v>274</v>
      </c>
      <c r="L8" s="17" t="s">
        <v>434</v>
      </c>
      <c r="M8" s="149">
        <v>228</v>
      </c>
      <c r="N8" s="2" t="s">
        <v>165</v>
      </c>
      <c r="O8" s="148">
        <v>285</v>
      </c>
      <c r="P8" s="17" t="s">
        <v>269</v>
      </c>
      <c r="Q8" s="148">
        <v>0</v>
      </c>
      <c r="R8" s="17" t="s">
        <v>11</v>
      </c>
      <c r="S8" s="150">
        <v>951</v>
      </c>
      <c r="T8" s="96" t="s">
        <v>90</v>
      </c>
    </row>
    <row r="9" spans="1:20" x14ac:dyDescent="0.2">
      <c r="A9" s="264" t="s">
        <v>71</v>
      </c>
      <c r="B9" s="96" t="s">
        <v>91</v>
      </c>
      <c r="C9" s="331"/>
      <c r="D9" s="332"/>
      <c r="E9" s="333"/>
      <c r="F9" s="334"/>
      <c r="G9" s="148">
        <v>15</v>
      </c>
      <c r="H9" s="17" t="s">
        <v>174</v>
      </c>
      <c r="I9" s="149">
        <v>62</v>
      </c>
      <c r="J9" s="2" t="s">
        <v>409</v>
      </c>
      <c r="K9" s="148">
        <v>254</v>
      </c>
      <c r="L9" s="17" t="s">
        <v>472</v>
      </c>
      <c r="M9" s="149">
        <v>226</v>
      </c>
      <c r="N9" s="2" t="s">
        <v>135</v>
      </c>
      <c r="O9" s="148">
        <v>205</v>
      </c>
      <c r="P9" s="17" t="s">
        <v>365</v>
      </c>
      <c r="Q9" s="148">
        <v>0</v>
      </c>
      <c r="R9" s="17" t="s">
        <v>11</v>
      </c>
      <c r="S9" s="150">
        <v>764</v>
      </c>
      <c r="T9" s="96" t="s">
        <v>95</v>
      </c>
    </row>
    <row r="10" spans="1:20" x14ac:dyDescent="0.2">
      <c r="A10" s="264" t="s">
        <v>71</v>
      </c>
      <c r="B10" s="96" t="s">
        <v>96</v>
      </c>
      <c r="C10" s="331"/>
      <c r="D10" s="332"/>
      <c r="E10" s="333"/>
      <c r="F10" s="334"/>
      <c r="G10" s="148">
        <v>64</v>
      </c>
      <c r="H10" s="17" t="s">
        <v>392</v>
      </c>
      <c r="I10" s="149">
        <v>171</v>
      </c>
      <c r="J10" s="2" t="s">
        <v>137</v>
      </c>
      <c r="K10" s="148">
        <v>356</v>
      </c>
      <c r="L10" s="17" t="s">
        <v>74</v>
      </c>
      <c r="M10" s="149">
        <v>288</v>
      </c>
      <c r="N10" s="2" t="s">
        <v>302</v>
      </c>
      <c r="O10" s="148">
        <v>194</v>
      </c>
      <c r="P10" s="17" t="s">
        <v>363</v>
      </c>
      <c r="Q10" s="148">
        <v>0</v>
      </c>
      <c r="R10" s="17" t="s">
        <v>11</v>
      </c>
      <c r="S10" s="150">
        <v>1085</v>
      </c>
      <c r="T10" s="96" t="s">
        <v>388</v>
      </c>
    </row>
    <row r="11" spans="1:20" x14ac:dyDescent="0.2">
      <c r="A11" s="264" t="s">
        <v>71</v>
      </c>
      <c r="B11" s="96" t="s">
        <v>101</v>
      </c>
      <c r="C11" s="148">
        <v>0</v>
      </c>
      <c r="D11" s="17" t="s">
        <v>11</v>
      </c>
      <c r="E11" s="149">
        <v>7</v>
      </c>
      <c r="F11" s="2" t="s">
        <v>222</v>
      </c>
      <c r="G11" s="148">
        <v>17</v>
      </c>
      <c r="H11" s="17" t="s">
        <v>318</v>
      </c>
      <c r="I11" s="149">
        <v>78</v>
      </c>
      <c r="J11" s="2" t="s">
        <v>295</v>
      </c>
      <c r="K11" s="148">
        <v>183</v>
      </c>
      <c r="L11" s="17" t="s">
        <v>168</v>
      </c>
      <c r="M11" s="149">
        <v>109</v>
      </c>
      <c r="N11" s="2" t="s">
        <v>151</v>
      </c>
      <c r="O11" s="148">
        <v>103</v>
      </c>
      <c r="P11" s="17" t="s">
        <v>306</v>
      </c>
      <c r="Q11" s="148">
        <v>0</v>
      </c>
      <c r="R11" s="17" t="s">
        <v>11</v>
      </c>
      <c r="S11" s="150">
        <v>497</v>
      </c>
      <c r="T11" s="96" t="s">
        <v>38</v>
      </c>
    </row>
    <row r="12" spans="1:20" x14ac:dyDescent="0.2">
      <c r="A12" s="264" t="s">
        <v>71</v>
      </c>
      <c r="B12" s="96" t="s">
        <v>104</v>
      </c>
      <c r="C12" s="331"/>
      <c r="D12" s="332"/>
      <c r="E12" s="333"/>
      <c r="F12" s="334"/>
      <c r="G12" s="148">
        <v>30</v>
      </c>
      <c r="H12" s="17" t="s">
        <v>250</v>
      </c>
      <c r="I12" s="149">
        <v>185</v>
      </c>
      <c r="J12" s="2" t="s">
        <v>255</v>
      </c>
      <c r="K12" s="148">
        <v>213</v>
      </c>
      <c r="L12" s="17" t="s">
        <v>269</v>
      </c>
      <c r="M12" s="149">
        <v>146</v>
      </c>
      <c r="N12" s="2" t="s">
        <v>108</v>
      </c>
      <c r="O12" s="148">
        <v>131</v>
      </c>
      <c r="P12" s="17" t="s">
        <v>129</v>
      </c>
      <c r="Q12" s="148">
        <v>0</v>
      </c>
      <c r="R12" s="17" t="s">
        <v>11</v>
      </c>
      <c r="S12" s="150">
        <v>711</v>
      </c>
      <c r="T12" s="96" t="s">
        <v>57</v>
      </c>
    </row>
    <row r="13" spans="1:20" x14ac:dyDescent="0.2">
      <c r="A13" s="264" t="s">
        <v>71</v>
      </c>
      <c r="B13" s="96" t="s">
        <v>107</v>
      </c>
      <c r="C13" s="148">
        <v>0</v>
      </c>
      <c r="D13" s="17" t="s">
        <v>11</v>
      </c>
      <c r="E13" s="149">
        <v>3</v>
      </c>
      <c r="F13" s="2" t="s">
        <v>296</v>
      </c>
      <c r="G13" s="148">
        <v>4</v>
      </c>
      <c r="H13" s="17" t="s">
        <v>222</v>
      </c>
      <c r="I13" s="149">
        <v>33</v>
      </c>
      <c r="J13" s="2" t="s">
        <v>424</v>
      </c>
      <c r="K13" s="148">
        <v>101</v>
      </c>
      <c r="L13" s="17" t="s">
        <v>231</v>
      </c>
      <c r="M13" s="149">
        <v>61</v>
      </c>
      <c r="N13" s="2" t="s">
        <v>321</v>
      </c>
      <c r="O13" s="148">
        <v>90</v>
      </c>
      <c r="P13" s="17" t="s">
        <v>228</v>
      </c>
      <c r="Q13" s="148">
        <v>0</v>
      </c>
      <c r="R13" s="17" t="s">
        <v>11</v>
      </c>
      <c r="S13" s="150">
        <v>292</v>
      </c>
      <c r="T13" s="96" t="s">
        <v>111</v>
      </c>
    </row>
    <row r="14" spans="1:20" x14ac:dyDescent="0.2">
      <c r="A14" s="264" t="s">
        <v>71</v>
      </c>
      <c r="B14" s="96" t="s">
        <v>112</v>
      </c>
      <c r="C14" s="148">
        <v>0</v>
      </c>
      <c r="D14" s="17" t="s">
        <v>11</v>
      </c>
      <c r="E14" s="149">
        <v>3</v>
      </c>
      <c r="F14" s="2" t="s">
        <v>261</v>
      </c>
      <c r="G14" s="148">
        <v>35</v>
      </c>
      <c r="H14" s="17" t="s">
        <v>100</v>
      </c>
      <c r="I14" s="149">
        <v>104</v>
      </c>
      <c r="J14" s="2" t="s">
        <v>218</v>
      </c>
      <c r="K14" s="148">
        <v>220</v>
      </c>
      <c r="L14" s="17" t="s">
        <v>223</v>
      </c>
      <c r="M14" s="149">
        <v>175</v>
      </c>
      <c r="N14" s="2" t="s">
        <v>277</v>
      </c>
      <c r="O14" s="148">
        <v>109</v>
      </c>
      <c r="P14" s="17" t="s">
        <v>170</v>
      </c>
      <c r="Q14" s="148">
        <v>0</v>
      </c>
      <c r="R14" s="17" t="s">
        <v>11</v>
      </c>
      <c r="S14" s="150">
        <v>646</v>
      </c>
      <c r="T14" s="96" t="s">
        <v>60</v>
      </c>
    </row>
    <row r="15" spans="1:20" x14ac:dyDescent="0.2">
      <c r="A15" s="264" t="s">
        <v>71</v>
      </c>
      <c r="B15" s="96" t="s">
        <v>115</v>
      </c>
      <c r="C15" s="148">
        <v>0</v>
      </c>
      <c r="D15" s="17" t="s">
        <v>11</v>
      </c>
      <c r="E15" s="149">
        <v>5</v>
      </c>
      <c r="F15" s="2" t="s">
        <v>347</v>
      </c>
      <c r="G15" s="148">
        <v>12</v>
      </c>
      <c r="H15" s="17" t="s">
        <v>339</v>
      </c>
      <c r="I15" s="149">
        <v>44</v>
      </c>
      <c r="J15" s="2" t="s">
        <v>114</v>
      </c>
      <c r="K15" s="148">
        <v>94</v>
      </c>
      <c r="L15" s="17" t="s">
        <v>450</v>
      </c>
      <c r="M15" s="149">
        <v>98</v>
      </c>
      <c r="N15" s="2" t="s">
        <v>119</v>
      </c>
      <c r="O15" s="148">
        <v>41</v>
      </c>
      <c r="P15" s="17" t="s">
        <v>291</v>
      </c>
      <c r="Q15" s="148">
        <v>0</v>
      </c>
      <c r="R15" s="17" t="s">
        <v>11</v>
      </c>
      <c r="S15" s="150">
        <v>294</v>
      </c>
      <c r="T15" s="96" t="s">
        <v>111</v>
      </c>
    </row>
    <row r="16" spans="1:20" x14ac:dyDescent="0.2">
      <c r="A16" s="264" t="s">
        <v>71</v>
      </c>
      <c r="B16" s="96" t="s">
        <v>118</v>
      </c>
      <c r="C16" s="331"/>
      <c r="D16" s="332"/>
      <c r="E16" s="333"/>
      <c r="F16" s="334"/>
      <c r="G16" s="148">
        <v>58</v>
      </c>
      <c r="H16" s="17" t="s">
        <v>93</v>
      </c>
      <c r="I16" s="149">
        <v>117</v>
      </c>
      <c r="J16" s="2" t="s">
        <v>273</v>
      </c>
      <c r="K16" s="148">
        <v>210</v>
      </c>
      <c r="L16" s="17" t="s">
        <v>262</v>
      </c>
      <c r="M16" s="149">
        <v>140</v>
      </c>
      <c r="N16" s="2" t="s">
        <v>280</v>
      </c>
      <c r="O16" s="148">
        <v>88</v>
      </c>
      <c r="P16" s="17" t="s">
        <v>326</v>
      </c>
      <c r="Q16" s="148">
        <v>0</v>
      </c>
      <c r="R16" s="17" t="s">
        <v>11</v>
      </c>
      <c r="S16" s="150">
        <v>625</v>
      </c>
      <c r="T16" s="96" t="s">
        <v>76</v>
      </c>
    </row>
    <row r="17" spans="1:20" x14ac:dyDescent="0.2">
      <c r="A17" s="264" t="s">
        <v>71</v>
      </c>
      <c r="B17" s="96" t="s">
        <v>122</v>
      </c>
      <c r="C17" s="331"/>
      <c r="D17" s="332"/>
      <c r="E17" s="333"/>
      <c r="F17" s="334"/>
      <c r="G17" s="148">
        <v>19</v>
      </c>
      <c r="H17" s="17" t="s">
        <v>181</v>
      </c>
      <c r="I17" s="149">
        <v>157</v>
      </c>
      <c r="J17" s="2" t="s">
        <v>288</v>
      </c>
      <c r="K17" s="148">
        <v>310</v>
      </c>
      <c r="L17" s="17" t="s">
        <v>490</v>
      </c>
      <c r="M17" s="149">
        <v>139</v>
      </c>
      <c r="N17" s="2" t="s">
        <v>80</v>
      </c>
      <c r="O17" s="148">
        <v>104</v>
      </c>
      <c r="P17" s="17" t="s">
        <v>233</v>
      </c>
      <c r="Q17" s="148">
        <v>0</v>
      </c>
      <c r="R17" s="17" t="s">
        <v>11</v>
      </c>
      <c r="S17" s="150">
        <v>733</v>
      </c>
      <c r="T17" s="96" t="s">
        <v>127</v>
      </c>
    </row>
    <row r="18" spans="1:20" x14ac:dyDescent="0.2">
      <c r="A18" s="264" t="s">
        <v>71</v>
      </c>
      <c r="B18" s="96" t="s">
        <v>128</v>
      </c>
      <c r="C18" s="331"/>
      <c r="D18" s="332"/>
      <c r="E18" s="333"/>
      <c r="F18" s="334"/>
      <c r="G18" s="148">
        <v>15</v>
      </c>
      <c r="H18" s="17" t="s">
        <v>181</v>
      </c>
      <c r="I18" s="149">
        <v>55</v>
      </c>
      <c r="J18" s="2" t="s">
        <v>402</v>
      </c>
      <c r="K18" s="148">
        <v>191</v>
      </c>
      <c r="L18" s="17" t="s">
        <v>74</v>
      </c>
      <c r="M18" s="149">
        <v>148</v>
      </c>
      <c r="N18" s="2" t="s">
        <v>186</v>
      </c>
      <c r="O18" s="148">
        <v>168</v>
      </c>
      <c r="P18" s="17" t="s">
        <v>434</v>
      </c>
      <c r="Q18" s="148">
        <v>0</v>
      </c>
      <c r="R18" s="17" t="s">
        <v>11</v>
      </c>
      <c r="S18" s="150">
        <v>583</v>
      </c>
      <c r="T18" s="96" t="s">
        <v>28</v>
      </c>
    </row>
    <row r="19" spans="1:20" x14ac:dyDescent="0.2">
      <c r="A19" s="264" t="s">
        <v>71</v>
      </c>
      <c r="B19" s="96" t="s">
        <v>131</v>
      </c>
      <c r="C19" s="148">
        <v>0</v>
      </c>
      <c r="D19" s="17" t="s">
        <v>11</v>
      </c>
      <c r="E19" s="149">
        <v>6</v>
      </c>
      <c r="F19" s="2" t="s">
        <v>429</v>
      </c>
      <c r="G19" s="148">
        <v>45</v>
      </c>
      <c r="H19" s="17" t="s">
        <v>141</v>
      </c>
      <c r="I19" s="149">
        <v>172</v>
      </c>
      <c r="J19" s="2" t="s">
        <v>322</v>
      </c>
      <c r="K19" s="148">
        <v>313</v>
      </c>
      <c r="L19" s="17" t="s">
        <v>458</v>
      </c>
      <c r="M19" s="149">
        <v>238</v>
      </c>
      <c r="N19" s="2" t="s">
        <v>336</v>
      </c>
      <c r="O19" s="148">
        <v>211</v>
      </c>
      <c r="P19" s="17" t="s">
        <v>288</v>
      </c>
      <c r="Q19" s="148">
        <v>0</v>
      </c>
      <c r="R19" s="17" t="s">
        <v>11</v>
      </c>
      <c r="S19" s="150">
        <v>985</v>
      </c>
      <c r="T19" s="96" t="s">
        <v>358</v>
      </c>
    </row>
    <row r="20" spans="1:20" x14ac:dyDescent="0.2">
      <c r="A20" s="264" t="s">
        <v>71</v>
      </c>
      <c r="B20" s="96" t="s">
        <v>134</v>
      </c>
      <c r="C20" s="331"/>
      <c r="D20" s="332"/>
      <c r="E20" s="333"/>
      <c r="F20" s="334"/>
      <c r="G20" s="148">
        <v>24</v>
      </c>
      <c r="H20" s="17" t="s">
        <v>60</v>
      </c>
      <c r="I20" s="149">
        <v>203</v>
      </c>
      <c r="J20" s="2" t="s">
        <v>79</v>
      </c>
      <c r="K20" s="148">
        <v>246</v>
      </c>
      <c r="L20" s="17" t="s">
        <v>262</v>
      </c>
      <c r="M20" s="149">
        <v>140</v>
      </c>
      <c r="N20" s="2" t="s">
        <v>203</v>
      </c>
      <c r="O20" s="148">
        <v>118</v>
      </c>
      <c r="P20" s="17" t="s">
        <v>218</v>
      </c>
      <c r="Q20" s="148">
        <v>0</v>
      </c>
      <c r="R20" s="17" t="s">
        <v>11</v>
      </c>
      <c r="S20" s="150">
        <v>732</v>
      </c>
      <c r="T20" s="96" t="s">
        <v>127</v>
      </c>
    </row>
    <row r="21" spans="1:20" x14ac:dyDescent="0.2">
      <c r="A21" s="264" t="s">
        <v>71</v>
      </c>
      <c r="B21" s="96" t="s">
        <v>138</v>
      </c>
      <c r="C21" s="331"/>
      <c r="D21" s="332"/>
      <c r="E21" s="333"/>
      <c r="F21" s="334"/>
      <c r="G21" s="148">
        <v>45</v>
      </c>
      <c r="H21" s="17" t="s">
        <v>133</v>
      </c>
      <c r="I21" s="149">
        <v>199</v>
      </c>
      <c r="J21" s="2" t="s">
        <v>187</v>
      </c>
      <c r="K21" s="148">
        <v>304</v>
      </c>
      <c r="L21" s="17" t="s">
        <v>472</v>
      </c>
      <c r="M21" s="149">
        <v>223</v>
      </c>
      <c r="N21" s="2" t="s">
        <v>113</v>
      </c>
      <c r="O21" s="148">
        <v>124</v>
      </c>
      <c r="P21" s="17" t="s">
        <v>213</v>
      </c>
      <c r="Q21" s="148">
        <v>0</v>
      </c>
      <c r="R21" s="17" t="s">
        <v>11</v>
      </c>
      <c r="S21" s="150">
        <v>916</v>
      </c>
      <c r="T21" s="96" t="s">
        <v>141</v>
      </c>
    </row>
    <row r="22" spans="1:20" x14ac:dyDescent="0.2">
      <c r="A22" s="264" t="s">
        <v>71</v>
      </c>
      <c r="B22" s="96" t="s">
        <v>142</v>
      </c>
      <c r="C22" s="148">
        <v>0</v>
      </c>
      <c r="D22" s="17" t="s">
        <v>11</v>
      </c>
      <c r="E22" s="149">
        <v>8</v>
      </c>
      <c r="F22" s="2" t="s">
        <v>200</v>
      </c>
      <c r="G22" s="148">
        <v>35</v>
      </c>
      <c r="H22" s="17" t="s">
        <v>225</v>
      </c>
      <c r="I22" s="149">
        <v>70</v>
      </c>
      <c r="J22" s="2" t="s">
        <v>328</v>
      </c>
      <c r="K22" s="148">
        <v>108</v>
      </c>
      <c r="L22" s="17" t="s">
        <v>387</v>
      </c>
      <c r="M22" s="149">
        <v>50</v>
      </c>
      <c r="N22" s="2" t="s">
        <v>81</v>
      </c>
      <c r="O22" s="148">
        <v>23</v>
      </c>
      <c r="P22" s="17" t="s">
        <v>333</v>
      </c>
      <c r="Q22" s="148">
        <v>0</v>
      </c>
      <c r="R22" s="17" t="s">
        <v>11</v>
      </c>
      <c r="S22" s="150">
        <v>294</v>
      </c>
      <c r="T22" s="96" t="s">
        <v>111</v>
      </c>
    </row>
    <row r="23" spans="1:20" x14ac:dyDescent="0.2">
      <c r="A23" s="264" t="s">
        <v>71</v>
      </c>
      <c r="B23" s="96" t="s">
        <v>145</v>
      </c>
      <c r="C23" s="148">
        <v>0</v>
      </c>
      <c r="D23" s="17" t="s">
        <v>11</v>
      </c>
      <c r="E23" s="149">
        <v>8</v>
      </c>
      <c r="F23" s="2" t="s">
        <v>257</v>
      </c>
      <c r="G23" s="148">
        <v>19</v>
      </c>
      <c r="H23" s="17" t="s">
        <v>76</v>
      </c>
      <c r="I23" s="149">
        <v>109</v>
      </c>
      <c r="J23" s="2" t="s">
        <v>249</v>
      </c>
      <c r="K23" s="148">
        <v>223</v>
      </c>
      <c r="L23" s="17" t="s">
        <v>451</v>
      </c>
      <c r="M23" s="149">
        <v>169</v>
      </c>
      <c r="N23" s="2" t="s">
        <v>79</v>
      </c>
      <c r="O23" s="148">
        <v>83</v>
      </c>
      <c r="P23" s="17" t="s">
        <v>140</v>
      </c>
      <c r="Q23" s="148">
        <v>0</v>
      </c>
      <c r="R23" s="17" t="s">
        <v>11</v>
      </c>
      <c r="S23" s="150">
        <v>611</v>
      </c>
      <c r="T23" s="96" t="s">
        <v>76</v>
      </c>
    </row>
    <row r="24" spans="1:20" x14ac:dyDescent="0.2">
      <c r="A24" s="264" t="s">
        <v>71</v>
      </c>
      <c r="B24" s="96" t="s">
        <v>148</v>
      </c>
      <c r="C24" s="331"/>
      <c r="D24" s="332"/>
      <c r="E24" s="333"/>
      <c r="F24" s="334"/>
      <c r="G24" s="148">
        <v>15</v>
      </c>
      <c r="H24" s="17" t="s">
        <v>227</v>
      </c>
      <c r="I24" s="149">
        <v>43</v>
      </c>
      <c r="J24" s="2" t="s">
        <v>213</v>
      </c>
      <c r="K24" s="148">
        <v>73</v>
      </c>
      <c r="L24" s="17" t="s">
        <v>270</v>
      </c>
      <c r="M24" s="149">
        <v>104</v>
      </c>
      <c r="N24" s="2" t="s">
        <v>382</v>
      </c>
      <c r="O24" s="148">
        <v>82</v>
      </c>
      <c r="P24" s="17" t="s">
        <v>176</v>
      </c>
      <c r="Q24" s="148">
        <v>0</v>
      </c>
      <c r="R24" s="17" t="s">
        <v>11</v>
      </c>
      <c r="S24" s="150">
        <v>319</v>
      </c>
      <c r="T24" s="96" t="s">
        <v>153</v>
      </c>
    </row>
    <row r="25" spans="1:20" x14ac:dyDescent="0.2">
      <c r="A25" s="264" t="s">
        <v>71</v>
      </c>
      <c r="B25" s="96" t="s">
        <v>154</v>
      </c>
      <c r="C25" s="148">
        <v>0</v>
      </c>
      <c r="D25" s="17" t="s">
        <v>11</v>
      </c>
      <c r="E25" s="149">
        <v>8</v>
      </c>
      <c r="F25" s="2" t="s">
        <v>429</v>
      </c>
      <c r="G25" s="148">
        <v>53</v>
      </c>
      <c r="H25" s="17" t="s">
        <v>316</v>
      </c>
      <c r="I25" s="149">
        <v>254</v>
      </c>
      <c r="J25" s="2" t="s">
        <v>152</v>
      </c>
      <c r="K25" s="148">
        <v>419</v>
      </c>
      <c r="L25" s="17" t="s">
        <v>368</v>
      </c>
      <c r="M25" s="149">
        <v>320</v>
      </c>
      <c r="N25" s="2" t="s">
        <v>314</v>
      </c>
      <c r="O25" s="148">
        <v>299</v>
      </c>
      <c r="P25" s="17" t="s">
        <v>264</v>
      </c>
      <c r="Q25" s="148">
        <v>0</v>
      </c>
      <c r="R25" s="17" t="s">
        <v>11</v>
      </c>
      <c r="S25" s="150">
        <v>1353</v>
      </c>
      <c r="T25" s="96" t="s">
        <v>156</v>
      </c>
    </row>
    <row r="26" spans="1:20" x14ac:dyDescent="0.2">
      <c r="A26" s="264" t="s">
        <v>71</v>
      </c>
      <c r="B26" s="96" t="s">
        <v>157</v>
      </c>
      <c r="C26" s="148">
        <v>0</v>
      </c>
      <c r="D26" s="17" t="s">
        <v>11</v>
      </c>
      <c r="E26" s="149">
        <v>0</v>
      </c>
      <c r="F26" s="2" t="s">
        <v>11</v>
      </c>
      <c r="G26" s="148">
        <v>13</v>
      </c>
      <c r="H26" s="17" t="s">
        <v>352</v>
      </c>
      <c r="I26" s="149">
        <v>82</v>
      </c>
      <c r="J26" s="2" t="s">
        <v>424</v>
      </c>
      <c r="K26" s="148">
        <v>251</v>
      </c>
      <c r="L26" s="17" t="s">
        <v>372</v>
      </c>
      <c r="M26" s="149">
        <v>208</v>
      </c>
      <c r="N26" s="2" t="s">
        <v>278</v>
      </c>
      <c r="O26" s="148">
        <v>170</v>
      </c>
      <c r="P26" s="17" t="s">
        <v>345</v>
      </c>
      <c r="Q26" s="148">
        <v>0</v>
      </c>
      <c r="R26" s="17" t="s">
        <v>11</v>
      </c>
      <c r="S26" s="150">
        <v>724</v>
      </c>
      <c r="T26" s="96" t="s">
        <v>57</v>
      </c>
    </row>
    <row r="27" spans="1:20" x14ac:dyDescent="0.2">
      <c r="A27" s="264" t="s">
        <v>71</v>
      </c>
      <c r="B27" s="96" t="s">
        <v>161</v>
      </c>
      <c r="C27" s="148">
        <v>17</v>
      </c>
      <c r="D27" s="17" t="s">
        <v>334</v>
      </c>
      <c r="E27" s="149">
        <v>17</v>
      </c>
      <c r="F27" s="2" t="s">
        <v>334</v>
      </c>
      <c r="G27" s="148">
        <v>21</v>
      </c>
      <c r="H27" s="17" t="s">
        <v>100</v>
      </c>
      <c r="I27" s="149">
        <v>62</v>
      </c>
      <c r="J27" s="2" t="s">
        <v>416</v>
      </c>
      <c r="K27" s="148">
        <v>105</v>
      </c>
      <c r="L27" s="17" t="s">
        <v>277</v>
      </c>
      <c r="M27" s="149">
        <v>85</v>
      </c>
      <c r="N27" s="2" t="s">
        <v>151</v>
      </c>
      <c r="O27" s="148">
        <v>81</v>
      </c>
      <c r="P27" s="17" t="s">
        <v>321</v>
      </c>
      <c r="Q27" s="148">
        <v>0</v>
      </c>
      <c r="R27" s="17" t="s">
        <v>11</v>
      </c>
      <c r="S27" s="150">
        <v>388</v>
      </c>
      <c r="T27" s="96" t="s">
        <v>174</v>
      </c>
    </row>
    <row r="28" spans="1:20" x14ac:dyDescent="0.2">
      <c r="A28" s="264" t="s">
        <v>71</v>
      </c>
      <c r="B28" s="96" t="s">
        <v>164</v>
      </c>
      <c r="C28" s="331"/>
      <c r="D28" s="332"/>
      <c r="E28" s="333"/>
      <c r="F28" s="334"/>
      <c r="G28" s="148">
        <v>59</v>
      </c>
      <c r="H28" s="17" t="s">
        <v>360</v>
      </c>
      <c r="I28" s="149">
        <v>76</v>
      </c>
      <c r="J28" s="2" t="s">
        <v>108</v>
      </c>
      <c r="K28" s="148">
        <v>87</v>
      </c>
      <c r="L28" s="17" t="s">
        <v>345</v>
      </c>
      <c r="M28" s="149">
        <v>67</v>
      </c>
      <c r="N28" s="2" t="s">
        <v>373</v>
      </c>
      <c r="O28" s="148">
        <v>63</v>
      </c>
      <c r="P28" s="17" t="s">
        <v>81</v>
      </c>
      <c r="Q28" s="148">
        <v>0</v>
      </c>
      <c r="R28" s="17" t="s">
        <v>11</v>
      </c>
      <c r="S28" s="150">
        <v>371</v>
      </c>
      <c r="T28" s="96" t="s">
        <v>163</v>
      </c>
    </row>
    <row r="29" spans="1:20" x14ac:dyDescent="0.2">
      <c r="A29" s="264" t="s">
        <v>71</v>
      </c>
      <c r="B29" s="96" t="s">
        <v>167</v>
      </c>
      <c r="C29" s="148">
        <v>0</v>
      </c>
      <c r="D29" s="17" t="s">
        <v>11</v>
      </c>
      <c r="E29" s="149">
        <v>0</v>
      </c>
      <c r="F29" s="2" t="s">
        <v>11</v>
      </c>
      <c r="G29" s="148">
        <v>19</v>
      </c>
      <c r="H29" s="17" t="s">
        <v>95</v>
      </c>
      <c r="I29" s="149">
        <v>106</v>
      </c>
      <c r="J29" s="2" t="s">
        <v>267</v>
      </c>
      <c r="K29" s="148">
        <v>155</v>
      </c>
      <c r="L29" s="17" t="s">
        <v>232</v>
      </c>
      <c r="M29" s="149">
        <v>117</v>
      </c>
      <c r="N29" s="2" t="s">
        <v>314</v>
      </c>
      <c r="O29" s="148">
        <v>97</v>
      </c>
      <c r="P29" s="17" t="s">
        <v>183</v>
      </c>
      <c r="Q29" s="148">
        <v>0</v>
      </c>
      <c r="R29" s="17" t="s">
        <v>11</v>
      </c>
      <c r="S29" s="150">
        <v>494</v>
      </c>
      <c r="T29" s="96" t="s">
        <v>38</v>
      </c>
    </row>
    <row r="30" spans="1:20" x14ac:dyDescent="0.2">
      <c r="A30" s="264" t="s">
        <v>71</v>
      </c>
      <c r="B30" s="96" t="s">
        <v>171</v>
      </c>
      <c r="C30" s="148">
        <v>0</v>
      </c>
      <c r="D30" s="17" t="s">
        <v>11</v>
      </c>
      <c r="E30" s="149">
        <v>6</v>
      </c>
      <c r="F30" s="2" t="s">
        <v>111</v>
      </c>
      <c r="G30" s="148">
        <v>24</v>
      </c>
      <c r="H30" s="17" t="s">
        <v>392</v>
      </c>
      <c r="I30" s="149">
        <v>76</v>
      </c>
      <c r="J30" s="2" t="s">
        <v>273</v>
      </c>
      <c r="K30" s="148">
        <v>146</v>
      </c>
      <c r="L30" s="17" t="s">
        <v>251</v>
      </c>
      <c r="M30" s="149">
        <v>97</v>
      </c>
      <c r="N30" s="2" t="s">
        <v>328</v>
      </c>
      <c r="O30" s="148">
        <v>58</v>
      </c>
      <c r="P30" s="17" t="s">
        <v>238</v>
      </c>
      <c r="Q30" s="148">
        <v>0</v>
      </c>
      <c r="R30" s="17" t="s">
        <v>11</v>
      </c>
      <c r="S30" s="150">
        <v>407</v>
      </c>
      <c r="T30" s="96" t="s">
        <v>174</v>
      </c>
    </row>
    <row r="31" spans="1:20" x14ac:dyDescent="0.2">
      <c r="A31" s="264" t="s">
        <v>71</v>
      </c>
      <c r="B31" s="96" t="s">
        <v>175</v>
      </c>
      <c r="C31" s="148">
        <v>0</v>
      </c>
      <c r="D31" s="17" t="s">
        <v>11</v>
      </c>
      <c r="E31" s="149">
        <v>4</v>
      </c>
      <c r="F31" s="2" t="s">
        <v>301</v>
      </c>
      <c r="G31" s="148">
        <v>35</v>
      </c>
      <c r="H31" s="17" t="s">
        <v>316</v>
      </c>
      <c r="I31" s="149">
        <v>261</v>
      </c>
      <c r="J31" s="2" t="s">
        <v>308</v>
      </c>
      <c r="K31" s="148">
        <v>248</v>
      </c>
      <c r="L31" s="17" t="s">
        <v>79</v>
      </c>
      <c r="M31" s="149">
        <v>170</v>
      </c>
      <c r="N31" s="2" t="s">
        <v>80</v>
      </c>
      <c r="O31" s="148">
        <v>178</v>
      </c>
      <c r="P31" s="17" t="s">
        <v>248</v>
      </c>
      <c r="Q31" s="148">
        <v>0</v>
      </c>
      <c r="R31" s="17" t="s">
        <v>11</v>
      </c>
      <c r="S31" s="150">
        <v>896</v>
      </c>
      <c r="T31" s="96" t="s">
        <v>178</v>
      </c>
    </row>
    <row r="32" spans="1:20" x14ac:dyDescent="0.2">
      <c r="A32" s="264" t="s">
        <v>71</v>
      </c>
      <c r="B32" s="96" t="s">
        <v>179</v>
      </c>
      <c r="C32" s="331"/>
      <c r="D32" s="332"/>
      <c r="E32" s="333"/>
      <c r="F32" s="334"/>
      <c r="G32" s="148">
        <v>15</v>
      </c>
      <c r="H32" s="17" t="s">
        <v>28</v>
      </c>
      <c r="I32" s="149">
        <v>110</v>
      </c>
      <c r="J32" s="2" t="s">
        <v>144</v>
      </c>
      <c r="K32" s="148">
        <v>175</v>
      </c>
      <c r="L32" s="17" t="s">
        <v>354</v>
      </c>
      <c r="M32" s="149">
        <v>127</v>
      </c>
      <c r="N32" s="2" t="s">
        <v>113</v>
      </c>
      <c r="O32" s="148">
        <v>93</v>
      </c>
      <c r="P32" s="17" t="s">
        <v>249</v>
      </c>
      <c r="Q32" s="148">
        <v>0</v>
      </c>
      <c r="R32" s="17" t="s">
        <v>11</v>
      </c>
      <c r="S32" s="150">
        <v>522</v>
      </c>
      <c r="T32" s="96" t="s">
        <v>181</v>
      </c>
    </row>
    <row r="33" spans="1:20" x14ac:dyDescent="0.2">
      <c r="A33" s="264" t="s">
        <v>71</v>
      </c>
      <c r="B33" s="96" t="s">
        <v>182</v>
      </c>
      <c r="C33" s="331"/>
      <c r="D33" s="332"/>
      <c r="E33" s="333"/>
      <c r="F33" s="334"/>
      <c r="G33" s="148">
        <v>15</v>
      </c>
      <c r="H33" s="17" t="s">
        <v>111</v>
      </c>
      <c r="I33" s="149">
        <v>134</v>
      </c>
      <c r="J33" s="2" t="s">
        <v>159</v>
      </c>
      <c r="K33" s="148">
        <v>371</v>
      </c>
      <c r="L33" s="17" t="s">
        <v>78</v>
      </c>
      <c r="M33" s="149">
        <v>274</v>
      </c>
      <c r="N33" s="2" t="s">
        <v>242</v>
      </c>
      <c r="O33" s="148">
        <v>225</v>
      </c>
      <c r="P33" s="17" t="s">
        <v>151</v>
      </c>
      <c r="Q33" s="148">
        <v>0</v>
      </c>
      <c r="R33" s="17" t="s">
        <v>11</v>
      </c>
      <c r="S33" s="150">
        <v>1026</v>
      </c>
      <c r="T33" s="96" t="s">
        <v>425</v>
      </c>
    </row>
    <row r="34" spans="1:20" x14ac:dyDescent="0.2">
      <c r="A34" s="264" t="s">
        <v>71</v>
      </c>
      <c r="B34" s="96" t="s">
        <v>185</v>
      </c>
      <c r="C34" s="148">
        <v>0</v>
      </c>
      <c r="D34" s="17" t="s">
        <v>11</v>
      </c>
      <c r="E34" s="149">
        <v>15</v>
      </c>
      <c r="F34" s="2" t="s">
        <v>318</v>
      </c>
      <c r="G34" s="148">
        <v>29</v>
      </c>
      <c r="H34" s="17" t="s">
        <v>351</v>
      </c>
      <c r="I34" s="149">
        <v>86</v>
      </c>
      <c r="J34" s="2" t="s">
        <v>166</v>
      </c>
      <c r="K34" s="148">
        <v>152</v>
      </c>
      <c r="L34" s="17" t="s">
        <v>149</v>
      </c>
      <c r="M34" s="149">
        <v>94</v>
      </c>
      <c r="N34" s="2" t="s">
        <v>267</v>
      </c>
      <c r="O34" s="148">
        <v>61</v>
      </c>
      <c r="P34" s="17" t="s">
        <v>422</v>
      </c>
      <c r="Q34" s="148">
        <v>0</v>
      </c>
      <c r="R34" s="17" t="s">
        <v>11</v>
      </c>
      <c r="S34" s="150">
        <v>437</v>
      </c>
      <c r="T34" s="96" t="s">
        <v>35</v>
      </c>
    </row>
    <row r="35" spans="1:20" x14ac:dyDescent="0.2">
      <c r="A35" s="264" t="s">
        <v>71</v>
      </c>
      <c r="B35" s="96" t="s">
        <v>189</v>
      </c>
      <c r="C35" s="148">
        <v>23</v>
      </c>
      <c r="D35" s="17" t="s">
        <v>54</v>
      </c>
      <c r="E35" s="149">
        <v>115</v>
      </c>
      <c r="F35" s="2" t="s">
        <v>212</v>
      </c>
      <c r="G35" s="148">
        <v>138</v>
      </c>
      <c r="H35" s="17" t="s">
        <v>120</v>
      </c>
      <c r="I35" s="149">
        <v>25</v>
      </c>
      <c r="J35" s="2" t="s">
        <v>431</v>
      </c>
      <c r="K35" s="148">
        <v>67</v>
      </c>
      <c r="L35" s="17" t="s">
        <v>177</v>
      </c>
      <c r="M35" s="149">
        <v>29</v>
      </c>
      <c r="N35" s="2" t="s">
        <v>351</v>
      </c>
      <c r="O35" s="148">
        <v>41</v>
      </c>
      <c r="P35" s="17" t="s">
        <v>402</v>
      </c>
      <c r="Q35" s="148">
        <v>0</v>
      </c>
      <c r="R35" s="17" t="s">
        <v>11</v>
      </c>
      <c r="S35" s="150">
        <v>438</v>
      </c>
      <c r="T35" s="96" t="s">
        <v>35</v>
      </c>
    </row>
    <row r="36" spans="1:20" x14ac:dyDescent="0.2">
      <c r="A36" s="264" t="s">
        <v>71</v>
      </c>
      <c r="B36" s="96" t="s">
        <v>192</v>
      </c>
      <c r="C36" s="148">
        <v>0</v>
      </c>
      <c r="D36" s="17" t="s">
        <v>11</v>
      </c>
      <c r="E36" s="149">
        <v>0</v>
      </c>
      <c r="F36" s="2" t="s">
        <v>11</v>
      </c>
      <c r="G36" s="148">
        <v>4</v>
      </c>
      <c r="H36" s="17" t="s">
        <v>178</v>
      </c>
      <c r="I36" s="149">
        <v>37</v>
      </c>
      <c r="J36" s="2" t="s">
        <v>59</v>
      </c>
      <c r="K36" s="148">
        <v>26</v>
      </c>
      <c r="L36" s="17" t="s">
        <v>337</v>
      </c>
      <c r="M36" s="149">
        <v>11</v>
      </c>
      <c r="N36" s="2" t="s">
        <v>396</v>
      </c>
      <c r="O36" s="148">
        <v>10</v>
      </c>
      <c r="P36" s="17" t="s">
        <v>207</v>
      </c>
      <c r="Q36" s="148">
        <v>0</v>
      </c>
      <c r="R36" s="17" t="s">
        <v>11</v>
      </c>
      <c r="S36" s="150">
        <v>88</v>
      </c>
      <c r="T36" s="96" t="s">
        <v>301</v>
      </c>
    </row>
    <row r="37" spans="1:20" x14ac:dyDescent="0.2">
      <c r="A37" s="96" t="s">
        <v>71</v>
      </c>
      <c r="B37" s="96" t="s">
        <v>8</v>
      </c>
      <c r="C37" s="148">
        <f>SUBTOTAL(109,C5:C36)</f>
        <v>40</v>
      </c>
      <c r="D37" s="17" t="str">
        <f>CONCATENATE("(",FIXED(_tbl40[[#This Row],[&lt;1 hour]]/_tbl40[[#This Row],[Total]]*100,1),")")</f>
        <v>(0.2)</v>
      </c>
      <c r="E37" s="148">
        <f>SUBTOTAL(109,E5:E36)</f>
        <v>222</v>
      </c>
      <c r="F37" s="17" t="str">
        <f>CONCATENATE("(",FIXED(_tbl40[[#This Row],[1 to &lt;4 hours]]/_tbl40[[#This Row],[Total]]*100,1),")")</f>
        <v>(1.1)</v>
      </c>
      <c r="G37" s="148">
        <f>SUBTOTAL(109,G5:G36)</f>
        <v>1014</v>
      </c>
      <c r="H37" s="17" t="str">
        <f>CONCATENATE("(",FIXED(_tbl40[[#This Row],[4 to &lt;12 hours]]/_tbl40[[#This Row],[Total]]*100,1),")")</f>
        <v>(5.1)</v>
      </c>
      <c r="I37" s="148">
        <f>SUBTOTAL(109,I5:I36)</f>
        <v>3579</v>
      </c>
      <c r="J37" s="17" t="str">
        <f>CONCATENATE("(",FIXED(_tbl40[[#This Row],[12 to &lt;24 hours]]/_tbl40[[#This Row],[Total]]*100,1),")")</f>
        <v>(18.0)</v>
      </c>
      <c r="K37" s="148">
        <f>SUBTOTAL(109,K5:K36)</f>
        <v>6368</v>
      </c>
      <c r="L37" s="17" t="str">
        <f>CONCATENATE("(",FIXED(_tbl40[[#This Row],[1 to &lt;3 days]]/_tbl40[[#This Row],[Total]]*100,1),")")</f>
        <v>(32.0)</v>
      </c>
      <c r="M37" s="148">
        <f>SUBTOTAL(109,M5:M36)</f>
        <v>4673</v>
      </c>
      <c r="N37" s="17" t="str">
        <f>CONCATENATE("(",FIXED(_tbl40[[#This Row],[3 to &lt;7 days]]/_tbl40[[#This Row],[Total]]*100,1),")")</f>
        <v>(23.5)</v>
      </c>
      <c r="O37" s="148">
        <f>SUBTOTAL(109,O5:O36)</f>
        <v>3842</v>
      </c>
      <c r="P37" s="17" t="str">
        <f>CONCATENATE("(",FIXED(_tbl40[[#This Row],[7+ days]]/_tbl40[[#This Row],[Total]]*100,1),")")</f>
        <v>(19.3)</v>
      </c>
      <c r="Q37" s="148">
        <f>SUBTOTAL(109,Q5:Q36)</f>
        <v>0</v>
      </c>
      <c r="R37" s="17" t="str">
        <f>CONCATENATE("(",FIXED(_tbl40[[#This Row],[Unknown]]/_tbl40[[#This Row],[Total]]*100,1),")")</f>
        <v>(0.0)</v>
      </c>
      <c r="S37" s="148">
        <f>SUBTOTAL(109,S5:S36)</f>
        <v>19869</v>
      </c>
      <c r="T37" s="96" t="str">
        <f>CONCATENATE("(",FIXED(_tbl40[[#This Row],[Total]]/$S$104*100,1),")")</f>
        <v>(32.9)</v>
      </c>
    </row>
    <row r="38" spans="1:20" x14ac:dyDescent="0.2">
      <c r="A38" s="262" t="s">
        <v>197</v>
      </c>
      <c r="B38" s="96" t="s">
        <v>72</v>
      </c>
      <c r="C38" s="331"/>
      <c r="D38" s="332"/>
      <c r="E38" s="333"/>
      <c r="F38" s="334"/>
      <c r="G38" s="148">
        <v>27</v>
      </c>
      <c r="H38" s="17" t="s">
        <v>133</v>
      </c>
      <c r="I38" s="149">
        <v>171</v>
      </c>
      <c r="J38" s="2" t="s">
        <v>371</v>
      </c>
      <c r="K38" s="148">
        <v>175</v>
      </c>
      <c r="L38" s="17" t="s">
        <v>441</v>
      </c>
      <c r="M38" s="149">
        <v>104</v>
      </c>
      <c r="N38" s="2" t="s">
        <v>80</v>
      </c>
      <c r="O38" s="148">
        <v>58</v>
      </c>
      <c r="P38" s="17" t="s">
        <v>433</v>
      </c>
      <c r="Q38" s="148">
        <v>0</v>
      </c>
      <c r="R38" s="17" t="s">
        <v>11</v>
      </c>
      <c r="S38" s="150">
        <v>546</v>
      </c>
      <c r="T38" s="96" t="s">
        <v>200</v>
      </c>
    </row>
    <row r="39" spans="1:20" x14ac:dyDescent="0.2">
      <c r="A39" s="264" t="s">
        <v>197</v>
      </c>
      <c r="B39" s="96" t="s">
        <v>77</v>
      </c>
      <c r="C39" s="331"/>
      <c r="D39" s="332"/>
      <c r="E39" s="333"/>
      <c r="F39" s="334"/>
      <c r="G39" s="148">
        <v>39</v>
      </c>
      <c r="H39" s="17" t="s">
        <v>439</v>
      </c>
      <c r="I39" s="149">
        <v>134</v>
      </c>
      <c r="J39" s="2" t="s">
        <v>212</v>
      </c>
      <c r="K39" s="148">
        <v>148</v>
      </c>
      <c r="L39" s="17" t="s">
        <v>259</v>
      </c>
      <c r="M39" s="149">
        <v>108</v>
      </c>
      <c r="N39" s="2" t="s">
        <v>236</v>
      </c>
      <c r="O39" s="148">
        <v>72</v>
      </c>
      <c r="P39" s="17" t="s">
        <v>326</v>
      </c>
      <c r="Q39" s="148">
        <v>0</v>
      </c>
      <c r="R39" s="17" t="s">
        <v>11</v>
      </c>
      <c r="S39" s="150">
        <v>510</v>
      </c>
      <c r="T39" s="96" t="s">
        <v>38</v>
      </c>
    </row>
    <row r="40" spans="1:20" x14ac:dyDescent="0.2">
      <c r="A40" s="264" t="s">
        <v>197</v>
      </c>
      <c r="B40" s="96" t="s">
        <v>82</v>
      </c>
      <c r="C40" s="148">
        <v>0</v>
      </c>
      <c r="D40" s="17" t="s">
        <v>11</v>
      </c>
      <c r="E40" s="149">
        <v>9</v>
      </c>
      <c r="F40" s="2" t="s">
        <v>403</v>
      </c>
      <c r="G40" s="148">
        <v>46</v>
      </c>
      <c r="H40" s="17" t="s">
        <v>339</v>
      </c>
      <c r="I40" s="149">
        <v>201</v>
      </c>
      <c r="J40" s="2" t="s">
        <v>229</v>
      </c>
      <c r="K40" s="148">
        <v>384</v>
      </c>
      <c r="L40" s="17" t="s">
        <v>344</v>
      </c>
      <c r="M40" s="149">
        <v>251</v>
      </c>
      <c r="N40" s="2" t="s">
        <v>126</v>
      </c>
      <c r="O40" s="148">
        <v>242</v>
      </c>
      <c r="P40" s="17" t="s">
        <v>288</v>
      </c>
      <c r="Q40" s="148">
        <v>0</v>
      </c>
      <c r="R40" s="17" t="s">
        <v>11</v>
      </c>
      <c r="S40" s="150">
        <v>1133</v>
      </c>
      <c r="T40" s="96" t="s">
        <v>205</v>
      </c>
    </row>
    <row r="41" spans="1:20" x14ac:dyDescent="0.2">
      <c r="A41" s="264" t="s">
        <v>197</v>
      </c>
      <c r="B41" s="96" t="s">
        <v>86</v>
      </c>
      <c r="C41" s="148">
        <v>5</v>
      </c>
      <c r="D41" s="17" t="s">
        <v>261</v>
      </c>
      <c r="E41" s="149">
        <v>12</v>
      </c>
      <c r="F41" s="2" t="s">
        <v>298</v>
      </c>
      <c r="G41" s="148">
        <v>28</v>
      </c>
      <c r="H41" s="17" t="s">
        <v>181</v>
      </c>
      <c r="I41" s="149">
        <v>146</v>
      </c>
      <c r="J41" s="2" t="s">
        <v>140</v>
      </c>
      <c r="K41" s="148">
        <v>306</v>
      </c>
      <c r="L41" s="17" t="s">
        <v>341</v>
      </c>
      <c r="M41" s="149">
        <v>300</v>
      </c>
      <c r="N41" s="2" t="s">
        <v>198</v>
      </c>
      <c r="O41" s="148">
        <v>274</v>
      </c>
      <c r="P41" s="17" t="s">
        <v>214</v>
      </c>
      <c r="Q41" s="148">
        <v>0</v>
      </c>
      <c r="R41" s="17" t="s">
        <v>11</v>
      </c>
      <c r="S41" s="150">
        <v>1071</v>
      </c>
      <c r="T41" s="96" t="s">
        <v>54</v>
      </c>
    </row>
    <row r="42" spans="1:20" x14ac:dyDescent="0.2">
      <c r="A42" s="264" t="s">
        <v>197</v>
      </c>
      <c r="B42" s="96" t="s">
        <v>91</v>
      </c>
      <c r="C42" s="148">
        <v>0</v>
      </c>
      <c r="D42" s="17" t="s">
        <v>11</v>
      </c>
      <c r="E42" s="149">
        <v>4</v>
      </c>
      <c r="F42" s="2" t="s">
        <v>261</v>
      </c>
      <c r="G42" s="148">
        <v>17</v>
      </c>
      <c r="H42" s="17" t="s">
        <v>35</v>
      </c>
      <c r="I42" s="149">
        <v>54</v>
      </c>
      <c r="J42" s="2" t="s">
        <v>313</v>
      </c>
      <c r="K42" s="148">
        <v>307</v>
      </c>
      <c r="L42" s="17" t="s">
        <v>256</v>
      </c>
      <c r="M42" s="149">
        <v>197</v>
      </c>
      <c r="N42" s="2" t="s">
        <v>315</v>
      </c>
      <c r="O42" s="148">
        <v>199</v>
      </c>
      <c r="P42" s="17" t="s">
        <v>214</v>
      </c>
      <c r="Q42" s="148">
        <v>0</v>
      </c>
      <c r="R42" s="17" t="s">
        <v>11</v>
      </c>
      <c r="S42" s="150">
        <v>778</v>
      </c>
      <c r="T42" s="96" t="s">
        <v>316</v>
      </c>
    </row>
    <row r="43" spans="1:20" x14ac:dyDescent="0.2">
      <c r="A43" s="264" t="s">
        <v>197</v>
      </c>
      <c r="B43" s="96" t="s">
        <v>96</v>
      </c>
      <c r="C43" s="148">
        <v>0</v>
      </c>
      <c r="D43" s="17" t="s">
        <v>11</v>
      </c>
      <c r="E43" s="149">
        <v>12</v>
      </c>
      <c r="F43" s="2" t="s">
        <v>298</v>
      </c>
      <c r="G43" s="148">
        <v>41</v>
      </c>
      <c r="H43" s="17" t="s">
        <v>127</v>
      </c>
      <c r="I43" s="149">
        <v>157</v>
      </c>
      <c r="J43" s="2" t="s">
        <v>238</v>
      </c>
      <c r="K43" s="148">
        <v>369</v>
      </c>
      <c r="L43" s="17" t="s">
        <v>262</v>
      </c>
      <c r="M43" s="149">
        <v>304</v>
      </c>
      <c r="N43" s="2" t="s">
        <v>79</v>
      </c>
      <c r="O43" s="148">
        <v>214</v>
      </c>
      <c r="P43" s="17" t="s">
        <v>136</v>
      </c>
      <c r="Q43" s="148">
        <v>0</v>
      </c>
      <c r="R43" s="17" t="s">
        <v>11</v>
      </c>
      <c r="S43" s="150">
        <v>1097</v>
      </c>
      <c r="T43" s="96" t="s">
        <v>100</v>
      </c>
    </row>
    <row r="44" spans="1:20" x14ac:dyDescent="0.2">
      <c r="A44" s="264" t="s">
        <v>197</v>
      </c>
      <c r="B44" s="96" t="s">
        <v>101</v>
      </c>
      <c r="C44" s="148">
        <v>0</v>
      </c>
      <c r="D44" s="17" t="s">
        <v>11</v>
      </c>
      <c r="E44" s="149">
        <v>6</v>
      </c>
      <c r="F44" s="2" t="s">
        <v>298</v>
      </c>
      <c r="G44" s="148">
        <v>28</v>
      </c>
      <c r="H44" s="17" t="s">
        <v>425</v>
      </c>
      <c r="I44" s="149">
        <v>80</v>
      </c>
      <c r="J44" s="2" t="s">
        <v>206</v>
      </c>
      <c r="K44" s="148">
        <v>180</v>
      </c>
      <c r="L44" s="17" t="s">
        <v>472</v>
      </c>
      <c r="M44" s="149">
        <v>145</v>
      </c>
      <c r="N44" s="2" t="s">
        <v>365</v>
      </c>
      <c r="O44" s="148">
        <v>103</v>
      </c>
      <c r="P44" s="17" t="s">
        <v>80</v>
      </c>
      <c r="Q44" s="148">
        <v>0</v>
      </c>
      <c r="R44" s="17" t="s">
        <v>11</v>
      </c>
      <c r="S44" s="150">
        <v>542</v>
      </c>
      <c r="T44" s="96" t="s">
        <v>200</v>
      </c>
    </row>
    <row r="45" spans="1:20" x14ac:dyDescent="0.2">
      <c r="A45" s="264" t="s">
        <v>197</v>
      </c>
      <c r="B45" s="96" t="s">
        <v>104</v>
      </c>
      <c r="C45" s="148">
        <v>0</v>
      </c>
      <c r="D45" s="17" t="s">
        <v>11</v>
      </c>
      <c r="E45" s="149">
        <v>3</v>
      </c>
      <c r="F45" s="2" t="s">
        <v>301</v>
      </c>
      <c r="G45" s="148">
        <v>21</v>
      </c>
      <c r="H45" s="17" t="s">
        <v>76</v>
      </c>
      <c r="I45" s="149">
        <v>151</v>
      </c>
      <c r="J45" s="2" t="s">
        <v>97</v>
      </c>
      <c r="K45" s="148">
        <v>231</v>
      </c>
      <c r="L45" s="17" t="s">
        <v>265</v>
      </c>
      <c r="M45" s="149">
        <v>158</v>
      </c>
      <c r="N45" s="2" t="s">
        <v>217</v>
      </c>
      <c r="O45" s="148">
        <v>112</v>
      </c>
      <c r="P45" s="17" t="s">
        <v>84</v>
      </c>
      <c r="Q45" s="148">
        <v>0</v>
      </c>
      <c r="R45" s="17" t="s">
        <v>11</v>
      </c>
      <c r="S45" s="150">
        <v>676</v>
      </c>
      <c r="T45" s="96" t="s">
        <v>318</v>
      </c>
    </row>
    <row r="46" spans="1:20" x14ac:dyDescent="0.2">
      <c r="A46" s="264" t="s">
        <v>197</v>
      </c>
      <c r="B46" s="96" t="s">
        <v>107</v>
      </c>
      <c r="C46" s="331"/>
      <c r="D46" s="332"/>
      <c r="E46" s="333"/>
      <c r="F46" s="334"/>
      <c r="G46" s="148">
        <v>6</v>
      </c>
      <c r="H46" s="17" t="s">
        <v>163</v>
      </c>
      <c r="I46" s="149">
        <v>25</v>
      </c>
      <c r="J46" s="2" t="s">
        <v>378</v>
      </c>
      <c r="K46" s="148">
        <v>107</v>
      </c>
      <c r="L46" s="17" t="s">
        <v>324</v>
      </c>
      <c r="M46" s="149">
        <v>79</v>
      </c>
      <c r="N46" s="2" t="s">
        <v>220</v>
      </c>
      <c r="O46" s="148">
        <v>105</v>
      </c>
      <c r="P46" s="17" t="s">
        <v>369</v>
      </c>
      <c r="Q46" s="148">
        <v>0</v>
      </c>
      <c r="R46" s="17" t="s">
        <v>11</v>
      </c>
      <c r="S46" s="150">
        <v>324</v>
      </c>
      <c r="T46" s="96" t="s">
        <v>153</v>
      </c>
    </row>
    <row r="47" spans="1:20" x14ac:dyDescent="0.2">
      <c r="A47" s="264" t="s">
        <v>197</v>
      </c>
      <c r="B47" s="96" t="s">
        <v>112</v>
      </c>
      <c r="C47" s="331"/>
      <c r="D47" s="332"/>
      <c r="E47" s="333"/>
      <c r="F47" s="334"/>
      <c r="G47" s="148">
        <v>30</v>
      </c>
      <c r="H47" s="17" t="s">
        <v>227</v>
      </c>
      <c r="I47" s="149">
        <v>107</v>
      </c>
      <c r="J47" s="2" t="s">
        <v>353</v>
      </c>
      <c r="K47" s="148">
        <v>184</v>
      </c>
      <c r="L47" s="17" t="s">
        <v>278</v>
      </c>
      <c r="M47" s="149">
        <v>194</v>
      </c>
      <c r="N47" s="2" t="s">
        <v>235</v>
      </c>
      <c r="O47" s="148">
        <v>120</v>
      </c>
      <c r="P47" s="17" t="s">
        <v>152</v>
      </c>
      <c r="Q47" s="148">
        <v>0</v>
      </c>
      <c r="R47" s="17" t="s">
        <v>11</v>
      </c>
      <c r="S47" s="150">
        <v>640</v>
      </c>
      <c r="T47" s="96" t="s">
        <v>42</v>
      </c>
    </row>
    <row r="48" spans="1:20" x14ac:dyDescent="0.2">
      <c r="A48" s="264" t="s">
        <v>197</v>
      </c>
      <c r="B48" s="96" t="s">
        <v>115</v>
      </c>
      <c r="C48" s="148">
        <v>0</v>
      </c>
      <c r="D48" s="17" t="s">
        <v>11</v>
      </c>
      <c r="E48" s="149">
        <v>6</v>
      </c>
      <c r="F48" s="2" t="s">
        <v>292</v>
      </c>
      <c r="G48" s="148">
        <v>16</v>
      </c>
      <c r="H48" s="17" t="s">
        <v>431</v>
      </c>
      <c r="I48" s="149">
        <v>37</v>
      </c>
      <c r="J48" s="2" t="s">
        <v>159</v>
      </c>
      <c r="K48" s="148">
        <v>82</v>
      </c>
      <c r="L48" s="17" t="s">
        <v>259</v>
      </c>
      <c r="M48" s="149">
        <v>92</v>
      </c>
      <c r="N48" s="2" t="s">
        <v>293</v>
      </c>
      <c r="O48" s="148">
        <v>50</v>
      </c>
      <c r="P48" s="17" t="s">
        <v>229</v>
      </c>
      <c r="Q48" s="148">
        <v>0</v>
      </c>
      <c r="R48" s="17" t="s">
        <v>11</v>
      </c>
      <c r="S48" s="150">
        <v>283</v>
      </c>
      <c r="T48" s="96" t="s">
        <v>222</v>
      </c>
    </row>
    <row r="49" spans="1:20" x14ac:dyDescent="0.2">
      <c r="A49" s="264" t="s">
        <v>197</v>
      </c>
      <c r="B49" s="96" t="s">
        <v>118</v>
      </c>
      <c r="C49" s="331"/>
      <c r="D49" s="332"/>
      <c r="E49" s="333"/>
      <c r="F49" s="334"/>
      <c r="G49" s="148">
        <v>41</v>
      </c>
      <c r="H49" s="17" t="s">
        <v>290</v>
      </c>
      <c r="I49" s="149">
        <v>136</v>
      </c>
      <c r="J49" s="2" t="s">
        <v>147</v>
      </c>
      <c r="K49" s="148">
        <v>198</v>
      </c>
      <c r="L49" s="17" t="s">
        <v>368</v>
      </c>
      <c r="M49" s="149">
        <v>134</v>
      </c>
      <c r="N49" s="2" t="s">
        <v>430</v>
      </c>
      <c r="O49" s="148">
        <v>113</v>
      </c>
      <c r="P49" s="17" t="s">
        <v>229</v>
      </c>
      <c r="Q49" s="148">
        <v>0</v>
      </c>
      <c r="R49" s="17" t="s">
        <v>11</v>
      </c>
      <c r="S49" s="150">
        <v>639</v>
      </c>
      <c r="T49" s="96" t="s">
        <v>42</v>
      </c>
    </row>
    <row r="50" spans="1:20" x14ac:dyDescent="0.2">
      <c r="A50" s="264" t="s">
        <v>197</v>
      </c>
      <c r="B50" s="96" t="s">
        <v>122</v>
      </c>
      <c r="C50" s="148">
        <v>0</v>
      </c>
      <c r="D50" s="17" t="s">
        <v>11</v>
      </c>
      <c r="E50" s="149">
        <v>8</v>
      </c>
      <c r="F50" s="2" t="s">
        <v>296</v>
      </c>
      <c r="G50" s="148">
        <v>12</v>
      </c>
      <c r="H50" s="17" t="s">
        <v>111</v>
      </c>
      <c r="I50" s="149">
        <v>169</v>
      </c>
      <c r="J50" s="2" t="s">
        <v>430</v>
      </c>
      <c r="K50" s="148">
        <v>318</v>
      </c>
      <c r="L50" s="17" t="s">
        <v>417</v>
      </c>
      <c r="M50" s="149">
        <v>185</v>
      </c>
      <c r="N50" s="2" t="s">
        <v>132</v>
      </c>
      <c r="O50" s="148">
        <v>111</v>
      </c>
      <c r="P50" s="17" t="s">
        <v>46</v>
      </c>
      <c r="Q50" s="148">
        <v>0</v>
      </c>
      <c r="R50" s="17" t="s">
        <v>11</v>
      </c>
      <c r="S50" s="150">
        <v>803</v>
      </c>
      <c r="T50" s="96" t="s">
        <v>23</v>
      </c>
    </row>
    <row r="51" spans="1:20" x14ac:dyDescent="0.2">
      <c r="A51" s="264" t="s">
        <v>197</v>
      </c>
      <c r="B51" s="96" t="s">
        <v>128</v>
      </c>
      <c r="C51" s="148">
        <v>0</v>
      </c>
      <c r="D51" s="17" t="s">
        <v>11</v>
      </c>
      <c r="E51" s="149">
        <v>7</v>
      </c>
      <c r="F51" s="2" t="s">
        <v>331</v>
      </c>
      <c r="G51" s="148">
        <v>11</v>
      </c>
      <c r="H51" s="17" t="s">
        <v>174</v>
      </c>
      <c r="I51" s="149">
        <v>78</v>
      </c>
      <c r="J51" s="2" t="s">
        <v>291</v>
      </c>
      <c r="K51" s="148">
        <v>183</v>
      </c>
      <c r="L51" s="17" t="s">
        <v>382</v>
      </c>
      <c r="M51" s="149">
        <v>141</v>
      </c>
      <c r="N51" s="2" t="s">
        <v>357</v>
      </c>
      <c r="O51" s="148">
        <v>141</v>
      </c>
      <c r="P51" s="17" t="s">
        <v>357</v>
      </c>
      <c r="Q51" s="148">
        <v>0</v>
      </c>
      <c r="R51" s="17" t="s">
        <v>11</v>
      </c>
      <c r="S51" s="150">
        <v>561</v>
      </c>
      <c r="T51" s="96" t="s">
        <v>31</v>
      </c>
    </row>
    <row r="52" spans="1:20" x14ac:dyDescent="0.2">
      <c r="A52" s="264" t="s">
        <v>197</v>
      </c>
      <c r="B52" s="96" t="s">
        <v>131</v>
      </c>
      <c r="C52" s="331"/>
      <c r="D52" s="332"/>
      <c r="E52" s="333"/>
      <c r="F52" s="334"/>
      <c r="G52" s="148">
        <v>39</v>
      </c>
      <c r="H52" s="17" t="s">
        <v>339</v>
      </c>
      <c r="I52" s="149">
        <v>189</v>
      </c>
      <c r="J52" s="2" t="s">
        <v>248</v>
      </c>
      <c r="K52" s="148">
        <v>291</v>
      </c>
      <c r="L52" s="17" t="s">
        <v>191</v>
      </c>
      <c r="M52" s="149">
        <v>205</v>
      </c>
      <c r="N52" s="2" t="s">
        <v>199</v>
      </c>
      <c r="O52" s="148">
        <v>212</v>
      </c>
      <c r="P52" s="17" t="s">
        <v>97</v>
      </c>
      <c r="Q52" s="148">
        <v>0</v>
      </c>
      <c r="R52" s="17" t="s">
        <v>11</v>
      </c>
      <c r="S52" s="150">
        <v>951</v>
      </c>
      <c r="T52" s="96" t="s">
        <v>227</v>
      </c>
    </row>
    <row r="53" spans="1:20" x14ac:dyDescent="0.2">
      <c r="A53" s="264" t="s">
        <v>197</v>
      </c>
      <c r="B53" s="96" t="s">
        <v>134</v>
      </c>
      <c r="C53" s="148">
        <v>0</v>
      </c>
      <c r="D53" s="17" t="s">
        <v>11</v>
      </c>
      <c r="E53" s="149">
        <v>7</v>
      </c>
      <c r="F53" s="2" t="s">
        <v>381</v>
      </c>
      <c r="G53" s="148">
        <v>31</v>
      </c>
      <c r="H53" s="17" t="s">
        <v>250</v>
      </c>
      <c r="I53" s="149">
        <v>190</v>
      </c>
      <c r="J53" s="2" t="s">
        <v>279</v>
      </c>
      <c r="K53" s="148">
        <v>256</v>
      </c>
      <c r="L53" s="17" t="s">
        <v>124</v>
      </c>
      <c r="M53" s="149">
        <v>156</v>
      </c>
      <c r="N53" s="2" t="s">
        <v>430</v>
      </c>
      <c r="O53" s="148">
        <v>104</v>
      </c>
      <c r="P53" s="17" t="s">
        <v>422</v>
      </c>
      <c r="Q53" s="148">
        <v>0</v>
      </c>
      <c r="R53" s="17" t="s">
        <v>11</v>
      </c>
      <c r="S53" s="150">
        <v>744</v>
      </c>
      <c r="T53" s="96" t="s">
        <v>127</v>
      </c>
    </row>
    <row r="54" spans="1:20" x14ac:dyDescent="0.2">
      <c r="A54" s="264" t="s">
        <v>197</v>
      </c>
      <c r="B54" s="96" t="s">
        <v>138</v>
      </c>
      <c r="C54" s="148">
        <v>0</v>
      </c>
      <c r="D54" s="17" t="s">
        <v>11</v>
      </c>
      <c r="E54" s="149">
        <v>15</v>
      </c>
      <c r="F54" s="2" t="s">
        <v>347</v>
      </c>
      <c r="G54" s="148">
        <v>51</v>
      </c>
      <c r="H54" s="17" t="s">
        <v>310</v>
      </c>
      <c r="I54" s="149">
        <v>142</v>
      </c>
      <c r="J54" s="2" t="s">
        <v>366</v>
      </c>
      <c r="K54" s="148">
        <v>313</v>
      </c>
      <c r="L54" s="17" t="s">
        <v>401</v>
      </c>
      <c r="M54" s="149">
        <v>221</v>
      </c>
      <c r="N54" s="2" t="s">
        <v>285</v>
      </c>
      <c r="O54" s="148">
        <v>135</v>
      </c>
      <c r="P54" s="17" t="s">
        <v>406</v>
      </c>
      <c r="Q54" s="148">
        <v>0</v>
      </c>
      <c r="R54" s="17" t="s">
        <v>11</v>
      </c>
      <c r="S54" s="150">
        <v>877</v>
      </c>
      <c r="T54" s="96" t="s">
        <v>56</v>
      </c>
    </row>
    <row r="55" spans="1:20" x14ac:dyDescent="0.2">
      <c r="A55" s="264" t="s">
        <v>197</v>
      </c>
      <c r="B55" s="96" t="s">
        <v>142</v>
      </c>
      <c r="C55" s="331"/>
      <c r="D55" s="332"/>
      <c r="E55" s="333"/>
      <c r="F55" s="334"/>
      <c r="G55" s="148">
        <v>46</v>
      </c>
      <c r="H55" s="17" t="s">
        <v>215</v>
      </c>
      <c r="I55" s="149">
        <v>73</v>
      </c>
      <c r="J55" s="2" t="s">
        <v>132</v>
      </c>
      <c r="K55" s="148">
        <v>105</v>
      </c>
      <c r="L55" s="17" t="s">
        <v>324</v>
      </c>
      <c r="M55" s="149">
        <v>43</v>
      </c>
      <c r="N55" s="2" t="s">
        <v>213</v>
      </c>
      <c r="O55" s="148">
        <v>36</v>
      </c>
      <c r="P55" s="17" t="s">
        <v>424</v>
      </c>
      <c r="Q55" s="148">
        <v>0</v>
      </c>
      <c r="R55" s="17" t="s">
        <v>11</v>
      </c>
      <c r="S55" s="150">
        <v>318</v>
      </c>
      <c r="T55" s="96" t="s">
        <v>153</v>
      </c>
    </row>
    <row r="56" spans="1:20" x14ac:dyDescent="0.2">
      <c r="A56" s="264" t="s">
        <v>197</v>
      </c>
      <c r="B56" s="96" t="s">
        <v>145</v>
      </c>
      <c r="C56" s="148">
        <v>0</v>
      </c>
      <c r="D56" s="17" t="s">
        <v>11</v>
      </c>
      <c r="E56" s="149">
        <v>9</v>
      </c>
      <c r="F56" s="2" t="s">
        <v>153</v>
      </c>
      <c r="G56" s="148">
        <v>27</v>
      </c>
      <c r="H56" s="17" t="s">
        <v>90</v>
      </c>
      <c r="I56" s="149">
        <v>122</v>
      </c>
      <c r="J56" s="2" t="s">
        <v>187</v>
      </c>
      <c r="K56" s="148">
        <v>199</v>
      </c>
      <c r="L56" s="17" t="s">
        <v>359</v>
      </c>
      <c r="M56" s="149">
        <v>118</v>
      </c>
      <c r="N56" s="2" t="s">
        <v>430</v>
      </c>
      <c r="O56" s="148">
        <v>86</v>
      </c>
      <c r="P56" s="17" t="s">
        <v>177</v>
      </c>
      <c r="Q56" s="148">
        <v>0</v>
      </c>
      <c r="R56" s="17" t="s">
        <v>11</v>
      </c>
      <c r="S56" s="150">
        <v>561</v>
      </c>
      <c r="T56" s="96" t="s">
        <v>31</v>
      </c>
    </row>
    <row r="57" spans="1:20" x14ac:dyDescent="0.2">
      <c r="A57" s="264" t="s">
        <v>197</v>
      </c>
      <c r="B57" s="96" t="s">
        <v>148</v>
      </c>
      <c r="C57" s="148">
        <v>0</v>
      </c>
      <c r="D57" s="17" t="s">
        <v>11</v>
      </c>
      <c r="E57" s="149">
        <v>3</v>
      </c>
      <c r="F57" s="2" t="s">
        <v>381</v>
      </c>
      <c r="G57" s="148">
        <v>16</v>
      </c>
      <c r="H57" s="17" t="s">
        <v>358</v>
      </c>
      <c r="I57" s="149">
        <v>24</v>
      </c>
      <c r="J57" s="2" t="s">
        <v>162</v>
      </c>
      <c r="K57" s="148">
        <v>71</v>
      </c>
      <c r="L57" s="17" t="s">
        <v>264</v>
      </c>
      <c r="M57" s="149">
        <v>102</v>
      </c>
      <c r="N57" s="2" t="s">
        <v>458</v>
      </c>
      <c r="O57" s="148">
        <v>105</v>
      </c>
      <c r="P57" s="17" t="s">
        <v>237</v>
      </c>
      <c r="Q57" s="148">
        <v>0</v>
      </c>
      <c r="R57" s="17" t="s">
        <v>11</v>
      </c>
      <c r="S57" s="150">
        <v>321</v>
      </c>
      <c r="T57" s="96" t="s">
        <v>153</v>
      </c>
    </row>
    <row r="58" spans="1:20" x14ac:dyDescent="0.2">
      <c r="A58" s="264" t="s">
        <v>197</v>
      </c>
      <c r="B58" s="96" t="s">
        <v>154</v>
      </c>
      <c r="C58" s="148">
        <v>0</v>
      </c>
      <c r="D58" s="17" t="s">
        <v>11</v>
      </c>
      <c r="E58" s="149">
        <v>11</v>
      </c>
      <c r="F58" s="2" t="s">
        <v>381</v>
      </c>
      <c r="G58" s="148">
        <v>39</v>
      </c>
      <c r="H58" s="17" t="s">
        <v>42</v>
      </c>
      <c r="I58" s="149">
        <v>240</v>
      </c>
      <c r="J58" s="2" t="s">
        <v>234</v>
      </c>
      <c r="K58" s="148">
        <v>351</v>
      </c>
      <c r="L58" s="17" t="s">
        <v>259</v>
      </c>
      <c r="M58" s="149">
        <v>280</v>
      </c>
      <c r="N58" s="2" t="s">
        <v>158</v>
      </c>
      <c r="O58" s="148">
        <v>290</v>
      </c>
      <c r="P58" s="17" t="s">
        <v>311</v>
      </c>
      <c r="Q58" s="148">
        <v>0</v>
      </c>
      <c r="R58" s="17" t="s">
        <v>11</v>
      </c>
      <c r="S58" s="150">
        <v>1211</v>
      </c>
      <c r="T58" s="96" t="s">
        <v>241</v>
      </c>
    </row>
    <row r="59" spans="1:20" x14ac:dyDescent="0.2">
      <c r="A59" s="264" t="s">
        <v>197</v>
      </c>
      <c r="B59" s="96" t="s">
        <v>157</v>
      </c>
      <c r="C59" s="148">
        <v>0</v>
      </c>
      <c r="D59" s="17" t="s">
        <v>11</v>
      </c>
      <c r="E59" s="149">
        <v>3</v>
      </c>
      <c r="F59" s="2" t="s">
        <v>301</v>
      </c>
      <c r="G59" s="148">
        <v>20</v>
      </c>
      <c r="H59" s="17" t="s">
        <v>31</v>
      </c>
      <c r="I59" s="149">
        <v>82</v>
      </c>
      <c r="J59" s="2" t="s">
        <v>443</v>
      </c>
      <c r="K59" s="148">
        <v>264</v>
      </c>
      <c r="L59" s="17" t="s">
        <v>332</v>
      </c>
      <c r="M59" s="149">
        <v>206</v>
      </c>
      <c r="N59" s="2" t="s">
        <v>434</v>
      </c>
      <c r="O59" s="148">
        <v>141</v>
      </c>
      <c r="P59" s="17" t="s">
        <v>166</v>
      </c>
      <c r="Q59" s="148">
        <v>0</v>
      </c>
      <c r="R59" s="17" t="s">
        <v>11</v>
      </c>
      <c r="S59" s="150">
        <v>716</v>
      </c>
      <c r="T59" s="96" t="s">
        <v>26</v>
      </c>
    </row>
    <row r="60" spans="1:20" x14ac:dyDescent="0.2">
      <c r="A60" s="264" t="s">
        <v>197</v>
      </c>
      <c r="B60" s="96" t="s">
        <v>161</v>
      </c>
      <c r="C60" s="148">
        <v>17</v>
      </c>
      <c r="D60" s="17" t="s">
        <v>316</v>
      </c>
      <c r="E60" s="149">
        <v>21</v>
      </c>
      <c r="F60" s="2" t="s">
        <v>90</v>
      </c>
      <c r="G60" s="148">
        <v>20</v>
      </c>
      <c r="H60" s="17" t="s">
        <v>178</v>
      </c>
      <c r="I60" s="149">
        <v>65</v>
      </c>
      <c r="J60" s="2" t="s">
        <v>121</v>
      </c>
      <c r="K60" s="148">
        <v>132</v>
      </c>
      <c r="L60" s="17" t="s">
        <v>73</v>
      </c>
      <c r="M60" s="149">
        <v>97</v>
      </c>
      <c r="N60" s="2" t="s">
        <v>297</v>
      </c>
      <c r="O60" s="148">
        <v>89</v>
      </c>
      <c r="P60" s="17" t="s">
        <v>75</v>
      </c>
      <c r="Q60" s="148">
        <v>0</v>
      </c>
      <c r="R60" s="17" t="s">
        <v>11</v>
      </c>
      <c r="S60" s="150">
        <v>441</v>
      </c>
      <c r="T60" s="96" t="s">
        <v>35</v>
      </c>
    </row>
    <row r="61" spans="1:20" x14ac:dyDescent="0.2">
      <c r="A61" s="264" t="s">
        <v>197</v>
      </c>
      <c r="B61" s="96" t="s">
        <v>164</v>
      </c>
      <c r="C61" s="331"/>
      <c r="D61" s="332"/>
      <c r="E61" s="333"/>
      <c r="F61" s="334"/>
      <c r="G61" s="148">
        <v>51</v>
      </c>
      <c r="H61" s="17" t="s">
        <v>239</v>
      </c>
      <c r="I61" s="149">
        <v>74</v>
      </c>
      <c r="J61" s="2" t="s">
        <v>103</v>
      </c>
      <c r="K61" s="148">
        <v>119</v>
      </c>
      <c r="L61" s="17" t="s">
        <v>286</v>
      </c>
      <c r="M61" s="149">
        <v>83</v>
      </c>
      <c r="N61" s="2" t="s">
        <v>362</v>
      </c>
      <c r="O61" s="148">
        <v>61</v>
      </c>
      <c r="P61" s="17" t="s">
        <v>177</v>
      </c>
      <c r="Q61" s="148">
        <v>0</v>
      </c>
      <c r="R61" s="17" t="s">
        <v>11</v>
      </c>
      <c r="S61" s="150">
        <v>400</v>
      </c>
      <c r="T61" s="96" t="s">
        <v>174</v>
      </c>
    </row>
    <row r="62" spans="1:20" x14ac:dyDescent="0.2">
      <c r="A62" s="264" t="s">
        <v>197</v>
      </c>
      <c r="B62" s="96" t="s">
        <v>167</v>
      </c>
      <c r="C62" s="331"/>
      <c r="D62" s="332"/>
      <c r="E62" s="333"/>
      <c r="F62" s="334"/>
      <c r="G62" s="148">
        <v>14</v>
      </c>
      <c r="H62" s="17" t="s">
        <v>31</v>
      </c>
      <c r="I62" s="149">
        <v>125</v>
      </c>
      <c r="J62" s="2" t="s">
        <v>357</v>
      </c>
      <c r="K62" s="148">
        <v>130</v>
      </c>
      <c r="L62" s="17" t="s">
        <v>330</v>
      </c>
      <c r="M62" s="149">
        <v>114</v>
      </c>
      <c r="N62" s="2" t="s">
        <v>270</v>
      </c>
      <c r="O62" s="148">
        <v>110</v>
      </c>
      <c r="P62" s="17" t="s">
        <v>264</v>
      </c>
      <c r="Q62" s="148">
        <v>0</v>
      </c>
      <c r="R62" s="17" t="s">
        <v>11</v>
      </c>
      <c r="S62" s="150">
        <v>498</v>
      </c>
      <c r="T62" s="96" t="s">
        <v>38</v>
      </c>
    </row>
    <row r="63" spans="1:20" x14ac:dyDescent="0.2">
      <c r="A63" s="264" t="s">
        <v>197</v>
      </c>
      <c r="B63" s="96" t="s">
        <v>171</v>
      </c>
      <c r="C63" s="331"/>
      <c r="D63" s="332"/>
      <c r="E63" s="333"/>
      <c r="F63" s="334"/>
      <c r="G63" s="148">
        <v>17</v>
      </c>
      <c r="H63" s="17" t="s">
        <v>56</v>
      </c>
      <c r="I63" s="149">
        <v>61</v>
      </c>
      <c r="J63" s="2" t="s">
        <v>406</v>
      </c>
      <c r="K63" s="148">
        <v>160</v>
      </c>
      <c r="L63" s="17" t="s">
        <v>47</v>
      </c>
      <c r="M63" s="149">
        <v>96</v>
      </c>
      <c r="N63" s="2" t="s">
        <v>336</v>
      </c>
      <c r="O63" s="148">
        <v>61</v>
      </c>
      <c r="P63" s="17" t="s">
        <v>406</v>
      </c>
      <c r="Q63" s="148">
        <v>0</v>
      </c>
      <c r="R63" s="17" t="s">
        <v>11</v>
      </c>
      <c r="S63" s="150">
        <v>396</v>
      </c>
      <c r="T63" s="96" t="s">
        <v>174</v>
      </c>
    </row>
    <row r="64" spans="1:20" x14ac:dyDescent="0.2">
      <c r="A64" s="264" t="s">
        <v>197</v>
      </c>
      <c r="B64" s="96" t="s">
        <v>175</v>
      </c>
      <c r="C64" s="148">
        <v>0</v>
      </c>
      <c r="D64" s="17" t="s">
        <v>11</v>
      </c>
      <c r="E64" s="149">
        <v>7</v>
      </c>
      <c r="F64" s="2" t="s">
        <v>403</v>
      </c>
      <c r="G64" s="148">
        <v>28</v>
      </c>
      <c r="H64" s="17" t="s">
        <v>60</v>
      </c>
      <c r="I64" s="149">
        <v>212</v>
      </c>
      <c r="J64" s="2" t="s">
        <v>92</v>
      </c>
      <c r="K64" s="148">
        <v>247</v>
      </c>
      <c r="L64" s="17" t="s">
        <v>259</v>
      </c>
      <c r="M64" s="149">
        <v>200</v>
      </c>
      <c r="N64" s="2" t="s">
        <v>217</v>
      </c>
      <c r="O64" s="148">
        <v>159</v>
      </c>
      <c r="P64" s="17" t="s">
        <v>125</v>
      </c>
      <c r="Q64" s="148">
        <v>0</v>
      </c>
      <c r="R64" s="17" t="s">
        <v>11</v>
      </c>
      <c r="S64" s="150">
        <v>853</v>
      </c>
      <c r="T64" s="96" t="s">
        <v>250</v>
      </c>
    </row>
    <row r="65" spans="1:20" x14ac:dyDescent="0.2">
      <c r="A65" s="264" t="s">
        <v>197</v>
      </c>
      <c r="B65" s="96" t="s">
        <v>179</v>
      </c>
      <c r="C65" s="331"/>
      <c r="D65" s="332"/>
      <c r="E65" s="333"/>
      <c r="F65" s="334"/>
      <c r="G65" s="148">
        <v>13</v>
      </c>
      <c r="H65" s="17" t="s">
        <v>181</v>
      </c>
      <c r="I65" s="149">
        <v>104</v>
      </c>
      <c r="J65" s="2" t="s">
        <v>362</v>
      </c>
      <c r="K65" s="148">
        <v>158</v>
      </c>
      <c r="L65" s="17" t="s">
        <v>120</v>
      </c>
      <c r="M65" s="149">
        <v>126</v>
      </c>
      <c r="N65" s="2" t="s">
        <v>357</v>
      </c>
      <c r="O65" s="148">
        <v>96</v>
      </c>
      <c r="P65" s="17" t="s">
        <v>109</v>
      </c>
      <c r="Q65" s="148">
        <v>0</v>
      </c>
      <c r="R65" s="17" t="s">
        <v>11</v>
      </c>
      <c r="S65" s="150">
        <v>501</v>
      </c>
      <c r="T65" s="96" t="s">
        <v>38</v>
      </c>
    </row>
    <row r="66" spans="1:20" x14ac:dyDescent="0.2">
      <c r="A66" s="264" t="s">
        <v>197</v>
      </c>
      <c r="B66" s="96" t="s">
        <v>182</v>
      </c>
      <c r="C66" s="331"/>
      <c r="D66" s="332"/>
      <c r="E66" s="333"/>
      <c r="F66" s="334"/>
      <c r="G66" s="148">
        <v>21</v>
      </c>
      <c r="H66" s="17" t="s">
        <v>292</v>
      </c>
      <c r="I66" s="149">
        <v>139</v>
      </c>
      <c r="J66" s="2" t="s">
        <v>140</v>
      </c>
      <c r="K66" s="148">
        <v>339</v>
      </c>
      <c r="L66" s="17" t="s">
        <v>196</v>
      </c>
      <c r="M66" s="149">
        <v>275</v>
      </c>
      <c r="N66" s="2" t="s">
        <v>312</v>
      </c>
      <c r="O66" s="148">
        <v>249</v>
      </c>
      <c r="P66" s="17" t="s">
        <v>113</v>
      </c>
      <c r="Q66" s="148">
        <v>0</v>
      </c>
      <c r="R66" s="17" t="s">
        <v>11</v>
      </c>
      <c r="S66" s="150">
        <v>1024</v>
      </c>
      <c r="T66" s="96" t="s">
        <v>20</v>
      </c>
    </row>
    <row r="67" spans="1:20" x14ac:dyDescent="0.2">
      <c r="A67" s="264" t="s">
        <v>197</v>
      </c>
      <c r="B67" s="96" t="s">
        <v>185</v>
      </c>
      <c r="C67" s="331"/>
      <c r="D67" s="332"/>
      <c r="E67" s="333"/>
      <c r="F67" s="334"/>
      <c r="G67" s="148">
        <v>19</v>
      </c>
      <c r="H67" s="17" t="s">
        <v>227</v>
      </c>
      <c r="I67" s="149">
        <v>92</v>
      </c>
      <c r="J67" s="2" t="s">
        <v>204</v>
      </c>
      <c r="K67" s="148">
        <v>132</v>
      </c>
      <c r="L67" s="17" t="s">
        <v>293</v>
      </c>
      <c r="M67" s="149">
        <v>80</v>
      </c>
      <c r="N67" s="2" t="s">
        <v>166</v>
      </c>
      <c r="O67" s="148">
        <v>75</v>
      </c>
      <c r="P67" s="17" t="s">
        <v>103</v>
      </c>
      <c r="Q67" s="148">
        <v>0</v>
      </c>
      <c r="R67" s="17" t="s">
        <v>11</v>
      </c>
      <c r="S67" s="150">
        <v>406</v>
      </c>
      <c r="T67" s="96" t="s">
        <v>174</v>
      </c>
    </row>
    <row r="68" spans="1:20" x14ac:dyDescent="0.2">
      <c r="A68" s="264" t="s">
        <v>197</v>
      </c>
      <c r="B68" s="96" t="s">
        <v>189</v>
      </c>
      <c r="C68" s="148">
        <v>42</v>
      </c>
      <c r="D68" s="17" t="s">
        <v>303</v>
      </c>
      <c r="E68" s="149">
        <v>30</v>
      </c>
      <c r="F68" s="2" t="s">
        <v>116</v>
      </c>
      <c r="G68" s="148">
        <v>55</v>
      </c>
      <c r="H68" s="17" t="s">
        <v>147</v>
      </c>
      <c r="I68" s="149">
        <v>25</v>
      </c>
      <c r="J68" s="2" t="s">
        <v>438</v>
      </c>
      <c r="K68" s="148">
        <v>54</v>
      </c>
      <c r="L68" s="17" t="s">
        <v>321</v>
      </c>
      <c r="M68" s="149">
        <v>16</v>
      </c>
      <c r="N68" s="2" t="s">
        <v>16</v>
      </c>
      <c r="O68" s="148">
        <v>36</v>
      </c>
      <c r="P68" s="17" t="s">
        <v>422</v>
      </c>
      <c r="Q68" s="148">
        <v>0</v>
      </c>
      <c r="R68" s="17" t="s">
        <v>11</v>
      </c>
      <c r="S68" s="150">
        <v>258</v>
      </c>
      <c r="T68" s="96" t="s">
        <v>257</v>
      </c>
    </row>
    <row r="69" spans="1:20" x14ac:dyDescent="0.2">
      <c r="A69" s="264" t="s">
        <v>197</v>
      </c>
      <c r="B69" s="96" t="s">
        <v>192</v>
      </c>
      <c r="C69" s="331"/>
      <c r="D69" s="332"/>
      <c r="E69" s="333"/>
      <c r="F69" s="334"/>
      <c r="G69" s="148"/>
      <c r="H69" s="17"/>
      <c r="I69" s="149">
        <v>26</v>
      </c>
      <c r="J69" s="2" t="s">
        <v>198</v>
      </c>
      <c r="K69" s="148">
        <v>33</v>
      </c>
      <c r="L69" s="17" t="s">
        <v>359</v>
      </c>
      <c r="M69" s="149">
        <v>15</v>
      </c>
      <c r="N69" s="2" t="s">
        <v>218</v>
      </c>
      <c r="O69" s="148">
        <v>18</v>
      </c>
      <c r="P69" s="17" t="s">
        <v>266</v>
      </c>
      <c r="Q69" s="148">
        <v>0</v>
      </c>
      <c r="R69" s="17" t="s">
        <v>11</v>
      </c>
      <c r="S69" s="150">
        <v>93</v>
      </c>
      <c r="T69" s="96" t="s">
        <v>261</v>
      </c>
    </row>
    <row r="70" spans="1:20" x14ac:dyDescent="0.2">
      <c r="A70" s="96" t="s">
        <v>197</v>
      </c>
      <c r="B70" s="96" t="s">
        <v>8</v>
      </c>
      <c r="C70" s="148">
        <f>SUBTOTAL(109,C38:C69)</f>
        <v>64</v>
      </c>
      <c r="D70" s="17" t="str">
        <f>CONCATENATE("(",FIXED(_tbl40[[#This Row],[&lt;1 hour]]/_tbl40[[#This Row],[Total]]*100,1),")")</f>
        <v>(0.3)</v>
      </c>
      <c r="E70" s="148">
        <f>SUBTOTAL(109,E38:E69)</f>
        <v>173</v>
      </c>
      <c r="F70" s="17" t="str">
        <f>CONCATENATE("(",FIXED(_tbl40[[#This Row],[1 to &lt;4 hours]]/_tbl40[[#This Row],[Total]]*100,1),")")</f>
        <v>(0.9)</v>
      </c>
      <c r="G70" s="148">
        <f>SUBTOTAL(109,G38:G69)</f>
        <v>870</v>
      </c>
      <c r="H70" s="17" t="str">
        <f>CONCATENATE("(",FIXED(_tbl40[[#This Row],[4 to &lt;12 hours]]/_tbl40[[#This Row],[Total]]*100,1),")")</f>
        <v>(4.3)</v>
      </c>
      <c r="I70" s="148">
        <f>SUBTOTAL(109,I38:I69)</f>
        <v>3631</v>
      </c>
      <c r="J70" s="17" t="str">
        <f>CONCATENATE("(",FIXED(_tbl40[[#This Row],[12 to &lt;24 hours]]/_tbl40[[#This Row],[Total]]*100,1),")")</f>
        <v>(18.0)</v>
      </c>
      <c r="K70" s="148">
        <f>SUBTOTAL(109,K38:K69)</f>
        <v>6526</v>
      </c>
      <c r="L70" s="17" t="str">
        <f>CONCATENATE("(",FIXED(_tbl40[[#This Row],[1 to &lt;3 days]]/_tbl40[[#This Row],[Total]]*100,1),")")</f>
        <v>(32.4)</v>
      </c>
      <c r="M70" s="148">
        <f>SUBTOTAL(109,M38:M69)</f>
        <v>4825</v>
      </c>
      <c r="N70" s="17" t="str">
        <f>CONCATENATE("(",FIXED(_tbl40[[#This Row],[3 to &lt;7 days]]/_tbl40[[#This Row],[Total]]*100,1),")")</f>
        <v>(23.9)</v>
      </c>
      <c r="O70" s="148">
        <f>SUBTOTAL(109,O38:O69)</f>
        <v>3977</v>
      </c>
      <c r="P70" s="17" t="str">
        <f>CONCATENATE("(",FIXED(_tbl40[[#This Row],[7+ days]]/_tbl40[[#This Row],[Total]]*100,1),")")</f>
        <v>(19.7)</v>
      </c>
      <c r="Q70" s="148">
        <f>SUBTOTAL(109,Q38:Q69)</f>
        <v>0</v>
      </c>
      <c r="R70" s="17" t="str">
        <f>CONCATENATE("(",FIXED(_tbl40[[#This Row],[Unknown]]/_tbl40[[#This Row],[Total]]*100,1),")")</f>
        <v>(0.0)</v>
      </c>
      <c r="S70" s="148">
        <f>SUBTOTAL(109,S38:S69)</f>
        <v>20172</v>
      </c>
      <c r="T70" s="96" t="str">
        <f>CONCATENATE("(",FIXED(_tbl40[[#This Row],[Total]]/$S$104*100,1),")")</f>
        <v>(33.4)</v>
      </c>
    </row>
    <row r="71" spans="1:20" x14ac:dyDescent="0.2">
      <c r="A71" s="263" t="s">
        <v>263</v>
      </c>
      <c r="B71" s="96" t="s">
        <v>72</v>
      </c>
      <c r="C71" s="331"/>
      <c r="D71" s="332"/>
      <c r="E71" s="333"/>
      <c r="F71" s="334"/>
      <c r="G71" s="148">
        <v>39</v>
      </c>
      <c r="H71" s="17" t="s">
        <v>54</v>
      </c>
      <c r="I71" s="149">
        <v>218</v>
      </c>
      <c r="J71" s="2" t="s">
        <v>337</v>
      </c>
      <c r="K71" s="148">
        <v>241</v>
      </c>
      <c r="L71" s="17" t="s">
        <v>237</v>
      </c>
      <c r="M71" s="149">
        <v>155</v>
      </c>
      <c r="N71" s="2" t="s">
        <v>430</v>
      </c>
      <c r="O71" s="148">
        <v>77</v>
      </c>
      <c r="P71" s="17" t="s">
        <v>436</v>
      </c>
      <c r="Q71" s="148">
        <v>0</v>
      </c>
      <c r="R71" s="17" t="s">
        <v>11</v>
      </c>
      <c r="S71" s="150">
        <v>738</v>
      </c>
      <c r="T71" s="96" t="s">
        <v>57</v>
      </c>
    </row>
    <row r="72" spans="1:20" x14ac:dyDescent="0.2">
      <c r="A72" s="263" t="s">
        <v>263</v>
      </c>
      <c r="B72" s="96" t="s">
        <v>77</v>
      </c>
      <c r="C72" s="148">
        <v>0</v>
      </c>
      <c r="D72" s="17" t="s">
        <v>11</v>
      </c>
      <c r="E72" s="149">
        <v>13</v>
      </c>
      <c r="F72" s="2" t="s">
        <v>200</v>
      </c>
      <c r="G72" s="148">
        <v>38</v>
      </c>
      <c r="H72" s="17" t="s">
        <v>333</v>
      </c>
      <c r="I72" s="149">
        <v>126</v>
      </c>
      <c r="J72" s="2" t="s">
        <v>260</v>
      </c>
      <c r="K72" s="148">
        <v>130</v>
      </c>
      <c r="L72" s="17" t="s">
        <v>272</v>
      </c>
      <c r="M72" s="149">
        <v>94</v>
      </c>
      <c r="N72" s="2" t="s">
        <v>109</v>
      </c>
      <c r="O72" s="148">
        <v>88</v>
      </c>
      <c r="P72" s="17" t="s">
        <v>329</v>
      </c>
      <c r="Q72" s="148">
        <v>0</v>
      </c>
      <c r="R72" s="17" t="s">
        <v>11</v>
      </c>
      <c r="S72" s="150">
        <v>489</v>
      </c>
      <c r="T72" s="96" t="s">
        <v>33</v>
      </c>
    </row>
    <row r="73" spans="1:20" x14ac:dyDescent="0.2">
      <c r="A73" s="263" t="s">
        <v>263</v>
      </c>
      <c r="B73" s="96" t="s">
        <v>82</v>
      </c>
      <c r="C73" s="331"/>
      <c r="D73" s="332"/>
      <c r="E73" s="333"/>
      <c r="F73" s="334"/>
      <c r="G73" s="148">
        <v>29</v>
      </c>
      <c r="H73" s="17" t="s">
        <v>28</v>
      </c>
      <c r="I73" s="149">
        <v>167</v>
      </c>
      <c r="J73" s="2" t="s">
        <v>224</v>
      </c>
      <c r="K73" s="148">
        <v>343</v>
      </c>
      <c r="L73" s="17" t="s">
        <v>465</v>
      </c>
      <c r="M73" s="149">
        <v>228</v>
      </c>
      <c r="N73" s="2" t="s">
        <v>240</v>
      </c>
      <c r="O73" s="148">
        <v>239</v>
      </c>
      <c r="P73" s="17" t="s">
        <v>345</v>
      </c>
      <c r="Q73" s="148">
        <v>1</v>
      </c>
      <c r="R73" s="17" t="s">
        <v>342</v>
      </c>
      <c r="S73" s="150">
        <v>1015</v>
      </c>
      <c r="T73" s="96" t="s">
        <v>358</v>
      </c>
    </row>
    <row r="74" spans="1:20" x14ac:dyDescent="0.2">
      <c r="A74" s="263" t="s">
        <v>263</v>
      </c>
      <c r="B74" s="96" t="s">
        <v>86</v>
      </c>
      <c r="C74" s="148">
        <v>3</v>
      </c>
      <c r="D74" s="17" t="s">
        <v>194</v>
      </c>
      <c r="E74" s="149">
        <v>12</v>
      </c>
      <c r="F74" s="2" t="s">
        <v>331</v>
      </c>
      <c r="G74" s="148">
        <v>29</v>
      </c>
      <c r="H74" s="17" t="s">
        <v>28</v>
      </c>
      <c r="I74" s="149">
        <v>154</v>
      </c>
      <c r="J74" s="2" t="s">
        <v>230</v>
      </c>
      <c r="K74" s="148">
        <v>289</v>
      </c>
      <c r="L74" s="17" t="s">
        <v>308</v>
      </c>
      <c r="M74" s="149">
        <v>253</v>
      </c>
      <c r="N74" s="2" t="s">
        <v>279</v>
      </c>
      <c r="O74" s="148">
        <v>252</v>
      </c>
      <c r="P74" s="17" t="s">
        <v>186</v>
      </c>
      <c r="Q74" s="148">
        <v>0</v>
      </c>
      <c r="R74" s="17" t="s">
        <v>11</v>
      </c>
      <c r="S74" s="150">
        <v>992</v>
      </c>
      <c r="T74" s="96" t="s">
        <v>133</v>
      </c>
    </row>
    <row r="75" spans="1:20" x14ac:dyDescent="0.2">
      <c r="A75" s="263" t="s">
        <v>263</v>
      </c>
      <c r="B75" s="96" t="s">
        <v>91</v>
      </c>
      <c r="C75" s="148">
        <v>0</v>
      </c>
      <c r="D75" s="17" t="s">
        <v>11</v>
      </c>
      <c r="E75" s="149">
        <v>3</v>
      </c>
      <c r="F75" s="2" t="s">
        <v>301</v>
      </c>
      <c r="G75" s="148">
        <v>26</v>
      </c>
      <c r="H75" s="17" t="s">
        <v>57</v>
      </c>
      <c r="I75" s="149">
        <v>60</v>
      </c>
      <c r="J75" s="2" t="s">
        <v>216</v>
      </c>
      <c r="K75" s="148">
        <v>272</v>
      </c>
      <c r="L75" s="17" t="s">
        <v>437</v>
      </c>
      <c r="M75" s="149">
        <v>178</v>
      </c>
      <c r="N75" s="2" t="s">
        <v>150</v>
      </c>
      <c r="O75" s="148">
        <v>188</v>
      </c>
      <c r="P75" s="17" t="s">
        <v>139</v>
      </c>
      <c r="Q75" s="148">
        <v>0</v>
      </c>
      <c r="R75" s="17" t="s">
        <v>11</v>
      </c>
      <c r="S75" s="150">
        <v>727</v>
      </c>
      <c r="T75" s="96" t="s">
        <v>57</v>
      </c>
    </row>
    <row r="76" spans="1:20" x14ac:dyDescent="0.2">
      <c r="A76" s="263" t="s">
        <v>263</v>
      </c>
      <c r="B76" s="96" t="s">
        <v>96</v>
      </c>
      <c r="C76" s="331"/>
      <c r="D76" s="332"/>
      <c r="E76" s="333"/>
      <c r="F76" s="334"/>
      <c r="G76" s="148">
        <v>30</v>
      </c>
      <c r="H76" s="17" t="s">
        <v>31</v>
      </c>
      <c r="I76" s="149">
        <v>169</v>
      </c>
      <c r="J76" s="2" t="s">
        <v>360</v>
      </c>
      <c r="K76" s="148">
        <v>330</v>
      </c>
      <c r="L76" s="17" t="s">
        <v>368</v>
      </c>
      <c r="M76" s="149">
        <v>328</v>
      </c>
      <c r="N76" s="2" t="s">
        <v>228</v>
      </c>
      <c r="O76" s="148">
        <v>198</v>
      </c>
      <c r="P76" s="17" t="s">
        <v>125</v>
      </c>
      <c r="Q76" s="148">
        <v>0</v>
      </c>
      <c r="R76" s="17" t="s">
        <v>11</v>
      </c>
      <c r="S76" s="150">
        <v>1066</v>
      </c>
      <c r="T76" s="96" t="s">
        <v>425</v>
      </c>
    </row>
    <row r="77" spans="1:20" x14ac:dyDescent="0.2">
      <c r="A77" s="263" t="s">
        <v>263</v>
      </c>
      <c r="B77" s="96" t="s">
        <v>101</v>
      </c>
      <c r="C77" s="148">
        <v>0</v>
      </c>
      <c r="D77" s="17" t="s">
        <v>11</v>
      </c>
      <c r="E77" s="149">
        <v>6</v>
      </c>
      <c r="F77" s="2" t="s">
        <v>296</v>
      </c>
      <c r="G77" s="148">
        <v>30</v>
      </c>
      <c r="H77" s="17" t="s">
        <v>358</v>
      </c>
      <c r="I77" s="149">
        <v>72</v>
      </c>
      <c r="J77" s="2" t="s">
        <v>110</v>
      </c>
      <c r="K77" s="148">
        <v>220</v>
      </c>
      <c r="L77" s="17" t="s">
        <v>451</v>
      </c>
      <c r="M77" s="149">
        <v>152</v>
      </c>
      <c r="N77" s="2" t="s">
        <v>285</v>
      </c>
      <c r="O77" s="148">
        <v>121</v>
      </c>
      <c r="P77" s="17" t="s">
        <v>221</v>
      </c>
      <c r="Q77" s="148">
        <v>1</v>
      </c>
      <c r="R77" s="17" t="s">
        <v>370</v>
      </c>
      <c r="S77" s="150">
        <v>602</v>
      </c>
      <c r="T77" s="96" t="s">
        <v>274</v>
      </c>
    </row>
    <row r="78" spans="1:20" x14ac:dyDescent="0.2">
      <c r="A78" s="263" t="s">
        <v>263</v>
      </c>
      <c r="B78" s="96" t="s">
        <v>104</v>
      </c>
      <c r="C78" s="148">
        <v>0</v>
      </c>
      <c r="D78" s="17" t="s">
        <v>11</v>
      </c>
      <c r="E78" s="149">
        <v>5</v>
      </c>
      <c r="F78" s="2" t="s">
        <v>397</v>
      </c>
      <c r="G78" s="148">
        <v>20</v>
      </c>
      <c r="H78" s="17" t="s">
        <v>200</v>
      </c>
      <c r="I78" s="149">
        <v>206</v>
      </c>
      <c r="J78" s="2" t="s">
        <v>79</v>
      </c>
      <c r="K78" s="148">
        <v>258</v>
      </c>
      <c r="L78" s="17" t="s">
        <v>372</v>
      </c>
      <c r="M78" s="149">
        <v>147</v>
      </c>
      <c r="N78" s="2" t="s">
        <v>234</v>
      </c>
      <c r="O78" s="148">
        <v>108</v>
      </c>
      <c r="P78" s="17" t="s">
        <v>215</v>
      </c>
      <c r="Q78" s="148">
        <v>0</v>
      </c>
      <c r="R78" s="17" t="s">
        <v>11</v>
      </c>
      <c r="S78" s="150">
        <v>744</v>
      </c>
      <c r="T78" s="96" t="s">
        <v>127</v>
      </c>
    </row>
    <row r="79" spans="1:20" x14ac:dyDescent="0.2">
      <c r="A79" s="263" t="s">
        <v>263</v>
      </c>
      <c r="B79" s="96" t="s">
        <v>107</v>
      </c>
      <c r="C79" s="331"/>
      <c r="D79" s="332"/>
      <c r="E79" s="333"/>
      <c r="F79" s="334"/>
      <c r="G79" s="148">
        <v>5</v>
      </c>
      <c r="H79" s="17" t="s">
        <v>347</v>
      </c>
      <c r="I79" s="149">
        <v>33</v>
      </c>
      <c r="J79" s="2" t="s">
        <v>427</v>
      </c>
      <c r="K79" s="148">
        <v>113</v>
      </c>
      <c r="L79" s="17" t="s">
        <v>367</v>
      </c>
      <c r="M79" s="149">
        <v>69</v>
      </c>
      <c r="N79" s="2" t="s">
        <v>158</v>
      </c>
      <c r="O79" s="148">
        <v>77</v>
      </c>
      <c r="P79" s="17" t="s">
        <v>260</v>
      </c>
      <c r="Q79" s="148">
        <v>0</v>
      </c>
      <c r="R79" s="17" t="s">
        <v>11</v>
      </c>
      <c r="S79" s="150">
        <v>299</v>
      </c>
      <c r="T79" s="96" t="s">
        <v>111</v>
      </c>
    </row>
    <row r="80" spans="1:20" x14ac:dyDescent="0.2">
      <c r="A80" s="263" t="s">
        <v>263</v>
      </c>
      <c r="B80" s="96" t="s">
        <v>112</v>
      </c>
      <c r="C80" s="331"/>
      <c r="D80" s="332"/>
      <c r="E80" s="333"/>
      <c r="F80" s="334"/>
      <c r="G80" s="148">
        <v>24</v>
      </c>
      <c r="H80" s="17" t="s">
        <v>316</v>
      </c>
      <c r="I80" s="149">
        <v>117</v>
      </c>
      <c r="J80" s="2" t="s">
        <v>152</v>
      </c>
      <c r="K80" s="148">
        <v>170</v>
      </c>
      <c r="L80" s="17" t="s">
        <v>319</v>
      </c>
      <c r="M80" s="149">
        <v>178</v>
      </c>
      <c r="N80" s="2" t="s">
        <v>278</v>
      </c>
      <c r="O80" s="148">
        <v>128</v>
      </c>
      <c r="P80" s="17" t="s">
        <v>464</v>
      </c>
      <c r="Q80" s="148">
        <v>0</v>
      </c>
      <c r="R80" s="17" t="s">
        <v>11</v>
      </c>
      <c r="S80" s="150">
        <v>621</v>
      </c>
      <c r="T80" s="96" t="s">
        <v>274</v>
      </c>
    </row>
    <row r="81" spans="1:20" x14ac:dyDescent="0.2">
      <c r="A81" s="263" t="s">
        <v>263</v>
      </c>
      <c r="B81" s="96" t="s">
        <v>115</v>
      </c>
      <c r="C81" s="331"/>
      <c r="D81" s="332"/>
      <c r="E81" s="333"/>
      <c r="F81" s="334"/>
      <c r="G81" s="148">
        <v>12</v>
      </c>
      <c r="H81" s="17" t="s">
        <v>95</v>
      </c>
      <c r="I81" s="149">
        <v>47</v>
      </c>
      <c r="J81" s="2" t="s">
        <v>121</v>
      </c>
      <c r="K81" s="148">
        <v>97</v>
      </c>
      <c r="L81" s="17" t="s">
        <v>268</v>
      </c>
      <c r="M81" s="149">
        <v>113</v>
      </c>
      <c r="N81" s="2" t="s">
        <v>350</v>
      </c>
      <c r="O81" s="148">
        <v>46</v>
      </c>
      <c r="P81" s="17" t="s">
        <v>188</v>
      </c>
      <c r="Q81" s="148">
        <v>0</v>
      </c>
      <c r="R81" s="17" t="s">
        <v>11</v>
      </c>
      <c r="S81" s="150">
        <v>319</v>
      </c>
      <c r="T81" s="96" t="s">
        <v>153</v>
      </c>
    </row>
    <row r="82" spans="1:20" x14ac:dyDescent="0.2">
      <c r="A82" s="263" t="s">
        <v>263</v>
      </c>
      <c r="B82" s="96" t="s">
        <v>118</v>
      </c>
      <c r="C82" s="331"/>
      <c r="D82" s="332"/>
      <c r="E82" s="333"/>
      <c r="F82" s="334"/>
      <c r="G82" s="148">
        <v>41</v>
      </c>
      <c r="H82" s="17" t="s">
        <v>404</v>
      </c>
      <c r="I82" s="149">
        <v>123</v>
      </c>
      <c r="J82" s="2" t="s">
        <v>236</v>
      </c>
      <c r="K82" s="148">
        <v>149</v>
      </c>
      <c r="L82" s="17" t="s">
        <v>214</v>
      </c>
      <c r="M82" s="149">
        <v>150</v>
      </c>
      <c r="N82" s="2" t="s">
        <v>260</v>
      </c>
      <c r="O82" s="148">
        <v>103</v>
      </c>
      <c r="P82" s="17" t="s">
        <v>229</v>
      </c>
      <c r="Q82" s="148">
        <v>0</v>
      </c>
      <c r="R82" s="17" t="s">
        <v>11</v>
      </c>
      <c r="S82" s="150">
        <v>581</v>
      </c>
      <c r="T82" s="96" t="s">
        <v>28</v>
      </c>
    </row>
    <row r="83" spans="1:20" x14ac:dyDescent="0.2">
      <c r="A83" s="263" t="s">
        <v>263</v>
      </c>
      <c r="B83" s="96" t="s">
        <v>122</v>
      </c>
      <c r="C83" s="148">
        <v>0</v>
      </c>
      <c r="D83" s="17" t="s">
        <v>11</v>
      </c>
      <c r="E83" s="149">
        <v>7</v>
      </c>
      <c r="F83" s="2" t="s">
        <v>296</v>
      </c>
      <c r="G83" s="148">
        <v>19</v>
      </c>
      <c r="H83" s="17" t="s">
        <v>200</v>
      </c>
      <c r="I83" s="149">
        <v>149</v>
      </c>
      <c r="J83" s="2" t="s">
        <v>362</v>
      </c>
      <c r="K83" s="148">
        <v>289</v>
      </c>
      <c r="L83" s="17" t="s">
        <v>47</v>
      </c>
      <c r="M83" s="149">
        <v>139</v>
      </c>
      <c r="N83" s="2" t="s">
        <v>266</v>
      </c>
      <c r="O83" s="148">
        <v>112</v>
      </c>
      <c r="P83" s="17" t="s">
        <v>143</v>
      </c>
      <c r="Q83" s="148">
        <v>1</v>
      </c>
      <c r="R83" s="17" t="s">
        <v>342</v>
      </c>
      <c r="S83" s="150">
        <v>716</v>
      </c>
      <c r="T83" s="96" t="s">
        <v>26</v>
      </c>
    </row>
    <row r="84" spans="1:20" x14ac:dyDescent="0.2">
      <c r="A84" s="263" t="s">
        <v>263</v>
      </c>
      <c r="B84" s="96" t="s">
        <v>128</v>
      </c>
      <c r="C84" s="148">
        <v>0</v>
      </c>
      <c r="D84" s="17" t="s">
        <v>11</v>
      </c>
      <c r="E84" s="149">
        <v>6</v>
      </c>
      <c r="F84" s="2" t="s">
        <v>331</v>
      </c>
      <c r="G84" s="148">
        <v>10</v>
      </c>
      <c r="H84" s="17" t="s">
        <v>174</v>
      </c>
      <c r="I84" s="149">
        <v>61</v>
      </c>
      <c r="J84" s="2" t="s">
        <v>225</v>
      </c>
      <c r="K84" s="148">
        <v>160</v>
      </c>
      <c r="L84" s="17" t="s">
        <v>371</v>
      </c>
      <c r="M84" s="149">
        <v>144</v>
      </c>
      <c r="N84" s="2" t="s">
        <v>419</v>
      </c>
      <c r="O84" s="148">
        <v>130</v>
      </c>
      <c r="P84" s="17" t="s">
        <v>186</v>
      </c>
      <c r="Q84" s="148">
        <v>0</v>
      </c>
      <c r="R84" s="17" t="s">
        <v>11</v>
      </c>
      <c r="S84" s="150">
        <v>511</v>
      </c>
      <c r="T84" s="96" t="s">
        <v>38</v>
      </c>
    </row>
    <row r="85" spans="1:20" x14ac:dyDescent="0.2">
      <c r="A85" s="263" t="s">
        <v>263</v>
      </c>
      <c r="B85" s="96" t="s">
        <v>131</v>
      </c>
      <c r="C85" s="331"/>
      <c r="D85" s="332"/>
      <c r="E85" s="333"/>
      <c r="F85" s="334"/>
      <c r="G85" s="148">
        <v>46</v>
      </c>
      <c r="H85" s="17" t="s">
        <v>227</v>
      </c>
      <c r="I85" s="149">
        <v>156</v>
      </c>
      <c r="J85" s="2" t="s">
        <v>416</v>
      </c>
      <c r="K85" s="148">
        <v>296</v>
      </c>
      <c r="L85" s="17" t="s">
        <v>268</v>
      </c>
      <c r="M85" s="149">
        <v>269</v>
      </c>
      <c r="N85" s="2" t="s">
        <v>300</v>
      </c>
      <c r="O85" s="148">
        <v>196</v>
      </c>
      <c r="P85" s="17" t="s">
        <v>221</v>
      </c>
      <c r="Q85" s="148">
        <v>0</v>
      </c>
      <c r="R85" s="17" t="s">
        <v>11</v>
      </c>
      <c r="S85" s="150">
        <v>975</v>
      </c>
      <c r="T85" s="96" t="s">
        <v>90</v>
      </c>
    </row>
    <row r="86" spans="1:20" x14ac:dyDescent="0.2">
      <c r="A86" s="263" t="s">
        <v>263</v>
      </c>
      <c r="B86" s="96" t="s">
        <v>134</v>
      </c>
      <c r="C86" s="148">
        <v>0</v>
      </c>
      <c r="D86" s="17" t="s">
        <v>11</v>
      </c>
      <c r="E86" s="149">
        <v>7</v>
      </c>
      <c r="F86" s="2" t="s">
        <v>296</v>
      </c>
      <c r="G86" s="148">
        <v>44</v>
      </c>
      <c r="H86" s="17" t="s">
        <v>52</v>
      </c>
      <c r="I86" s="149">
        <v>197</v>
      </c>
      <c r="J86" s="2" t="s">
        <v>319</v>
      </c>
      <c r="K86" s="148">
        <v>251</v>
      </c>
      <c r="L86" s="17" t="s">
        <v>356</v>
      </c>
      <c r="M86" s="149">
        <v>127</v>
      </c>
      <c r="N86" s="2" t="s">
        <v>229</v>
      </c>
      <c r="O86" s="148">
        <v>93</v>
      </c>
      <c r="P86" s="17" t="s">
        <v>117</v>
      </c>
      <c r="Q86" s="148">
        <v>0</v>
      </c>
      <c r="R86" s="17" t="s">
        <v>11</v>
      </c>
      <c r="S86" s="150">
        <v>719</v>
      </c>
      <c r="T86" s="96" t="s">
        <v>26</v>
      </c>
    </row>
    <row r="87" spans="1:20" x14ac:dyDescent="0.2">
      <c r="A87" s="263" t="s">
        <v>263</v>
      </c>
      <c r="B87" s="96" t="s">
        <v>138</v>
      </c>
      <c r="C87" s="148">
        <v>0</v>
      </c>
      <c r="D87" s="17" t="s">
        <v>11</v>
      </c>
      <c r="E87" s="149">
        <v>8</v>
      </c>
      <c r="F87" s="2" t="s">
        <v>296</v>
      </c>
      <c r="G87" s="148">
        <v>31</v>
      </c>
      <c r="H87" s="17" t="s">
        <v>316</v>
      </c>
      <c r="I87" s="149">
        <v>131</v>
      </c>
      <c r="J87" s="2" t="s">
        <v>283</v>
      </c>
      <c r="K87" s="148">
        <v>294</v>
      </c>
      <c r="L87" s="17" t="s">
        <v>387</v>
      </c>
      <c r="M87" s="149">
        <v>194</v>
      </c>
      <c r="N87" s="2" t="s">
        <v>336</v>
      </c>
      <c r="O87" s="148">
        <v>143</v>
      </c>
      <c r="P87" s="17" t="s">
        <v>363</v>
      </c>
      <c r="Q87" s="148">
        <v>0</v>
      </c>
      <c r="R87" s="17" t="s">
        <v>11</v>
      </c>
      <c r="S87" s="150">
        <v>801</v>
      </c>
      <c r="T87" s="96" t="s">
        <v>316</v>
      </c>
    </row>
    <row r="88" spans="1:20" x14ac:dyDescent="0.2">
      <c r="A88" s="263" t="s">
        <v>263</v>
      </c>
      <c r="B88" s="96" t="s">
        <v>142</v>
      </c>
      <c r="C88" s="148">
        <v>0</v>
      </c>
      <c r="D88" s="17" t="s">
        <v>11</v>
      </c>
      <c r="E88" s="149">
        <v>6</v>
      </c>
      <c r="F88" s="2" t="s">
        <v>352</v>
      </c>
      <c r="G88" s="148">
        <v>32</v>
      </c>
      <c r="H88" s="17" t="s">
        <v>438</v>
      </c>
      <c r="I88" s="149">
        <v>75</v>
      </c>
      <c r="J88" s="2" t="s">
        <v>246</v>
      </c>
      <c r="K88" s="148">
        <v>143</v>
      </c>
      <c r="L88" s="17" t="s">
        <v>12</v>
      </c>
      <c r="M88" s="149">
        <v>59</v>
      </c>
      <c r="N88" s="2" t="s">
        <v>363</v>
      </c>
      <c r="O88" s="148">
        <v>14</v>
      </c>
      <c r="P88" s="17" t="s">
        <v>56</v>
      </c>
      <c r="Q88" s="148">
        <v>0</v>
      </c>
      <c r="R88" s="17" t="s">
        <v>11</v>
      </c>
      <c r="S88" s="150">
        <v>329</v>
      </c>
      <c r="T88" s="96" t="s">
        <v>153</v>
      </c>
    </row>
    <row r="89" spans="1:20" x14ac:dyDescent="0.2">
      <c r="A89" s="263" t="s">
        <v>263</v>
      </c>
      <c r="B89" s="96" t="s">
        <v>145</v>
      </c>
      <c r="C89" s="148">
        <v>0</v>
      </c>
      <c r="D89" s="17" t="s">
        <v>11</v>
      </c>
      <c r="E89" s="149">
        <v>9</v>
      </c>
      <c r="F89" s="2" t="s">
        <v>153</v>
      </c>
      <c r="G89" s="148">
        <v>30</v>
      </c>
      <c r="H89" s="17" t="s">
        <v>388</v>
      </c>
      <c r="I89" s="149">
        <v>134</v>
      </c>
      <c r="J89" s="2" t="s">
        <v>220</v>
      </c>
      <c r="K89" s="148">
        <v>207</v>
      </c>
      <c r="L89" s="17" t="s">
        <v>211</v>
      </c>
      <c r="M89" s="149">
        <v>107</v>
      </c>
      <c r="N89" s="2" t="s">
        <v>136</v>
      </c>
      <c r="O89" s="148">
        <v>63</v>
      </c>
      <c r="P89" s="17" t="s">
        <v>443</v>
      </c>
      <c r="Q89" s="148">
        <v>0</v>
      </c>
      <c r="R89" s="17" t="s">
        <v>11</v>
      </c>
      <c r="S89" s="150">
        <v>550</v>
      </c>
      <c r="T89" s="96" t="s">
        <v>200</v>
      </c>
    </row>
    <row r="90" spans="1:20" x14ac:dyDescent="0.2">
      <c r="A90" s="263" t="s">
        <v>263</v>
      </c>
      <c r="B90" s="96" t="s">
        <v>148</v>
      </c>
      <c r="C90" s="331"/>
      <c r="D90" s="332"/>
      <c r="E90" s="333"/>
      <c r="F90" s="334"/>
      <c r="G90" s="148">
        <v>15</v>
      </c>
      <c r="H90" s="17" t="s">
        <v>95</v>
      </c>
      <c r="I90" s="149">
        <v>34</v>
      </c>
      <c r="J90" s="2" t="s">
        <v>421</v>
      </c>
      <c r="K90" s="148">
        <v>103</v>
      </c>
      <c r="L90" s="17" t="s">
        <v>260</v>
      </c>
      <c r="M90" s="149">
        <v>134</v>
      </c>
      <c r="N90" s="2" t="s">
        <v>262</v>
      </c>
      <c r="O90" s="148">
        <v>102</v>
      </c>
      <c r="P90" s="17" t="s">
        <v>214</v>
      </c>
      <c r="Q90" s="148">
        <v>0</v>
      </c>
      <c r="R90" s="17" t="s">
        <v>11</v>
      </c>
      <c r="S90" s="150">
        <v>399</v>
      </c>
      <c r="T90" s="96" t="s">
        <v>174</v>
      </c>
    </row>
    <row r="91" spans="1:20" x14ac:dyDescent="0.2">
      <c r="A91" s="263" t="s">
        <v>263</v>
      </c>
      <c r="B91" s="96" t="s">
        <v>154</v>
      </c>
      <c r="C91" s="331"/>
      <c r="D91" s="332"/>
      <c r="E91" s="333"/>
      <c r="F91" s="334"/>
      <c r="G91" s="148">
        <v>68</v>
      </c>
      <c r="H91" s="17" t="s">
        <v>54</v>
      </c>
      <c r="I91" s="149">
        <v>217</v>
      </c>
      <c r="J91" s="2" t="s">
        <v>252</v>
      </c>
      <c r="K91" s="148">
        <v>441</v>
      </c>
      <c r="L91" s="17" t="s">
        <v>265</v>
      </c>
      <c r="M91" s="149">
        <v>278</v>
      </c>
      <c r="N91" s="2" t="s">
        <v>267</v>
      </c>
      <c r="O91" s="148">
        <v>271</v>
      </c>
      <c r="P91" s="17" t="s">
        <v>430</v>
      </c>
      <c r="Q91" s="148">
        <v>0</v>
      </c>
      <c r="R91" s="17" t="s">
        <v>11</v>
      </c>
      <c r="S91" s="150">
        <v>1291</v>
      </c>
      <c r="T91" s="96" t="s">
        <v>323</v>
      </c>
    </row>
    <row r="92" spans="1:20" x14ac:dyDescent="0.2">
      <c r="A92" s="263" t="s">
        <v>263</v>
      </c>
      <c r="B92" s="96" t="s">
        <v>157</v>
      </c>
      <c r="C92" s="331"/>
      <c r="D92" s="332"/>
      <c r="E92" s="333"/>
      <c r="F92" s="334"/>
      <c r="G92" s="148">
        <v>20</v>
      </c>
      <c r="H92" s="17" t="s">
        <v>200</v>
      </c>
      <c r="I92" s="149">
        <v>96</v>
      </c>
      <c r="J92" s="2" t="s">
        <v>117</v>
      </c>
      <c r="K92" s="148">
        <v>283</v>
      </c>
      <c r="L92" s="17" t="s">
        <v>338</v>
      </c>
      <c r="M92" s="149">
        <v>193</v>
      </c>
      <c r="N92" s="2" t="s">
        <v>260</v>
      </c>
      <c r="O92" s="148">
        <v>154</v>
      </c>
      <c r="P92" s="17" t="s">
        <v>464</v>
      </c>
      <c r="Q92" s="148">
        <v>0</v>
      </c>
      <c r="R92" s="17" t="s">
        <v>11</v>
      </c>
      <c r="S92" s="150">
        <v>747</v>
      </c>
      <c r="T92" s="96" t="s">
        <v>127</v>
      </c>
    </row>
    <row r="93" spans="1:20" x14ac:dyDescent="0.2">
      <c r="A93" s="263" t="s">
        <v>263</v>
      </c>
      <c r="B93" s="96" t="s">
        <v>161</v>
      </c>
      <c r="C93" s="148">
        <v>12</v>
      </c>
      <c r="D93" s="17" t="s">
        <v>31</v>
      </c>
      <c r="E93" s="149">
        <v>24</v>
      </c>
      <c r="F93" s="2" t="s">
        <v>205</v>
      </c>
      <c r="G93" s="148">
        <v>17</v>
      </c>
      <c r="H93" s="17" t="s">
        <v>23</v>
      </c>
      <c r="I93" s="149">
        <v>40</v>
      </c>
      <c r="J93" s="2" t="s">
        <v>402</v>
      </c>
      <c r="K93" s="148">
        <v>147</v>
      </c>
      <c r="L93" s="17" t="s">
        <v>124</v>
      </c>
      <c r="M93" s="149">
        <v>93</v>
      </c>
      <c r="N93" s="2" t="s">
        <v>355</v>
      </c>
      <c r="O93" s="148">
        <v>94</v>
      </c>
      <c r="P93" s="17" t="s">
        <v>297</v>
      </c>
      <c r="Q93" s="148">
        <v>0</v>
      </c>
      <c r="R93" s="17" t="s">
        <v>11</v>
      </c>
      <c r="S93" s="150">
        <v>427</v>
      </c>
      <c r="T93" s="96" t="s">
        <v>292</v>
      </c>
    </row>
    <row r="94" spans="1:20" x14ac:dyDescent="0.2">
      <c r="A94" s="263" t="s">
        <v>263</v>
      </c>
      <c r="B94" s="96" t="s">
        <v>164</v>
      </c>
      <c r="C94" s="148">
        <v>3</v>
      </c>
      <c r="D94" s="17" t="s">
        <v>397</v>
      </c>
      <c r="E94" s="149">
        <v>10</v>
      </c>
      <c r="F94" s="2" t="s">
        <v>38</v>
      </c>
      <c r="G94" s="148">
        <v>54</v>
      </c>
      <c r="H94" s="17" t="s">
        <v>243</v>
      </c>
      <c r="I94" s="149">
        <v>74</v>
      </c>
      <c r="J94" s="2" t="s">
        <v>173</v>
      </c>
      <c r="K94" s="148">
        <v>125</v>
      </c>
      <c r="L94" s="17" t="s">
        <v>460</v>
      </c>
      <c r="M94" s="149">
        <v>81</v>
      </c>
      <c r="N94" s="2" t="s">
        <v>248</v>
      </c>
      <c r="O94" s="148">
        <v>60</v>
      </c>
      <c r="P94" s="17" t="s">
        <v>121</v>
      </c>
      <c r="Q94" s="148">
        <v>0</v>
      </c>
      <c r="R94" s="17" t="s">
        <v>11</v>
      </c>
      <c r="S94" s="150">
        <v>407</v>
      </c>
      <c r="T94" s="96" t="s">
        <v>174</v>
      </c>
    </row>
    <row r="95" spans="1:20" x14ac:dyDescent="0.2">
      <c r="A95" s="263" t="s">
        <v>263</v>
      </c>
      <c r="B95" s="96" t="s">
        <v>167</v>
      </c>
      <c r="C95" s="148">
        <v>0</v>
      </c>
      <c r="D95" s="17" t="s">
        <v>11</v>
      </c>
      <c r="E95" s="149">
        <v>3</v>
      </c>
      <c r="F95" s="2" t="s">
        <v>301</v>
      </c>
      <c r="G95" s="148">
        <v>60</v>
      </c>
      <c r="H95" s="17" t="s">
        <v>162</v>
      </c>
      <c r="I95" s="149">
        <v>178</v>
      </c>
      <c r="J95" s="2" t="s">
        <v>97</v>
      </c>
      <c r="K95" s="148">
        <v>253</v>
      </c>
      <c r="L95" s="17" t="s">
        <v>172</v>
      </c>
      <c r="M95" s="149">
        <v>172</v>
      </c>
      <c r="N95" s="2" t="s">
        <v>267</v>
      </c>
      <c r="O95" s="148">
        <v>133</v>
      </c>
      <c r="P95" s="17" t="s">
        <v>84</v>
      </c>
      <c r="Q95" s="148">
        <v>0</v>
      </c>
      <c r="R95" s="17" t="s">
        <v>11</v>
      </c>
      <c r="S95" s="150">
        <v>799</v>
      </c>
      <c r="T95" s="96" t="s">
        <v>316</v>
      </c>
    </row>
    <row r="96" spans="1:20" x14ac:dyDescent="0.2">
      <c r="A96" s="263" t="s">
        <v>263</v>
      </c>
      <c r="B96" s="96" t="s">
        <v>171</v>
      </c>
      <c r="C96" s="331"/>
      <c r="D96" s="332"/>
      <c r="E96" s="333"/>
      <c r="F96" s="334"/>
      <c r="G96" s="148">
        <v>17</v>
      </c>
      <c r="H96" s="17" t="s">
        <v>100</v>
      </c>
      <c r="I96" s="149">
        <v>40</v>
      </c>
      <c r="J96" s="2" t="s">
        <v>239</v>
      </c>
      <c r="K96" s="148">
        <v>123</v>
      </c>
      <c r="L96" s="17" t="s">
        <v>327</v>
      </c>
      <c r="M96" s="149">
        <v>76</v>
      </c>
      <c r="N96" s="2" t="s">
        <v>220</v>
      </c>
      <c r="O96" s="148">
        <v>54</v>
      </c>
      <c r="P96" s="17" t="s">
        <v>294</v>
      </c>
      <c r="Q96" s="148">
        <v>0</v>
      </c>
      <c r="R96" s="17" t="s">
        <v>11</v>
      </c>
      <c r="S96" s="150">
        <v>312</v>
      </c>
      <c r="T96" s="96" t="s">
        <v>111</v>
      </c>
    </row>
    <row r="97" spans="1:20" x14ac:dyDescent="0.2">
      <c r="A97" s="263" t="s">
        <v>263</v>
      </c>
      <c r="B97" s="96" t="s">
        <v>175</v>
      </c>
      <c r="C97" s="331"/>
      <c r="D97" s="332"/>
      <c r="E97" s="333"/>
      <c r="F97" s="334"/>
      <c r="G97" s="148">
        <v>37</v>
      </c>
      <c r="H97" s="17" t="s">
        <v>339</v>
      </c>
      <c r="I97" s="149">
        <v>239</v>
      </c>
      <c r="J97" s="2" t="s">
        <v>272</v>
      </c>
      <c r="K97" s="148">
        <v>233</v>
      </c>
      <c r="L97" s="17" t="s">
        <v>139</v>
      </c>
      <c r="M97" s="149">
        <v>199</v>
      </c>
      <c r="N97" s="2" t="s">
        <v>126</v>
      </c>
      <c r="O97" s="148">
        <v>182</v>
      </c>
      <c r="P97" s="17" t="s">
        <v>325</v>
      </c>
      <c r="Q97" s="148">
        <v>0</v>
      </c>
      <c r="R97" s="17" t="s">
        <v>11</v>
      </c>
      <c r="S97" s="150">
        <v>898</v>
      </c>
      <c r="T97" s="96" t="s">
        <v>334</v>
      </c>
    </row>
    <row r="98" spans="1:20" x14ac:dyDescent="0.2">
      <c r="A98" s="263" t="s">
        <v>263</v>
      </c>
      <c r="B98" s="96" t="s">
        <v>179</v>
      </c>
      <c r="C98" s="331"/>
      <c r="D98" s="332"/>
      <c r="E98" s="333"/>
      <c r="F98" s="334"/>
      <c r="G98" s="148">
        <v>16</v>
      </c>
      <c r="H98" s="17" t="s">
        <v>60</v>
      </c>
      <c r="I98" s="149">
        <v>89</v>
      </c>
      <c r="J98" s="2" t="s">
        <v>373</v>
      </c>
      <c r="K98" s="148">
        <v>152</v>
      </c>
      <c r="L98" s="17" t="s">
        <v>146</v>
      </c>
      <c r="M98" s="149">
        <v>138</v>
      </c>
      <c r="N98" s="2" t="s">
        <v>198</v>
      </c>
      <c r="O98" s="148">
        <v>95</v>
      </c>
      <c r="P98" s="17" t="s">
        <v>284</v>
      </c>
      <c r="Q98" s="148">
        <v>0</v>
      </c>
      <c r="R98" s="17" t="s">
        <v>11</v>
      </c>
      <c r="S98" s="150">
        <v>492</v>
      </c>
      <c r="T98" s="96" t="s">
        <v>33</v>
      </c>
    </row>
    <row r="99" spans="1:20" x14ac:dyDescent="0.2">
      <c r="A99" s="263" t="s">
        <v>263</v>
      </c>
      <c r="B99" s="96" t="s">
        <v>182</v>
      </c>
      <c r="C99" s="148">
        <v>0</v>
      </c>
      <c r="D99" s="17" t="s">
        <v>11</v>
      </c>
      <c r="E99" s="149">
        <v>3</v>
      </c>
      <c r="F99" s="2" t="s">
        <v>194</v>
      </c>
      <c r="G99" s="148">
        <v>19</v>
      </c>
      <c r="H99" s="17" t="s">
        <v>163</v>
      </c>
      <c r="I99" s="149">
        <v>157</v>
      </c>
      <c r="J99" s="2" t="s">
        <v>177</v>
      </c>
      <c r="K99" s="148">
        <v>323</v>
      </c>
      <c r="L99" s="17" t="s">
        <v>120</v>
      </c>
      <c r="M99" s="149">
        <v>272</v>
      </c>
      <c r="N99" s="2" t="s">
        <v>272</v>
      </c>
      <c r="O99" s="148">
        <v>250</v>
      </c>
      <c r="P99" s="17" t="s">
        <v>220</v>
      </c>
      <c r="Q99" s="148">
        <v>0</v>
      </c>
      <c r="R99" s="17" t="s">
        <v>11</v>
      </c>
      <c r="S99" s="150">
        <v>1024</v>
      </c>
      <c r="T99" s="96" t="s">
        <v>358</v>
      </c>
    </row>
    <row r="100" spans="1:20" x14ac:dyDescent="0.2">
      <c r="A100" s="263" t="s">
        <v>263</v>
      </c>
      <c r="B100" s="96" t="s">
        <v>185</v>
      </c>
      <c r="C100" s="148">
        <v>0</v>
      </c>
      <c r="D100" s="17" t="s">
        <v>11</v>
      </c>
      <c r="E100" s="149">
        <v>10</v>
      </c>
      <c r="F100" s="2" t="s">
        <v>174</v>
      </c>
      <c r="G100" s="148">
        <v>33</v>
      </c>
      <c r="H100" s="17" t="s">
        <v>271</v>
      </c>
      <c r="I100" s="149">
        <v>128</v>
      </c>
      <c r="J100" s="2" t="s">
        <v>330</v>
      </c>
      <c r="K100" s="148">
        <v>157</v>
      </c>
      <c r="L100" s="17" t="s">
        <v>450</v>
      </c>
      <c r="M100" s="149">
        <v>107</v>
      </c>
      <c r="N100" s="2" t="s">
        <v>355</v>
      </c>
      <c r="O100" s="148">
        <v>55</v>
      </c>
      <c r="P100" s="17" t="s">
        <v>98</v>
      </c>
      <c r="Q100" s="148">
        <v>0</v>
      </c>
      <c r="R100" s="17" t="s">
        <v>11</v>
      </c>
      <c r="S100" s="150">
        <v>490</v>
      </c>
      <c r="T100" s="96" t="s">
        <v>33</v>
      </c>
    </row>
    <row r="101" spans="1:20" x14ac:dyDescent="0.2">
      <c r="A101" s="263" t="s">
        <v>263</v>
      </c>
      <c r="B101" s="96" t="s">
        <v>189</v>
      </c>
      <c r="C101" s="148">
        <v>34</v>
      </c>
      <c r="D101" s="17" t="s">
        <v>137</v>
      </c>
      <c r="E101" s="149">
        <v>28</v>
      </c>
      <c r="F101" s="2" t="s">
        <v>289</v>
      </c>
      <c r="G101" s="148">
        <v>26</v>
      </c>
      <c r="H101" s="17" t="s">
        <v>184</v>
      </c>
      <c r="I101" s="149">
        <v>23</v>
      </c>
      <c r="J101" s="2" t="s">
        <v>190</v>
      </c>
      <c r="K101" s="148">
        <v>49</v>
      </c>
      <c r="L101" s="17" t="s">
        <v>246</v>
      </c>
      <c r="M101" s="149">
        <v>18</v>
      </c>
      <c r="N101" s="2" t="s">
        <v>94</v>
      </c>
      <c r="O101" s="148">
        <v>37</v>
      </c>
      <c r="P101" s="17" t="s">
        <v>299</v>
      </c>
      <c r="Q101" s="148">
        <v>0</v>
      </c>
      <c r="R101" s="17" t="s">
        <v>11</v>
      </c>
      <c r="S101" s="150">
        <v>215</v>
      </c>
      <c r="T101" s="96" t="s">
        <v>298</v>
      </c>
    </row>
    <row r="102" spans="1:20" x14ac:dyDescent="0.2">
      <c r="A102" s="263" t="s">
        <v>263</v>
      </c>
      <c r="B102" s="96" t="s">
        <v>192</v>
      </c>
      <c r="C102" s="148">
        <v>0</v>
      </c>
      <c r="D102" s="17" t="s">
        <v>11</v>
      </c>
      <c r="E102" s="149">
        <v>0</v>
      </c>
      <c r="F102" s="2" t="s">
        <v>11</v>
      </c>
      <c r="G102" s="148">
        <v>0</v>
      </c>
      <c r="H102" s="17" t="s">
        <v>11</v>
      </c>
      <c r="I102" s="149">
        <v>23</v>
      </c>
      <c r="J102" s="2" t="s">
        <v>330</v>
      </c>
      <c r="K102" s="148">
        <v>40</v>
      </c>
      <c r="L102" s="17" t="s">
        <v>474</v>
      </c>
      <c r="M102" s="149">
        <v>10</v>
      </c>
      <c r="N102" s="2" t="s">
        <v>207</v>
      </c>
      <c r="O102" s="148">
        <v>15</v>
      </c>
      <c r="P102" s="17" t="s">
        <v>81</v>
      </c>
      <c r="Q102" s="148">
        <v>0</v>
      </c>
      <c r="R102" s="17" t="s">
        <v>11</v>
      </c>
      <c r="S102" s="150">
        <v>88</v>
      </c>
      <c r="T102" s="96" t="s">
        <v>301</v>
      </c>
    </row>
    <row r="103" spans="1:20" ht="12" customHeight="1" x14ac:dyDescent="0.2">
      <c r="A103" s="96" t="s">
        <v>263</v>
      </c>
      <c r="B103" s="96" t="s">
        <v>8</v>
      </c>
      <c r="C103" s="148">
        <f>SUBTOTAL(109,C71:C102)</f>
        <v>52</v>
      </c>
      <c r="D103" s="17" t="str">
        <f>CONCATENATE("(",FIXED(_tbl40[[#This Row],[&lt;1 hour]]/_tbl40[[#This Row],[Total]]*100,1),")")</f>
        <v>(0.3)</v>
      </c>
      <c r="E103" s="148">
        <f>SUBTOTAL(109,E71:E102)</f>
        <v>160</v>
      </c>
      <c r="F103" s="17" t="str">
        <f>CONCATENATE("(",FIXED(_tbl40[[#This Row],[1 to &lt;4 hours]]/_tbl40[[#This Row],[Total]]*100,1),")")</f>
        <v>(0.8)</v>
      </c>
      <c r="G103" s="148">
        <f>SUBTOTAL(109,G71:G102)</f>
        <v>917</v>
      </c>
      <c r="H103" s="17" t="str">
        <f>CONCATENATE("(",FIXED(_tbl40[[#This Row],[4 to &lt;12 hours]]/_tbl40[[#This Row],[Total]]*100,1),")")</f>
        <v>(4.5)</v>
      </c>
      <c r="I103" s="148">
        <f>SUBTOTAL(109,I71:I102)</f>
        <v>3733</v>
      </c>
      <c r="J103" s="17" t="str">
        <f>CONCATENATE("(",FIXED(_tbl40[[#This Row],[12 to &lt;24 hours]]/_tbl40[[#This Row],[Total]]*100,1),")")</f>
        <v>(18.3)</v>
      </c>
      <c r="K103" s="148">
        <f>SUBTOTAL(109,K71:K102)</f>
        <v>6681</v>
      </c>
      <c r="L103" s="17" t="str">
        <f>CONCATENATE("(",FIXED(_tbl40[[#This Row],[1 to &lt;3 days]]/_tbl40[[#This Row],[Total]]*100,1),")")</f>
        <v>(32.8)</v>
      </c>
      <c r="M103" s="148">
        <f>SUBTOTAL(109,M71:M102)</f>
        <v>4855</v>
      </c>
      <c r="N103" s="17" t="str">
        <f>CONCATENATE("(",FIXED(_tbl40[[#This Row],[3 to &lt;7 days]]/_tbl40[[#This Row],[Total]]*100,1),")")</f>
        <v>(23.8)</v>
      </c>
      <c r="O103" s="148">
        <f>SUBTOTAL(109,O71:O102)</f>
        <v>3878</v>
      </c>
      <c r="P103" s="17" t="str">
        <f>CONCATENATE("(",FIXED(_tbl40[[#This Row],[7+ days]]/_tbl40[[#This Row],[Total]]*100,1),")")</f>
        <v>(19.0)</v>
      </c>
      <c r="Q103" s="148">
        <f>SUBTOTAL(109,Q71:Q102)</f>
        <v>3</v>
      </c>
      <c r="R103" s="17" t="str">
        <f>CONCATENATE("(",FIXED(_tbl40[[#This Row],[Unknown]]/_tbl40[[#This Row],[Total]]*100,1),")")</f>
        <v>(0.0)</v>
      </c>
      <c r="S103" s="148">
        <f>SUBTOTAL(109,S71:S102)</f>
        <v>20383</v>
      </c>
      <c r="T103" s="96" t="str">
        <f>CONCATENATE("(",FIXED(_tbl40[[#This Row],[Total]]/$S$104*100,1),")")</f>
        <v>(33.7)</v>
      </c>
    </row>
    <row r="104" spans="1:20" x14ac:dyDescent="0.2">
      <c r="A104" s="96" t="s">
        <v>305</v>
      </c>
      <c r="B104" s="96" t="s">
        <v>8</v>
      </c>
      <c r="C104" s="150">
        <f>SUBTOTAL(109,C71:C102,C38:C69,C5:C36)</f>
        <v>156</v>
      </c>
      <c r="D104" s="17" t="str">
        <f>CONCATENATE("(",FIXED(_tbl40[[#This Row],[&lt;1 hour]]/_tbl40[[#This Row],[Total]]*100,1),")")</f>
        <v>(0.3)</v>
      </c>
      <c r="E104" s="150">
        <f>SUBTOTAL(109,E71:E102,E38:E69,E5:E36)</f>
        <v>555</v>
      </c>
      <c r="F104" s="17" t="str">
        <f>CONCATENATE("(",FIXED(_tbl40[[#This Row],[1 to &lt;4 hours]]/_tbl40[[#This Row],[Total]]*100,1),")")</f>
        <v>(0.9)</v>
      </c>
      <c r="G104" s="150">
        <f>SUBTOTAL(109,G71:G102,G38:G69,G5:G36)</f>
        <v>2801</v>
      </c>
      <c r="H104" s="17" t="str">
        <f>CONCATENATE("(",FIXED(_tbl40[[#This Row],[4 to &lt;12 hours]]/_tbl40[[#This Row],[Total]]*100,1),")")</f>
        <v>(4.6)</v>
      </c>
      <c r="I104" s="150">
        <f>SUBTOTAL(109,I71:I102,I38:I69,I5:I36)</f>
        <v>10943</v>
      </c>
      <c r="J104" s="17" t="str">
        <f>CONCATENATE("(",FIXED(_tbl40[[#This Row],[12 to &lt;24 hours]]/_tbl40[[#This Row],[Total]]*100,1),")")</f>
        <v>(18.1)</v>
      </c>
      <c r="K104" s="150">
        <f>SUBTOTAL(109,K71:K102,K38:K69,K5:K36)</f>
        <v>19575</v>
      </c>
      <c r="L104" s="17" t="str">
        <f>CONCATENATE("(",FIXED(_tbl40[[#This Row],[1 to &lt;3 days]]/_tbl40[[#This Row],[Total]]*100,1),")")</f>
        <v>(32.4)</v>
      </c>
      <c r="M104" s="150">
        <f>SUBTOTAL(109,M71:M102,M38:M69,M5:M36)</f>
        <v>14353</v>
      </c>
      <c r="N104" s="17" t="str">
        <f>CONCATENATE("(",FIXED(_tbl40[[#This Row],[3 to &lt;7 days]]/_tbl40[[#This Row],[Total]]*100,1),")")</f>
        <v>(23.8)</v>
      </c>
      <c r="O104" s="150">
        <f>SUBTOTAL(109,O71:O102,O38:O69,O5:O36)</f>
        <v>11697</v>
      </c>
      <c r="P104" s="17" t="str">
        <f>CONCATENATE("(",FIXED(_tbl40[[#This Row],[7+ days]]/_tbl40[[#This Row],[Total]]*100,1),")")</f>
        <v>(19.4)</v>
      </c>
      <c r="Q104" s="150">
        <f>SUBTOTAL(109,Q71:Q102,Q38:Q69,Q5:Q36)</f>
        <v>3</v>
      </c>
      <c r="R104" s="17" t="str">
        <f>CONCATENATE("(",FIXED(_tbl40[[#This Row],[Unknown]]/_tbl40[[#This Row],[Total]]*100,1),")")</f>
        <v>(0.0)</v>
      </c>
      <c r="S104" s="150">
        <f>SUBTOTAL(109,S71:S102,S38:S69,S5:S36)</f>
        <v>60424</v>
      </c>
      <c r="T104" s="96" t="s">
        <v>44</v>
      </c>
    </row>
    <row r="106" spans="1:20" x14ac:dyDescent="0.2">
      <c r="A106" s="14" t="s">
        <v>492</v>
      </c>
      <c r="B106" s="16"/>
      <c r="C106" s="15"/>
      <c r="D106" s="16"/>
      <c r="E106" s="15"/>
      <c r="F106" s="16"/>
      <c r="G106" s="15"/>
      <c r="H106" s="16"/>
      <c r="I106" s="15"/>
      <c r="J106" s="16"/>
      <c r="K106" s="15"/>
    </row>
    <row r="107" spans="1:20" x14ac:dyDescent="0.2">
      <c r="A107" s="39" t="s">
        <v>1617</v>
      </c>
      <c r="B107" s="16"/>
      <c r="C107" s="15"/>
      <c r="D107" s="16"/>
      <c r="E107" s="15"/>
      <c r="F107" s="16"/>
      <c r="G107" s="15"/>
      <c r="H107" s="16"/>
      <c r="I107" s="15"/>
      <c r="J107" s="16"/>
      <c r="K107" s="15"/>
    </row>
    <row r="108" spans="1:20" x14ac:dyDescent="0.2">
      <c r="A108" s="12" t="s">
        <v>1632</v>
      </c>
      <c r="B108" s="16"/>
      <c r="C108" s="15"/>
      <c r="D108" s="16"/>
      <c r="E108" s="15"/>
      <c r="F108" s="16"/>
      <c r="G108" s="15"/>
      <c r="H108" s="16"/>
      <c r="I108" s="15"/>
      <c r="J108" s="16"/>
      <c r="K108" s="15"/>
    </row>
    <row r="109" spans="1:20" x14ac:dyDescent="0.2">
      <c r="A109" s="12" t="s">
        <v>1633</v>
      </c>
      <c r="B109" s="4"/>
      <c r="C109" s="11"/>
      <c r="D109" s="4"/>
      <c r="E109" s="11"/>
      <c r="F109" s="4"/>
      <c r="G109" s="11"/>
      <c r="H109" s="4"/>
      <c r="I109" s="11"/>
      <c r="J109" s="4"/>
      <c r="K109" s="11"/>
    </row>
  </sheetData>
  <mergeCells count="3">
    <mergeCell ref="A1:T1"/>
    <mergeCell ref="A2:K2"/>
    <mergeCell ref="A3:K3"/>
  </mergeCells>
  <conditionalFormatting sqref="B5:N36 P5:T36 B101:N102 P101:T102 P38:T69 B38:N69 P71:T99 B71:N99 B37:T37 B103:T104 B70:T70">
    <cfRule type="expression" dxfId="29" priority="10">
      <formula>IF($B5="Total",1,0)</formula>
    </cfRule>
  </conditionalFormatting>
  <conditionalFormatting sqref="B100:N100 P100:T100">
    <cfRule type="expression" dxfId="28" priority="8">
      <formula>IF($B100="Total",1,0)</formula>
    </cfRule>
  </conditionalFormatting>
  <conditionalFormatting sqref="O104">
    <cfRule type="expression" dxfId="27" priority="16">
      <formula>IF(OR($B102="Organisation",$B104="Total",$B102="Total"),0,1)</formula>
    </cfRule>
  </conditionalFormatting>
  <conditionalFormatting sqref="O103 O37 O70">
    <cfRule type="expression" dxfId="26" priority="21">
      <formula>IF(OR($B23="Organisation",$B37="Total",$B23="Total"),0,1)</formula>
    </cfRule>
  </conditionalFormatting>
  <conditionalFormatting sqref="A103">
    <cfRule type="expression" dxfId="25" priority="6">
      <formula>IF($B103="Total",1,0)</formula>
    </cfRule>
  </conditionalFormatting>
  <conditionalFormatting sqref="A104">
    <cfRule type="expression" dxfId="24" priority="5">
      <formula>IF($B104="Total",1,0)</formula>
    </cfRule>
  </conditionalFormatting>
  <conditionalFormatting sqref="A70">
    <cfRule type="expression" dxfId="23" priority="4">
      <formula>IF($B70="Total",1,0)</formula>
    </cfRule>
  </conditionalFormatting>
  <conditionalFormatting sqref="A37">
    <cfRule type="expression" dxfId="22" priority="3">
      <formula>IF($B37="Total",1,0)</formula>
    </cfRule>
  </conditionalFormatting>
  <conditionalFormatting sqref="C5:P102">
    <cfRule type="cellIs" dxfId="21" priority="1" operator="between">
      <formula>1</formula>
      <formula>2</formula>
    </cfRule>
  </conditionalFormatting>
  <pageMargins left="0.7" right="0.7" top="0.75" bottom="0.75" header="0.3" footer="0.3"/>
  <pageSetup paperSize="9" scale="36" orientation="portrait" horizontalDpi="30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M66"/>
  <sheetViews>
    <sheetView showGridLines="0" showRowColHeaders="0" zoomScaleNormal="100" workbookViewId="0">
      <selection sqref="A1:I1"/>
    </sheetView>
  </sheetViews>
  <sheetFormatPr defaultRowHeight="12.75" x14ac:dyDescent="0.2"/>
  <cols>
    <col min="1" max="1" width="13.5703125" style="76" bestFit="1" customWidth="1"/>
    <col min="2" max="2" width="11.85546875" style="66" customWidth="1"/>
    <col min="3" max="3" width="10.85546875" style="76" bestFit="1" customWidth="1"/>
    <col min="4" max="4" width="10.140625" style="62" bestFit="1" customWidth="1"/>
    <col min="5" max="5" width="13.28515625" style="76" bestFit="1" customWidth="1"/>
    <col min="6" max="6" width="13.42578125" style="62" bestFit="1" customWidth="1"/>
    <col min="7" max="7" width="16.7109375" style="76" bestFit="1" customWidth="1"/>
    <col min="8" max="8" width="11.7109375" style="62" bestFit="1" customWidth="1"/>
    <col min="9" max="9" width="14.28515625" style="76" bestFit="1" customWidth="1"/>
    <col min="10" max="10" width="11.7109375" style="62" customWidth="1"/>
    <col min="11" max="11" width="11" style="76" bestFit="1" customWidth="1"/>
    <col min="12" max="16384" width="9.140625" style="13"/>
  </cols>
  <sheetData>
    <row r="1" spans="1:11" ht="24.75" customHeight="1" x14ac:dyDescent="0.2">
      <c r="A1" s="345" t="s">
        <v>497</v>
      </c>
      <c r="B1" s="347"/>
      <c r="C1" s="347"/>
      <c r="D1" s="347"/>
      <c r="E1" s="347"/>
      <c r="F1" s="347"/>
      <c r="G1" s="347"/>
      <c r="H1" s="347"/>
      <c r="I1" s="347"/>
      <c r="J1" s="54"/>
      <c r="K1" s="84"/>
    </row>
    <row r="2" spans="1:11" ht="12.75" customHeight="1" x14ac:dyDescent="0.2">
      <c r="A2" s="346" t="s">
        <v>1015</v>
      </c>
      <c r="B2" s="346"/>
      <c r="C2" s="346"/>
      <c r="D2" s="346"/>
      <c r="E2" s="346"/>
      <c r="F2" s="346"/>
      <c r="G2" s="346"/>
      <c r="H2" s="346"/>
      <c r="I2" s="346"/>
      <c r="J2" s="55"/>
      <c r="K2" s="33"/>
    </row>
    <row r="3" spans="1:11" ht="43.5" customHeight="1" x14ac:dyDescent="0.2">
      <c r="A3" s="348" t="s">
        <v>503</v>
      </c>
      <c r="B3" s="348"/>
      <c r="C3" s="348"/>
      <c r="D3" s="348"/>
      <c r="E3" s="348"/>
      <c r="F3" s="348"/>
      <c r="G3" s="348"/>
      <c r="H3" s="348"/>
      <c r="I3" s="348"/>
      <c r="J3" s="348"/>
      <c r="K3" s="348"/>
    </row>
    <row r="4" spans="1:11" ht="16.5" customHeight="1" x14ac:dyDescent="0.2">
      <c r="A4" s="349" t="s">
        <v>1016</v>
      </c>
      <c r="B4" s="349"/>
      <c r="C4" s="349"/>
      <c r="D4" s="349"/>
      <c r="E4" s="349"/>
      <c r="F4" s="349"/>
      <c r="G4" s="349"/>
      <c r="H4" s="349"/>
      <c r="I4" s="349"/>
      <c r="J4" s="349"/>
      <c r="K4" s="349"/>
    </row>
    <row r="5" spans="1:11" ht="31.5" customHeight="1" x14ac:dyDescent="0.2">
      <c r="A5" s="349" t="s">
        <v>500</v>
      </c>
      <c r="B5" s="349"/>
      <c r="C5" s="349"/>
      <c r="D5" s="349"/>
      <c r="E5" s="349"/>
      <c r="F5" s="349"/>
      <c r="G5" s="349"/>
      <c r="H5" s="349"/>
      <c r="I5" s="349"/>
      <c r="J5" s="349"/>
      <c r="K5" s="349"/>
    </row>
    <row r="6" spans="1:11" s="76" customFormat="1" x14ac:dyDescent="0.2">
      <c r="A6" s="112" t="s">
        <v>482</v>
      </c>
      <c r="B6" s="112" t="s">
        <v>0</v>
      </c>
      <c r="C6" s="112" t="s">
        <v>1</v>
      </c>
      <c r="D6" s="112" t="s">
        <v>2</v>
      </c>
      <c r="E6" s="112" t="s">
        <v>3</v>
      </c>
      <c r="F6" s="112" t="s">
        <v>4</v>
      </c>
      <c r="G6" s="112" t="s">
        <v>5</v>
      </c>
      <c r="H6" s="112" t="s">
        <v>6</v>
      </c>
      <c r="I6" s="112" t="s">
        <v>483</v>
      </c>
      <c r="J6" s="112" t="s">
        <v>8</v>
      </c>
      <c r="K6" s="112" t="s">
        <v>9</v>
      </c>
    </row>
    <row r="7" spans="1:11" x14ac:dyDescent="0.2">
      <c r="A7" s="95" t="s">
        <v>10</v>
      </c>
      <c r="B7" s="130">
        <v>131922</v>
      </c>
      <c r="C7" s="135">
        <v>57.4</v>
      </c>
      <c r="D7" s="132">
        <v>97730</v>
      </c>
      <c r="E7" s="137">
        <v>42.5</v>
      </c>
      <c r="F7" s="336"/>
      <c r="G7" s="337"/>
      <c r="H7" s="56">
        <v>0</v>
      </c>
      <c r="I7" s="135">
        <v>0</v>
      </c>
      <c r="J7" s="133">
        <v>229710</v>
      </c>
      <c r="K7" s="109" t="s">
        <v>391</v>
      </c>
    </row>
    <row r="8" spans="1:11" x14ac:dyDescent="0.2">
      <c r="A8" s="95" t="s">
        <v>13</v>
      </c>
      <c r="B8" s="130">
        <v>20314</v>
      </c>
      <c r="C8" s="135">
        <v>51.1</v>
      </c>
      <c r="D8" s="132">
        <v>19474</v>
      </c>
      <c r="E8" s="137">
        <v>48.9</v>
      </c>
      <c r="F8" s="336"/>
      <c r="G8" s="337"/>
      <c r="H8" s="56">
        <v>0</v>
      </c>
      <c r="I8" s="135">
        <v>0</v>
      </c>
      <c r="J8" s="133">
        <v>39788</v>
      </c>
      <c r="K8" s="109" t="s">
        <v>93</v>
      </c>
    </row>
    <row r="9" spans="1:11" x14ac:dyDescent="0.2">
      <c r="A9" s="95" t="s">
        <v>15</v>
      </c>
      <c r="B9" s="130">
        <v>12851</v>
      </c>
      <c r="C9" s="135">
        <v>57.8</v>
      </c>
      <c r="D9" s="132">
        <v>9377</v>
      </c>
      <c r="E9" s="137">
        <v>42.2</v>
      </c>
      <c r="F9" s="336"/>
      <c r="G9" s="337"/>
      <c r="H9" s="56">
        <v>0</v>
      </c>
      <c r="I9" s="135">
        <v>0</v>
      </c>
      <c r="J9" s="133">
        <v>22232</v>
      </c>
      <c r="K9" s="109" t="s">
        <v>425</v>
      </c>
    </row>
    <row r="10" spans="1:11" x14ac:dyDescent="0.2">
      <c r="A10" s="95" t="s">
        <v>17</v>
      </c>
      <c r="B10" s="130">
        <v>9659</v>
      </c>
      <c r="C10" s="135">
        <v>54</v>
      </c>
      <c r="D10" s="132">
        <v>8242</v>
      </c>
      <c r="E10" s="137">
        <v>46</v>
      </c>
      <c r="F10" s="336"/>
      <c r="G10" s="337"/>
      <c r="H10" s="56">
        <v>0</v>
      </c>
      <c r="I10" s="135">
        <v>0</v>
      </c>
      <c r="J10" s="133">
        <v>17901</v>
      </c>
      <c r="K10" s="109" t="s">
        <v>250</v>
      </c>
    </row>
    <row r="11" spans="1:11" x14ac:dyDescent="0.2">
      <c r="A11" s="95" t="s">
        <v>21</v>
      </c>
      <c r="B11" s="130">
        <v>9032</v>
      </c>
      <c r="C11" s="135">
        <v>59.8</v>
      </c>
      <c r="D11" s="132">
        <v>6083</v>
      </c>
      <c r="E11" s="137">
        <v>40.200000000000003</v>
      </c>
      <c r="F11" s="336"/>
      <c r="G11" s="337"/>
      <c r="H11" s="56">
        <v>0</v>
      </c>
      <c r="I11" s="135">
        <v>0</v>
      </c>
      <c r="J11" s="133">
        <v>15115</v>
      </c>
      <c r="K11" s="109" t="s">
        <v>26</v>
      </c>
    </row>
    <row r="12" spans="1:11" x14ac:dyDescent="0.2">
      <c r="A12" s="95" t="s">
        <v>24</v>
      </c>
      <c r="B12" s="130">
        <v>6822</v>
      </c>
      <c r="C12" s="135">
        <v>58.4</v>
      </c>
      <c r="D12" s="132">
        <v>4851</v>
      </c>
      <c r="E12" s="137">
        <v>41.6</v>
      </c>
      <c r="F12" s="336"/>
      <c r="G12" s="337"/>
      <c r="H12" s="56">
        <v>0</v>
      </c>
      <c r="I12" s="135">
        <v>0</v>
      </c>
      <c r="J12" s="133">
        <v>11673</v>
      </c>
      <c r="K12" s="109" t="s">
        <v>200</v>
      </c>
    </row>
    <row r="13" spans="1:11" x14ac:dyDescent="0.2">
      <c r="A13" s="95" t="s">
        <v>27</v>
      </c>
      <c r="B13" s="130">
        <v>5434</v>
      </c>
      <c r="C13" s="135">
        <v>56.4</v>
      </c>
      <c r="D13" s="132">
        <v>4206</v>
      </c>
      <c r="E13" s="137">
        <v>43.6</v>
      </c>
      <c r="F13" s="336"/>
      <c r="G13" s="337"/>
      <c r="H13" s="56">
        <v>0</v>
      </c>
      <c r="I13" s="135">
        <v>0</v>
      </c>
      <c r="J13" s="133">
        <v>9640</v>
      </c>
      <c r="K13" s="109" t="s">
        <v>320</v>
      </c>
    </row>
    <row r="14" spans="1:11" x14ac:dyDescent="0.2">
      <c r="A14" s="95" t="s">
        <v>29</v>
      </c>
      <c r="B14" s="130">
        <v>4564</v>
      </c>
      <c r="C14" s="135">
        <v>52.3</v>
      </c>
      <c r="D14" s="132">
        <v>4169</v>
      </c>
      <c r="E14" s="137">
        <v>47.7</v>
      </c>
      <c r="F14" s="336"/>
      <c r="G14" s="337"/>
      <c r="H14" s="56">
        <v>0</v>
      </c>
      <c r="I14" s="135">
        <v>0</v>
      </c>
      <c r="J14" s="133">
        <v>8733</v>
      </c>
      <c r="K14" s="109" t="s">
        <v>174</v>
      </c>
    </row>
    <row r="15" spans="1:11" x14ac:dyDescent="0.2">
      <c r="A15" s="95" t="s">
        <v>32</v>
      </c>
      <c r="B15" s="130">
        <v>4555</v>
      </c>
      <c r="C15" s="135">
        <v>54.8</v>
      </c>
      <c r="D15" s="132">
        <v>3757</v>
      </c>
      <c r="E15" s="137">
        <v>45.2</v>
      </c>
      <c r="F15" s="336"/>
      <c r="G15" s="337"/>
      <c r="H15" s="56">
        <v>0</v>
      </c>
      <c r="I15" s="135">
        <v>0</v>
      </c>
      <c r="J15" s="133">
        <v>8312</v>
      </c>
      <c r="K15" s="109" t="s">
        <v>163</v>
      </c>
    </row>
    <row r="16" spans="1:11" x14ac:dyDescent="0.2">
      <c r="A16" s="95" t="s">
        <v>34</v>
      </c>
      <c r="B16" s="130">
        <v>3928</v>
      </c>
      <c r="C16" s="135">
        <v>54.7</v>
      </c>
      <c r="D16" s="132">
        <v>3251</v>
      </c>
      <c r="E16" s="137">
        <v>45.3</v>
      </c>
      <c r="F16" s="336"/>
      <c r="G16" s="337"/>
      <c r="H16" s="56">
        <v>0</v>
      </c>
      <c r="I16" s="135">
        <v>0</v>
      </c>
      <c r="J16" s="133">
        <v>7179</v>
      </c>
      <c r="K16" s="109" t="s">
        <v>347</v>
      </c>
    </row>
    <row r="17" spans="1:12" x14ac:dyDescent="0.2">
      <c r="A17" s="95" t="s">
        <v>36</v>
      </c>
      <c r="B17" s="130">
        <v>4341</v>
      </c>
      <c r="C17" s="135">
        <v>58</v>
      </c>
      <c r="D17" s="132">
        <v>3138</v>
      </c>
      <c r="E17" s="137">
        <v>42</v>
      </c>
      <c r="F17" s="336"/>
      <c r="G17" s="337"/>
      <c r="H17" s="56">
        <v>0</v>
      </c>
      <c r="I17" s="135">
        <v>0</v>
      </c>
      <c r="J17" s="133">
        <v>7479</v>
      </c>
      <c r="K17" s="109" t="s">
        <v>352</v>
      </c>
    </row>
    <row r="18" spans="1:12" x14ac:dyDescent="0.2">
      <c r="A18" s="95" t="s">
        <v>37</v>
      </c>
      <c r="B18" s="130">
        <v>4351</v>
      </c>
      <c r="C18" s="135">
        <v>50.8</v>
      </c>
      <c r="D18" s="132">
        <v>4207</v>
      </c>
      <c r="E18" s="137">
        <v>49.2</v>
      </c>
      <c r="F18" s="336"/>
      <c r="G18" s="337"/>
      <c r="H18" s="56">
        <v>0</v>
      </c>
      <c r="I18" s="135">
        <v>0</v>
      </c>
      <c r="J18" s="133">
        <v>8558</v>
      </c>
      <c r="K18" s="109" t="s">
        <v>174</v>
      </c>
    </row>
    <row r="19" spans="1:12" x14ac:dyDescent="0.2">
      <c r="A19" s="95" t="s">
        <v>39</v>
      </c>
      <c r="B19" s="130">
        <v>4204</v>
      </c>
      <c r="C19" s="135">
        <v>50.2</v>
      </c>
      <c r="D19" s="132">
        <v>4172</v>
      </c>
      <c r="E19" s="137">
        <v>49.8</v>
      </c>
      <c r="F19" s="336"/>
      <c r="G19" s="337"/>
      <c r="H19" s="56">
        <v>0</v>
      </c>
      <c r="I19" s="135">
        <v>0</v>
      </c>
      <c r="J19" s="133">
        <v>8376</v>
      </c>
      <c r="K19" s="109" t="s">
        <v>174</v>
      </c>
    </row>
    <row r="20" spans="1:12" x14ac:dyDescent="0.2">
      <c r="A20" s="95" t="s">
        <v>40</v>
      </c>
      <c r="B20" s="130">
        <v>5897</v>
      </c>
      <c r="C20" s="135">
        <v>54.5</v>
      </c>
      <c r="D20" s="132">
        <v>4915</v>
      </c>
      <c r="E20" s="137">
        <v>45.5</v>
      </c>
      <c r="F20" s="336"/>
      <c r="G20" s="337"/>
      <c r="H20" s="56">
        <v>0</v>
      </c>
      <c r="I20" s="135">
        <v>0</v>
      </c>
      <c r="J20" s="133">
        <v>10812</v>
      </c>
      <c r="K20" s="109" t="s">
        <v>38</v>
      </c>
    </row>
    <row r="21" spans="1:12" x14ac:dyDescent="0.2">
      <c r="A21" s="95" t="s">
        <v>41</v>
      </c>
      <c r="B21" s="130">
        <v>5850</v>
      </c>
      <c r="C21" s="135">
        <v>55.6</v>
      </c>
      <c r="D21" s="132">
        <v>4675</v>
      </c>
      <c r="E21" s="137">
        <v>44.4</v>
      </c>
      <c r="F21" s="336"/>
      <c r="G21" s="337"/>
      <c r="H21" s="56">
        <v>0</v>
      </c>
      <c r="I21" s="135">
        <v>0</v>
      </c>
      <c r="J21" s="133">
        <v>10525</v>
      </c>
      <c r="K21" s="109" t="s">
        <v>38</v>
      </c>
    </row>
    <row r="22" spans="1:12" x14ac:dyDescent="0.2">
      <c r="A22" s="95" t="s">
        <v>43</v>
      </c>
      <c r="B22" s="130">
        <v>5806</v>
      </c>
      <c r="C22" s="135">
        <v>54.7</v>
      </c>
      <c r="D22" s="132">
        <v>4810</v>
      </c>
      <c r="E22" s="137">
        <v>45.3</v>
      </c>
      <c r="F22" s="336"/>
      <c r="G22" s="337"/>
      <c r="H22" s="56">
        <v>0</v>
      </c>
      <c r="I22" s="135">
        <v>0</v>
      </c>
      <c r="J22" s="134">
        <v>10616</v>
      </c>
      <c r="K22" s="110" t="s">
        <v>38</v>
      </c>
    </row>
    <row r="23" spans="1:12" x14ac:dyDescent="0.2">
      <c r="A23" s="70" t="s">
        <v>8</v>
      </c>
      <c r="B23" s="131">
        <f>SUBTOTAL(109,B7:B22)</f>
        <v>239530</v>
      </c>
      <c r="C23" s="136" t="str">
        <f>CONCATENATE("(",FIXED((_tbl32[[#This Row],[Male]]/_tbl32[[#This Row],[Total]])*100,1),")")</f>
        <v>(56.1)</v>
      </c>
      <c r="D23" s="131">
        <f>SUBTOTAL(109,D7:D22)</f>
        <v>187057</v>
      </c>
      <c r="E23" s="136" t="str">
        <f>CONCATENATE("(",FIXED((_tbl32[[#This Row],[Female]]/_tbl32[[#This Row],[Total]])*100,1),")")</f>
        <v>(43.8)</v>
      </c>
      <c r="F23" s="57">
        <v>62</v>
      </c>
      <c r="G23" s="136" t="s">
        <v>1012</v>
      </c>
      <c r="H23" s="131">
        <f>SUBTOTAL(109,H7:H22)</f>
        <v>0</v>
      </c>
      <c r="I23" s="138">
        <v>0</v>
      </c>
      <c r="J23" s="131">
        <f>SUBTOTAL(109,J7:J22)</f>
        <v>426649</v>
      </c>
      <c r="K23" s="81" t="s">
        <v>44</v>
      </c>
    </row>
    <row r="25" spans="1:12" x14ac:dyDescent="0.2">
      <c r="A25" s="87" t="s">
        <v>492</v>
      </c>
      <c r="B25" s="79"/>
      <c r="C25" s="82"/>
      <c r="D25" s="58"/>
      <c r="E25" s="82"/>
      <c r="F25" s="59"/>
      <c r="G25" s="82"/>
      <c r="H25" s="58"/>
      <c r="I25" s="82"/>
      <c r="J25" s="59"/>
      <c r="K25" s="85"/>
      <c r="L25" s="12"/>
    </row>
    <row r="26" spans="1:12" x14ac:dyDescent="0.2">
      <c r="A26" s="88" t="s">
        <v>1011</v>
      </c>
      <c r="B26" s="79"/>
      <c r="C26" s="82"/>
      <c r="D26" s="58"/>
      <c r="E26" s="82"/>
      <c r="F26" s="59"/>
      <c r="G26" s="82"/>
      <c r="H26" s="58"/>
      <c r="I26" s="82"/>
      <c r="J26" s="59"/>
      <c r="K26" s="85"/>
      <c r="L26" s="12"/>
    </row>
    <row r="27" spans="1:12" x14ac:dyDescent="0.2">
      <c r="A27" s="350" t="s">
        <v>1013</v>
      </c>
      <c r="B27" s="350"/>
      <c r="C27" s="350"/>
      <c r="D27" s="350"/>
      <c r="E27" s="350"/>
      <c r="F27" s="350"/>
      <c r="G27" s="350"/>
      <c r="H27" s="350"/>
      <c r="I27" s="350"/>
      <c r="J27" s="61"/>
      <c r="K27" s="86"/>
      <c r="L27" s="3"/>
    </row>
    <row r="28" spans="1:12" ht="22.5" customHeight="1" x14ac:dyDescent="0.2">
      <c r="A28" s="344" t="s">
        <v>508</v>
      </c>
      <c r="B28" s="344"/>
      <c r="C28" s="344"/>
      <c r="D28" s="344"/>
      <c r="E28" s="344"/>
      <c r="F28" s="344"/>
      <c r="G28" s="344"/>
      <c r="H28" s="60"/>
      <c r="I28" s="83"/>
      <c r="J28" s="54"/>
      <c r="K28" s="84"/>
      <c r="L28" s="10"/>
    </row>
    <row r="29" spans="1:12" ht="12" customHeight="1" x14ac:dyDescent="0.2">
      <c r="A29" s="85" t="s">
        <v>1014</v>
      </c>
      <c r="B29" s="80"/>
      <c r="C29" s="83"/>
      <c r="D29" s="60"/>
      <c r="E29" s="83"/>
      <c r="F29" s="61"/>
      <c r="G29" s="83"/>
      <c r="H29" s="60"/>
      <c r="I29" s="83"/>
      <c r="J29" s="54"/>
      <c r="K29" s="84"/>
      <c r="L29" s="10"/>
    </row>
    <row r="30" spans="1:12" ht="23.25" customHeight="1" x14ac:dyDescent="0.2">
      <c r="A30" s="351" t="s">
        <v>1647</v>
      </c>
      <c r="B30" s="351"/>
      <c r="C30" s="351"/>
      <c r="D30" s="351"/>
      <c r="E30" s="351"/>
      <c r="F30" s="351"/>
      <c r="G30" s="351"/>
      <c r="H30" s="151"/>
      <c r="I30" s="151"/>
      <c r="J30" s="152"/>
      <c r="K30" s="152"/>
      <c r="L30" s="152"/>
    </row>
    <row r="31" spans="1:12" ht="18" customHeight="1" x14ac:dyDescent="0.2">
      <c r="A31" s="345" t="s">
        <v>498</v>
      </c>
      <c r="B31" s="345"/>
      <c r="C31" s="345"/>
      <c r="D31" s="345"/>
      <c r="E31" s="345"/>
      <c r="F31" s="345"/>
      <c r="G31" s="345"/>
      <c r="H31" s="152"/>
      <c r="I31" s="152"/>
    </row>
    <row r="32" spans="1:12" ht="21.75" customHeight="1" x14ac:dyDescent="0.2">
      <c r="A32" s="346" t="s">
        <v>501</v>
      </c>
      <c r="B32" s="346"/>
      <c r="C32" s="346"/>
      <c r="D32" s="346"/>
      <c r="E32" s="346"/>
      <c r="F32" s="346"/>
      <c r="G32" s="346"/>
      <c r="H32" s="346"/>
      <c r="I32" s="346"/>
    </row>
    <row r="64" spans="1:13" ht="12.75" customHeight="1" x14ac:dyDescent="0.2">
      <c r="A64" s="87" t="s">
        <v>492</v>
      </c>
      <c r="B64" s="79"/>
      <c r="C64" s="82"/>
      <c r="D64" s="58"/>
      <c r="E64" s="82"/>
      <c r="F64" s="59"/>
      <c r="G64" s="82"/>
      <c r="H64" s="58"/>
      <c r="I64" s="82"/>
      <c r="J64" s="153"/>
      <c r="K64" s="153"/>
      <c r="L64" s="153"/>
      <c r="M64" s="153"/>
    </row>
    <row r="65" spans="1:9" ht="13.5" customHeight="1" x14ac:dyDescent="0.2">
      <c r="A65" s="88" t="s">
        <v>1011</v>
      </c>
      <c r="B65" s="79"/>
      <c r="C65" s="82"/>
      <c r="D65" s="58"/>
      <c r="E65" s="82"/>
      <c r="F65" s="59"/>
      <c r="G65" s="82"/>
      <c r="H65" s="153"/>
      <c r="I65" s="153"/>
    </row>
    <row r="66" spans="1:9" ht="24" customHeight="1" x14ac:dyDescent="0.2">
      <c r="A66" s="344" t="s">
        <v>502</v>
      </c>
      <c r="B66" s="344"/>
      <c r="C66" s="344"/>
      <c r="D66" s="344"/>
      <c r="E66" s="344"/>
      <c r="F66" s="344"/>
      <c r="G66" s="344"/>
    </row>
  </sheetData>
  <mergeCells count="11">
    <mergeCell ref="A66:G66"/>
    <mergeCell ref="A28:G28"/>
    <mergeCell ref="A31:G31"/>
    <mergeCell ref="A32:I32"/>
    <mergeCell ref="A1:I1"/>
    <mergeCell ref="A2:I2"/>
    <mergeCell ref="A3:K3"/>
    <mergeCell ref="A4:K4"/>
    <mergeCell ref="A5:K5"/>
    <mergeCell ref="A27:I27"/>
    <mergeCell ref="A30:G30"/>
  </mergeCells>
  <conditionalFormatting sqref="A23:K23">
    <cfRule type="expression" dxfId="130" priority="2">
      <formula>IF($B6="Male",1,0)</formula>
    </cfRule>
  </conditionalFormatting>
  <pageMargins left="0.7" right="0.7" top="0.75" bottom="0.75" header="0.3" footer="0.3"/>
  <pageSetup paperSize="9" scale="53"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L114"/>
  <sheetViews>
    <sheetView showGridLines="0" showRowColHeaders="0" zoomScaleNormal="100" workbookViewId="0">
      <selection sqref="A1:L1"/>
    </sheetView>
  </sheetViews>
  <sheetFormatPr defaultRowHeight="12.75" x14ac:dyDescent="0.2"/>
  <cols>
    <col min="1" max="1" width="9.28515625" style="13" bestFit="1" customWidth="1"/>
    <col min="2" max="2" width="16.85546875" style="13" bestFit="1" customWidth="1"/>
    <col min="3" max="3" width="10.28515625" style="64" customWidth="1"/>
    <col min="4" max="4" width="11.140625" style="92" bestFit="1" customWidth="1"/>
    <col min="5" max="5" width="8.5703125" style="64" bestFit="1" customWidth="1"/>
    <col min="6" max="6" width="12" style="92" bestFit="1" customWidth="1"/>
    <col min="7" max="7" width="9.7109375" style="64" bestFit="1" customWidth="1"/>
    <col min="8" max="8" width="13.140625" style="92" bestFit="1" customWidth="1"/>
    <col min="9" max="9" width="10.85546875" style="64" bestFit="1" customWidth="1"/>
    <col min="10" max="10" width="14.28515625" style="92" bestFit="1" customWidth="1"/>
    <col min="11" max="11" width="10" style="64" bestFit="1" customWidth="1"/>
    <col min="12" max="12" width="13.42578125" style="92" bestFit="1" customWidth="1"/>
    <col min="13" max="16384" width="9.140625" style="13"/>
  </cols>
  <sheetData>
    <row r="1" spans="1:12" ht="21" customHeight="1" x14ac:dyDescent="0.2">
      <c r="A1" s="345" t="s">
        <v>506</v>
      </c>
      <c r="B1" s="345"/>
      <c r="C1" s="345"/>
      <c r="D1" s="345"/>
      <c r="E1" s="345"/>
      <c r="F1" s="345"/>
      <c r="G1" s="345"/>
      <c r="H1" s="345"/>
      <c r="I1" s="345"/>
      <c r="J1" s="345"/>
      <c r="K1" s="345"/>
      <c r="L1" s="345"/>
    </row>
    <row r="2" spans="1:12" ht="19.5" customHeight="1" x14ac:dyDescent="0.2">
      <c r="A2" s="346" t="s">
        <v>1018</v>
      </c>
      <c r="B2" s="346"/>
      <c r="C2" s="346"/>
      <c r="D2" s="346"/>
      <c r="E2" s="346"/>
      <c r="F2" s="346"/>
      <c r="G2" s="346"/>
      <c r="H2" s="346"/>
      <c r="I2" s="346"/>
      <c r="J2" s="346"/>
      <c r="K2" s="346"/>
      <c r="L2" s="346"/>
    </row>
    <row r="3" spans="1:12" ht="44.25" customHeight="1" x14ac:dyDescent="0.2">
      <c r="A3" s="346" t="s">
        <v>1019</v>
      </c>
      <c r="B3" s="346"/>
      <c r="C3" s="346"/>
      <c r="D3" s="346"/>
      <c r="E3" s="346"/>
      <c r="F3" s="346"/>
      <c r="G3" s="346"/>
      <c r="H3" s="346"/>
      <c r="I3" s="346"/>
      <c r="J3" s="346"/>
      <c r="K3" s="346"/>
      <c r="L3" s="346"/>
    </row>
    <row r="4" spans="1:12" ht="18.75" customHeight="1" x14ac:dyDescent="0.2">
      <c r="A4" s="349" t="s">
        <v>504</v>
      </c>
      <c r="B4" s="349"/>
      <c r="C4" s="349"/>
      <c r="D4" s="349"/>
      <c r="E4" s="349"/>
      <c r="F4" s="349"/>
      <c r="G4" s="349"/>
      <c r="H4" s="349"/>
      <c r="I4" s="349"/>
      <c r="J4" s="349"/>
      <c r="K4" s="349"/>
      <c r="L4" s="349"/>
    </row>
    <row r="5" spans="1:12" ht="33" customHeight="1" x14ac:dyDescent="0.2">
      <c r="A5" s="349" t="s">
        <v>505</v>
      </c>
      <c r="B5" s="349"/>
      <c r="C5" s="349"/>
      <c r="D5" s="349"/>
      <c r="E5" s="349"/>
      <c r="F5" s="349"/>
      <c r="G5" s="349"/>
      <c r="H5" s="349"/>
      <c r="I5" s="349"/>
      <c r="J5" s="349"/>
      <c r="K5" s="349"/>
      <c r="L5" s="349"/>
    </row>
    <row r="6" spans="1:12" s="113" customFormat="1" x14ac:dyDescent="0.2">
      <c r="A6" s="112" t="s">
        <v>61</v>
      </c>
      <c r="B6" s="112" t="s">
        <v>62</v>
      </c>
      <c r="C6" s="93" t="s">
        <v>63</v>
      </c>
      <c r="D6" s="93" t="s">
        <v>64</v>
      </c>
      <c r="E6" s="93" t="s">
        <v>65</v>
      </c>
      <c r="F6" s="93" t="s">
        <v>66</v>
      </c>
      <c r="G6" s="93" t="s">
        <v>67</v>
      </c>
      <c r="H6" s="93" t="s">
        <v>68</v>
      </c>
      <c r="I6" s="93" t="s">
        <v>69</v>
      </c>
      <c r="J6" s="93" t="s">
        <v>70</v>
      </c>
      <c r="K6" s="93" t="s">
        <v>8</v>
      </c>
      <c r="L6" s="93" t="s">
        <v>9</v>
      </c>
    </row>
    <row r="7" spans="1:12" x14ac:dyDescent="0.2">
      <c r="A7" s="18" t="s">
        <v>71</v>
      </c>
      <c r="B7" s="100" t="s">
        <v>72</v>
      </c>
      <c r="C7" s="139">
        <v>908</v>
      </c>
      <c r="D7" s="97" t="s">
        <v>308</v>
      </c>
      <c r="E7" s="139">
        <v>919</v>
      </c>
      <c r="F7" s="97" t="s">
        <v>346</v>
      </c>
      <c r="G7" s="139">
        <v>484</v>
      </c>
      <c r="H7" s="97" t="s">
        <v>230</v>
      </c>
      <c r="I7" s="139">
        <v>810</v>
      </c>
      <c r="J7" s="97" t="s">
        <v>255</v>
      </c>
      <c r="K7" s="142">
        <v>3121</v>
      </c>
      <c r="L7" s="98" t="s">
        <v>35</v>
      </c>
    </row>
    <row r="8" spans="1:12" x14ac:dyDescent="0.2">
      <c r="A8" s="18" t="s">
        <v>71</v>
      </c>
      <c r="B8" s="100" t="s">
        <v>77</v>
      </c>
      <c r="C8" s="139">
        <v>1182</v>
      </c>
      <c r="D8" s="97" t="s">
        <v>379</v>
      </c>
      <c r="E8" s="139">
        <v>700</v>
      </c>
      <c r="F8" s="97" t="s">
        <v>341</v>
      </c>
      <c r="G8" s="139">
        <v>344</v>
      </c>
      <c r="H8" s="97" t="s">
        <v>422</v>
      </c>
      <c r="I8" s="139">
        <v>225</v>
      </c>
      <c r="J8" s="97" t="s">
        <v>423</v>
      </c>
      <c r="K8" s="142">
        <v>2451</v>
      </c>
      <c r="L8" s="98" t="s">
        <v>352</v>
      </c>
    </row>
    <row r="9" spans="1:12" x14ac:dyDescent="0.2">
      <c r="A9" s="18" t="s">
        <v>71</v>
      </c>
      <c r="B9" s="100" t="s">
        <v>82</v>
      </c>
      <c r="C9" s="139">
        <v>2140</v>
      </c>
      <c r="D9" s="97" t="s">
        <v>53</v>
      </c>
      <c r="E9" s="139">
        <v>1569</v>
      </c>
      <c r="F9" s="97" t="s">
        <v>191</v>
      </c>
      <c r="G9" s="139">
        <v>646</v>
      </c>
      <c r="H9" s="97" t="s">
        <v>88</v>
      </c>
      <c r="I9" s="139">
        <v>780</v>
      </c>
      <c r="J9" s="97" t="s">
        <v>317</v>
      </c>
      <c r="K9" s="142">
        <v>5135</v>
      </c>
      <c r="L9" s="98" t="s">
        <v>127</v>
      </c>
    </row>
    <row r="10" spans="1:12" x14ac:dyDescent="0.2">
      <c r="A10" s="18" t="s">
        <v>71</v>
      </c>
      <c r="B10" s="100" t="s">
        <v>86</v>
      </c>
      <c r="C10" s="139">
        <v>5255</v>
      </c>
      <c r="D10" s="97" t="s">
        <v>479</v>
      </c>
      <c r="E10" s="139">
        <v>1684</v>
      </c>
      <c r="F10" s="97" t="s">
        <v>221</v>
      </c>
      <c r="G10" s="139">
        <v>718</v>
      </c>
      <c r="H10" s="97" t="s">
        <v>407</v>
      </c>
      <c r="I10" s="139">
        <v>710</v>
      </c>
      <c r="J10" s="97" t="s">
        <v>421</v>
      </c>
      <c r="K10" s="142">
        <v>8367</v>
      </c>
      <c r="L10" s="98" t="s">
        <v>241</v>
      </c>
    </row>
    <row r="11" spans="1:12" x14ac:dyDescent="0.2">
      <c r="A11" s="18" t="s">
        <v>71</v>
      </c>
      <c r="B11" s="100" t="s">
        <v>91</v>
      </c>
      <c r="C11" s="139">
        <v>4860</v>
      </c>
      <c r="D11" s="97" t="s">
        <v>244</v>
      </c>
      <c r="E11" s="139">
        <v>1397</v>
      </c>
      <c r="F11" s="97" t="s">
        <v>152</v>
      </c>
      <c r="G11" s="139">
        <v>568</v>
      </c>
      <c r="H11" s="97" t="s">
        <v>439</v>
      </c>
      <c r="I11" s="139">
        <v>600</v>
      </c>
      <c r="J11" s="97" t="s">
        <v>409</v>
      </c>
      <c r="K11" s="142">
        <v>7425</v>
      </c>
      <c r="L11" s="98" t="s">
        <v>54</v>
      </c>
    </row>
    <row r="12" spans="1:12" x14ac:dyDescent="0.2">
      <c r="A12" s="18" t="s">
        <v>71</v>
      </c>
      <c r="B12" s="100" t="s">
        <v>96</v>
      </c>
      <c r="C12" s="139">
        <v>4090</v>
      </c>
      <c r="D12" s="97" t="s">
        <v>45</v>
      </c>
      <c r="E12" s="139">
        <v>995</v>
      </c>
      <c r="F12" s="97" t="s">
        <v>121</v>
      </c>
      <c r="G12" s="139">
        <v>613</v>
      </c>
      <c r="H12" s="97" t="s">
        <v>418</v>
      </c>
      <c r="I12" s="139">
        <v>1089</v>
      </c>
      <c r="J12" s="97" t="s">
        <v>416</v>
      </c>
      <c r="K12" s="142">
        <v>6787</v>
      </c>
      <c r="L12" s="98" t="s">
        <v>133</v>
      </c>
    </row>
    <row r="13" spans="1:12" x14ac:dyDescent="0.2">
      <c r="A13" s="18" t="s">
        <v>71</v>
      </c>
      <c r="B13" s="100" t="s">
        <v>101</v>
      </c>
      <c r="C13" s="139">
        <v>1966</v>
      </c>
      <c r="D13" s="97" t="s">
        <v>374</v>
      </c>
      <c r="E13" s="139">
        <v>1510</v>
      </c>
      <c r="F13" s="97" t="s">
        <v>135</v>
      </c>
      <c r="G13" s="139">
        <v>1117</v>
      </c>
      <c r="H13" s="97" t="s">
        <v>151</v>
      </c>
      <c r="I13" s="139">
        <v>513</v>
      </c>
      <c r="J13" s="97" t="s">
        <v>428</v>
      </c>
      <c r="K13" s="142">
        <v>5106</v>
      </c>
      <c r="L13" s="98" t="s">
        <v>127</v>
      </c>
    </row>
    <row r="14" spans="1:12" x14ac:dyDescent="0.2">
      <c r="A14" s="18" t="s">
        <v>71</v>
      </c>
      <c r="B14" s="100" t="s">
        <v>104</v>
      </c>
      <c r="C14" s="139">
        <v>2283</v>
      </c>
      <c r="D14" s="97" t="s">
        <v>395</v>
      </c>
      <c r="E14" s="139">
        <v>1125</v>
      </c>
      <c r="F14" s="97" t="s">
        <v>212</v>
      </c>
      <c r="G14" s="139">
        <v>384</v>
      </c>
      <c r="H14" s="97" t="s">
        <v>418</v>
      </c>
      <c r="I14" s="139">
        <v>492</v>
      </c>
      <c r="J14" s="97" t="s">
        <v>443</v>
      </c>
      <c r="K14" s="142">
        <v>4284</v>
      </c>
      <c r="L14" s="98" t="s">
        <v>76</v>
      </c>
    </row>
    <row r="15" spans="1:12" x14ac:dyDescent="0.2">
      <c r="A15" s="18" t="s">
        <v>71</v>
      </c>
      <c r="B15" s="100" t="s">
        <v>107</v>
      </c>
      <c r="C15" s="139">
        <v>1485</v>
      </c>
      <c r="D15" s="97" t="s">
        <v>477</v>
      </c>
      <c r="E15" s="139">
        <v>718</v>
      </c>
      <c r="F15" s="97" t="s">
        <v>139</v>
      </c>
      <c r="G15" s="139">
        <v>370</v>
      </c>
      <c r="H15" s="97" t="s">
        <v>219</v>
      </c>
      <c r="I15" s="139">
        <v>195</v>
      </c>
      <c r="J15" s="97" t="s">
        <v>375</v>
      </c>
      <c r="K15" s="142">
        <v>2768</v>
      </c>
      <c r="L15" s="98" t="s">
        <v>174</v>
      </c>
    </row>
    <row r="16" spans="1:12" x14ac:dyDescent="0.2">
      <c r="A16" s="18" t="s">
        <v>71</v>
      </c>
      <c r="B16" s="100" t="s">
        <v>112</v>
      </c>
      <c r="C16" s="139">
        <v>2445</v>
      </c>
      <c r="D16" s="97" t="s">
        <v>484</v>
      </c>
      <c r="E16" s="139">
        <v>650</v>
      </c>
      <c r="F16" s="97" t="s">
        <v>170</v>
      </c>
      <c r="G16" s="139">
        <v>370</v>
      </c>
      <c r="H16" s="97" t="s">
        <v>130</v>
      </c>
      <c r="I16" s="139">
        <v>392</v>
      </c>
      <c r="J16" s="97" t="s">
        <v>89</v>
      </c>
      <c r="K16" s="142">
        <v>3857</v>
      </c>
      <c r="L16" s="98" t="s">
        <v>31</v>
      </c>
    </row>
    <row r="17" spans="1:12" x14ac:dyDescent="0.2">
      <c r="A17" s="18" t="s">
        <v>71</v>
      </c>
      <c r="B17" s="100" t="s">
        <v>115</v>
      </c>
      <c r="C17" s="139">
        <v>790</v>
      </c>
      <c r="D17" s="97" t="s">
        <v>481</v>
      </c>
      <c r="E17" s="139">
        <v>396</v>
      </c>
      <c r="F17" s="97" t="s">
        <v>214</v>
      </c>
      <c r="G17" s="139">
        <v>187</v>
      </c>
      <c r="H17" s="97" t="s">
        <v>184</v>
      </c>
      <c r="I17" s="139">
        <v>176</v>
      </c>
      <c r="J17" s="97" t="s">
        <v>207</v>
      </c>
      <c r="K17" s="142">
        <v>1549</v>
      </c>
      <c r="L17" s="98" t="s">
        <v>298</v>
      </c>
    </row>
    <row r="18" spans="1:12" x14ac:dyDescent="0.2">
      <c r="A18" s="18" t="s">
        <v>71</v>
      </c>
      <c r="B18" s="100" t="s">
        <v>118</v>
      </c>
      <c r="C18" s="139">
        <v>2326</v>
      </c>
      <c r="D18" s="97" t="s">
        <v>390</v>
      </c>
      <c r="E18" s="139">
        <v>1023</v>
      </c>
      <c r="F18" s="97" t="s">
        <v>220</v>
      </c>
      <c r="G18" s="139">
        <v>424</v>
      </c>
      <c r="H18" s="97" t="s">
        <v>99</v>
      </c>
      <c r="I18" s="139">
        <v>428</v>
      </c>
      <c r="J18" s="97" t="s">
        <v>89</v>
      </c>
      <c r="K18" s="142">
        <v>4201</v>
      </c>
      <c r="L18" s="98" t="s">
        <v>274</v>
      </c>
    </row>
    <row r="19" spans="1:12" x14ac:dyDescent="0.2">
      <c r="A19" s="18" t="s">
        <v>71</v>
      </c>
      <c r="B19" s="100" t="s">
        <v>122</v>
      </c>
      <c r="C19" s="139">
        <v>1733</v>
      </c>
      <c r="D19" s="97" t="s">
        <v>340</v>
      </c>
      <c r="E19" s="139">
        <v>1135</v>
      </c>
      <c r="F19" s="97" t="s">
        <v>186</v>
      </c>
      <c r="G19" s="139">
        <v>848</v>
      </c>
      <c r="H19" s="97" t="s">
        <v>80</v>
      </c>
      <c r="I19" s="139">
        <v>755</v>
      </c>
      <c r="J19" s="97" t="s">
        <v>170</v>
      </c>
      <c r="K19" s="142">
        <v>4471</v>
      </c>
      <c r="L19" s="98" t="s">
        <v>42</v>
      </c>
    </row>
    <row r="20" spans="1:12" x14ac:dyDescent="0.2">
      <c r="A20" s="18" t="s">
        <v>71</v>
      </c>
      <c r="B20" s="100" t="s">
        <v>128</v>
      </c>
      <c r="C20" s="139">
        <v>4531</v>
      </c>
      <c r="D20" s="97" t="s">
        <v>476</v>
      </c>
      <c r="E20" s="139">
        <v>911</v>
      </c>
      <c r="F20" s="97" t="s">
        <v>406</v>
      </c>
      <c r="G20" s="139">
        <v>299</v>
      </c>
      <c r="H20" s="97" t="s">
        <v>358</v>
      </c>
      <c r="I20" s="139">
        <v>181</v>
      </c>
      <c r="J20" s="97" t="s">
        <v>76</v>
      </c>
      <c r="K20" s="142">
        <v>5922</v>
      </c>
      <c r="L20" s="98" t="s">
        <v>250</v>
      </c>
    </row>
    <row r="21" spans="1:12" x14ac:dyDescent="0.2">
      <c r="A21" s="18" t="s">
        <v>71</v>
      </c>
      <c r="B21" s="100" t="s">
        <v>131</v>
      </c>
      <c r="C21" s="139">
        <v>4441</v>
      </c>
      <c r="D21" s="97" t="s">
        <v>471</v>
      </c>
      <c r="E21" s="139">
        <v>1433</v>
      </c>
      <c r="F21" s="97" t="s">
        <v>362</v>
      </c>
      <c r="G21" s="139">
        <v>554</v>
      </c>
      <c r="H21" s="97" t="s">
        <v>276</v>
      </c>
      <c r="I21" s="139">
        <v>469</v>
      </c>
      <c r="J21" s="97" t="s">
        <v>156</v>
      </c>
      <c r="K21" s="142">
        <v>6897</v>
      </c>
      <c r="L21" s="98" t="s">
        <v>133</v>
      </c>
    </row>
    <row r="22" spans="1:12" x14ac:dyDescent="0.2">
      <c r="A22" s="18" t="s">
        <v>71</v>
      </c>
      <c r="B22" s="100" t="s">
        <v>134</v>
      </c>
      <c r="C22" s="139">
        <v>2012</v>
      </c>
      <c r="D22" s="97" t="s">
        <v>454</v>
      </c>
      <c r="E22" s="139">
        <v>1209</v>
      </c>
      <c r="F22" s="97" t="s">
        <v>208</v>
      </c>
      <c r="G22" s="139">
        <v>651</v>
      </c>
      <c r="H22" s="97" t="s">
        <v>304</v>
      </c>
      <c r="I22" s="139">
        <v>599</v>
      </c>
      <c r="J22" s="97" t="s">
        <v>219</v>
      </c>
      <c r="K22" s="142">
        <v>4471</v>
      </c>
      <c r="L22" s="98" t="s">
        <v>42</v>
      </c>
    </row>
    <row r="23" spans="1:12" x14ac:dyDescent="0.2">
      <c r="A23" s="18" t="s">
        <v>71</v>
      </c>
      <c r="B23" s="100" t="s">
        <v>138</v>
      </c>
      <c r="C23" s="139">
        <v>2869</v>
      </c>
      <c r="D23" s="97" t="s">
        <v>45</v>
      </c>
      <c r="E23" s="139">
        <v>995</v>
      </c>
      <c r="F23" s="97" t="s">
        <v>321</v>
      </c>
      <c r="G23" s="139">
        <v>537</v>
      </c>
      <c r="H23" s="97" t="s">
        <v>424</v>
      </c>
      <c r="I23" s="139">
        <v>358</v>
      </c>
      <c r="J23" s="97" t="s">
        <v>162</v>
      </c>
      <c r="K23" s="142">
        <v>4759</v>
      </c>
      <c r="L23" s="98" t="s">
        <v>318</v>
      </c>
    </row>
    <row r="24" spans="1:12" x14ac:dyDescent="0.2">
      <c r="A24" s="18" t="s">
        <v>71</v>
      </c>
      <c r="B24" s="100" t="s">
        <v>142</v>
      </c>
      <c r="C24" s="139">
        <v>441</v>
      </c>
      <c r="D24" s="97" t="s">
        <v>262</v>
      </c>
      <c r="E24" s="139">
        <v>285</v>
      </c>
      <c r="F24" s="97" t="s">
        <v>187</v>
      </c>
      <c r="G24" s="139">
        <v>186</v>
      </c>
      <c r="H24" s="97" t="s">
        <v>233</v>
      </c>
      <c r="I24" s="139">
        <v>402</v>
      </c>
      <c r="J24" s="97" t="s">
        <v>191</v>
      </c>
      <c r="K24" s="142">
        <v>1314</v>
      </c>
      <c r="L24" s="98" t="s">
        <v>381</v>
      </c>
    </row>
    <row r="25" spans="1:12" x14ac:dyDescent="0.2">
      <c r="A25" s="18" t="s">
        <v>71</v>
      </c>
      <c r="B25" s="100" t="s">
        <v>145</v>
      </c>
      <c r="C25" s="139">
        <v>1155</v>
      </c>
      <c r="D25" s="97" t="s">
        <v>265</v>
      </c>
      <c r="E25" s="139">
        <v>962</v>
      </c>
      <c r="F25" s="97" t="s">
        <v>202</v>
      </c>
      <c r="G25" s="139">
        <v>651</v>
      </c>
      <c r="H25" s="97" t="s">
        <v>284</v>
      </c>
      <c r="I25" s="139">
        <v>608</v>
      </c>
      <c r="J25" s="97" t="s">
        <v>329</v>
      </c>
      <c r="K25" s="142">
        <v>3376</v>
      </c>
      <c r="L25" s="98" t="s">
        <v>33</v>
      </c>
    </row>
    <row r="26" spans="1:12" x14ac:dyDescent="0.2">
      <c r="A26" s="18" t="s">
        <v>71</v>
      </c>
      <c r="B26" s="100" t="s">
        <v>148</v>
      </c>
      <c r="C26" s="139">
        <v>1232</v>
      </c>
      <c r="D26" s="97" t="s">
        <v>453</v>
      </c>
      <c r="E26" s="139">
        <v>473</v>
      </c>
      <c r="F26" s="97" t="s">
        <v>203</v>
      </c>
      <c r="G26" s="139">
        <v>462</v>
      </c>
      <c r="H26" s="97" t="s">
        <v>273</v>
      </c>
      <c r="I26" s="139">
        <v>306</v>
      </c>
      <c r="J26" s="97" t="s">
        <v>106</v>
      </c>
      <c r="K26" s="142">
        <v>2473</v>
      </c>
      <c r="L26" s="98" t="s">
        <v>352</v>
      </c>
    </row>
    <row r="27" spans="1:12" x14ac:dyDescent="0.2">
      <c r="A27" s="18" t="s">
        <v>71</v>
      </c>
      <c r="B27" s="100" t="s">
        <v>154</v>
      </c>
      <c r="C27" s="139">
        <v>6513</v>
      </c>
      <c r="D27" s="97" t="s">
        <v>473</v>
      </c>
      <c r="E27" s="139">
        <v>2677</v>
      </c>
      <c r="F27" s="97" t="s">
        <v>132</v>
      </c>
      <c r="G27" s="139">
        <v>1212</v>
      </c>
      <c r="H27" s="97" t="s">
        <v>436</v>
      </c>
      <c r="I27" s="139">
        <v>1242</v>
      </c>
      <c r="J27" s="97" t="s">
        <v>190</v>
      </c>
      <c r="K27" s="142">
        <v>11644</v>
      </c>
      <c r="L27" s="98" t="s">
        <v>94</v>
      </c>
    </row>
    <row r="28" spans="1:12" x14ac:dyDescent="0.2">
      <c r="A28" s="18" t="s">
        <v>71</v>
      </c>
      <c r="B28" s="100" t="s">
        <v>157</v>
      </c>
      <c r="C28" s="139">
        <v>3490</v>
      </c>
      <c r="D28" s="97" t="s">
        <v>484</v>
      </c>
      <c r="E28" s="139">
        <v>1030</v>
      </c>
      <c r="F28" s="97" t="s">
        <v>273</v>
      </c>
      <c r="G28" s="139">
        <v>482</v>
      </c>
      <c r="H28" s="97" t="s">
        <v>245</v>
      </c>
      <c r="I28" s="139">
        <v>499</v>
      </c>
      <c r="J28" s="97" t="s">
        <v>348</v>
      </c>
      <c r="K28" s="142">
        <v>5501</v>
      </c>
      <c r="L28" s="98" t="s">
        <v>316</v>
      </c>
    </row>
    <row r="29" spans="1:12" x14ac:dyDescent="0.2">
      <c r="A29" s="18" t="s">
        <v>71</v>
      </c>
      <c r="B29" s="100" t="s">
        <v>161</v>
      </c>
      <c r="C29" s="139">
        <v>1922</v>
      </c>
      <c r="D29" s="97" t="s">
        <v>485</v>
      </c>
      <c r="E29" s="139">
        <v>360</v>
      </c>
      <c r="F29" s="97" t="s">
        <v>238</v>
      </c>
      <c r="G29" s="139">
        <v>150</v>
      </c>
      <c r="H29" s="97" t="s">
        <v>392</v>
      </c>
      <c r="I29" s="139">
        <v>90</v>
      </c>
      <c r="J29" s="97" t="s">
        <v>57</v>
      </c>
      <c r="K29" s="142">
        <v>2522</v>
      </c>
      <c r="L29" s="98" t="s">
        <v>352</v>
      </c>
    </row>
    <row r="30" spans="1:12" x14ac:dyDescent="0.2">
      <c r="A30" s="18" t="s">
        <v>71</v>
      </c>
      <c r="B30" s="100" t="s">
        <v>164</v>
      </c>
      <c r="C30" s="139">
        <v>1203</v>
      </c>
      <c r="D30" s="97" t="s">
        <v>281</v>
      </c>
      <c r="E30" s="139">
        <v>338</v>
      </c>
      <c r="F30" s="97" t="s">
        <v>353</v>
      </c>
      <c r="G30" s="139">
        <v>402</v>
      </c>
      <c r="H30" s="97" t="s">
        <v>234</v>
      </c>
      <c r="I30" s="139">
        <v>84</v>
      </c>
      <c r="J30" s="97" t="s">
        <v>339</v>
      </c>
      <c r="K30" s="142">
        <v>2027</v>
      </c>
      <c r="L30" s="98" t="s">
        <v>111</v>
      </c>
    </row>
    <row r="31" spans="1:12" x14ac:dyDescent="0.2">
      <c r="A31" s="18" t="s">
        <v>71</v>
      </c>
      <c r="B31" s="100" t="s">
        <v>167</v>
      </c>
      <c r="C31" s="139">
        <v>1876</v>
      </c>
      <c r="D31" s="97" t="s">
        <v>195</v>
      </c>
      <c r="E31" s="139">
        <v>1195</v>
      </c>
      <c r="F31" s="97" t="s">
        <v>201</v>
      </c>
      <c r="G31" s="139">
        <v>614</v>
      </c>
      <c r="H31" s="97" t="s">
        <v>304</v>
      </c>
      <c r="I31" s="139">
        <v>518</v>
      </c>
      <c r="J31" s="97" t="s">
        <v>380</v>
      </c>
      <c r="K31" s="142">
        <v>4203</v>
      </c>
      <c r="L31" s="98" t="s">
        <v>274</v>
      </c>
    </row>
    <row r="32" spans="1:12" x14ac:dyDescent="0.2">
      <c r="A32" s="18" t="s">
        <v>71</v>
      </c>
      <c r="B32" s="100" t="s">
        <v>171</v>
      </c>
      <c r="C32" s="139">
        <v>818</v>
      </c>
      <c r="D32" s="97" t="s">
        <v>414</v>
      </c>
      <c r="E32" s="139">
        <v>657</v>
      </c>
      <c r="F32" s="97" t="s">
        <v>232</v>
      </c>
      <c r="G32" s="139">
        <v>319</v>
      </c>
      <c r="H32" s="97" t="s">
        <v>177</v>
      </c>
      <c r="I32" s="139">
        <v>296</v>
      </c>
      <c r="J32" s="97" t="s">
        <v>233</v>
      </c>
      <c r="K32" s="142">
        <v>2090</v>
      </c>
      <c r="L32" s="98" t="s">
        <v>111</v>
      </c>
    </row>
    <row r="33" spans="1:12" x14ac:dyDescent="0.2">
      <c r="A33" s="18" t="s">
        <v>71</v>
      </c>
      <c r="B33" s="100" t="s">
        <v>175</v>
      </c>
      <c r="C33" s="139">
        <v>3582</v>
      </c>
      <c r="D33" s="97" t="s">
        <v>455</v>
      </c>
      <c r="E33" s="139">
        <v>1410</v>
      </c>
      <c r="F33" s="97" t="s">
        <v>267</v>
      </c>
      <c r="G33" s="139">
        <v>873</v>
      </c>
      <c r="H33" s="97" t="s">
        <v>243</v>
      </c>
      <c r="I33" s="139">
        <v>697</v>
      </c>
      <c r="J33" s="97" t="s">
        <v>433</v>
      </c>
      <c r="K33" s="142">
        <v>6562</v>
      </c>
      <c r="L33" s="98" t="s">
        <v>227</v>
      </c>
    </row>
    <row r="34" spans="1:12" x14ac:dyDescent="0.2">
      <c r="A34" s="18" t="s">
        <v>71</v>
      </c>
      <c r="B34" s="100" t="s">
        <v>179</v>
      </c>
      <c r="C34" s="139">
        <v>2072</v>
      </c>
      <c r="D34" s="97" t="s">
        <v>480</v>
      </c>
      <c r="E34" s="139">
        <v>830</v>
      </c>
      <c r="F34" s="97" t="s">
        <v>240</v>
      </c>
      <c r="G34" s="139">
        <v>494</v>
      </c>
      <c r="H34" s="97" t="s">
        <v>219</v>
      </c>
      <c r="I34" s="139">
        <v>299</v>
      </c>
      <c r="J34" s="97" t="s">
        <v>409</v>
      </c>
      <c r="K34" s="142">
        <v>3695</v>
      </c>
      <c r="L34" s="98" t="s">
        <v>200</v>
      </c>
    </row>
    <row r="35" spans="1:12" x14ac:dyDescent="0.2">
      <c r="A35" s="18" t="s">
        <v>71</v>
      </c>
      <c r="B35" s="100" t="s">
        <v>182</v>
      </c>
      <c r="C35" s="139">
        <v>5254</v>
      </c>
      <c r="D35" s="97" t="s">
        <v>459</v>
      </c>
      <c r="E35" s="139">
        <v>984</v>
      </c>
      <c r="F35" s="97" t="s">
        <v>243</v>
      </c>
      <c r="G35" s="139">
        <v>624</v>
      </c>
      <c r="H35" s="97" t="s">
        <v>94</v>
      </c>
      <c r="I35" s="139">
        <v>540</v>
      </c>
      <c r="J35" s="97" t="s">
        <v>426</v>
      </c>
      <c r="K35" s="142">
        <v>7402</v>
      </c>
      <c r="L35" s="98" t="s">
        <v>54</v>
      </c>
    </row>
    <row r="36" spans="1:12" x14ac:dyDescent="0.2">
      <c r="A36" s="18" t="s">
        <v>71</v>
      </c>
      <c r="B36" s="100" t="s">
        <v>185</v>
      </c>
      <c r="C36" s="139">
        <v>860</v>
      </c>
      <c r="D36" s="97" t="s">
        <v>420</v>
      </c>
      <c r="E36" s="139">
        <v>497</v>
      </c>
      <c r="F36" s="97" t="s">
        <v>240</v>
      </c>
      <c r="G36" s="139">
        <v>478</v>
      </c>
      <c r="H36" s="97" t="s">
        <v>187</v>
      </c>
      <c r="I36" s="139">
        <v>370</v>
      </c>
      <c r="J36" s="97" t="s">
        <v>252</v>
      </c>
      <c r="K36" s="142">
        <v>2205</v>
      </c>
      <c r="L36" s="98" t="s">
        <v>153</v>
      </c>
    </row>
    <row r="37" spans="1:12" x14ac:dyDescent="0.2">
      <c r="A37" s="18" t="s">
        <v>71</v>
      </c>
      <c r="B37" s="100" t="s">
        <v>189</v>
      </c>
      <c r="C37" s="139">
        <v>722</v>
      </c>
      <c r="D37" s="97" t="s">
        <v>55</v>
      </c>
      <c r="E37" s="139">
        <v>320</v>
      </c>
      <c r="F37" s="97" t="s">
        <v>329</v>
      </c>
      <c r="G37" s="139">
        <v>295</v>
      </c>
      <c r="H37" s="97" t="s">
        <v>84</v>
      </c>
      <c r="I37" s="139">
        <v>442</v>
      </c>
      <c r="J37" s="97" t="s">
        <v>123</v>
      </c>
      <c r="K37" s="142">
        <v>1779</v>
      </c>
      <c r="L37" s="98" t="s">
        <v>257</v>
      </c>
    </row>
    <row r="38" spans="1:12" x14ac:dyDescent="0.2">
      <c r="A38" s="18" t="s">
        <v>71</v>
      </c>
      <c r="B38" s="100" t="s">
        <v>192</v>
      </c>
      <c r="C38" s="140">
        <v>575</v>
      </c>
      <c r="D38" s="101" t="s">
        <v>410</v>
      </c>
      <c r="E38" s="140">
        <v>80</v>
      </c>
      <c r="F38" s="101" t="s">
        <v>439</v>
      </c>
      <c r="G38" s="140">
        <v>237</v>
      </c>
      <c r="H38" s="101" t="s">
        <v>258</v>
      </c>
      <c r="I38" s="140">
        <v>158</v>
      </c>
      <c r="J38" s="101" t="s">
        <v>114</v>
      </c>
      <c r="K38" s="142">
        <v>1050</v>
      </c>
      <c r="L38" s="98" t="s">
        <v>403</v>
      </c>
    </row>
    <row r="39" spans="1:12" x14ac:dyDescent="0.2">
      <c r="A39" s="2" t="s">
        <v>71</v>
      </c>
      <c r="B39" s="96" t="s">
        <v>8</v>
      </c>
      <c r="C39" s="139">
        <f>SUBTOTAL(109,C7:C38)</f>
        <v>77031</v>
      </c>
      <c r="D39" s="97" t="str">
        <f>CONCATENATE("(",FIXED(_tbl33[[#This Row],[&lt;1]]/_tbl33[[#This Row],[Total]]*100,1),")")</f>
        <v>(55.3)</v>
      </c>
      <c r="E39" s="139">
        <f>SUBTOTAL(109,E7:E38)</f>
        <v>30467</v>
      </c>
      <c r="F39" s="97" t="str">
        <f>CONCATENATE("(",FIXED(_tbl33[[#This Row],[1-4]]/_tbl33[[#This Row],[Total]]*100,1),")")</f>
        <v>(21.9)</v>
      </c>
      <c r="G39" s="139">
        <f>SUBTOTAL(109,G7:G38)</f>
        <v>16593</v>
      </c>
      <c r="H39" s="97" t="str">
        <f>CONCATENATE("(",FIXED(_tbl33[[#This Row],[5-10]]/_tbl33[[#This Row],[Total]]*100,1),")")</f>
        <v>(11.9)</v>
      </c>
      <c r="I39" s="139">
        <f>SUBTOTAL(109,I7:I38)</f>
        <v>15323</v>
      </c>
      <c r="J39" s="97" t="str">
        <f>CONCATENATE("(",FIXED(_tbl33[[#This Row],[11-15]]/_tbl33[[#This Row],[Total]]*100,1),")")</f>
        <v>(11.0)</v>
      </c>
      <c r="K39" s="139">
        <f>SUBTOTAL(109,K7:K38)</f>
        <v>139414</v>
      </c>
      <c r="L39" s="97" t="str">
        <f>CONCATENATE("(",FIXED(_tbl33[[#This Row],[Total]]/$K$106*100,1),")")</f>
        <v>(32.7)</v>
      </c>
    </row>
    <row r="40" spans="1:12" x14ac:dyDescent="0.2">
      <c r="A40" s="18" t="s">
        <v>197</v>
      </c>
      <c r="B40" s="100" t="s">
        <v>72</v>
      </c>
      <c r="C40" s="141">
        <v>1089</v>
      </c>
      <c r="D40" s="89" t="s">
        <v>223</v>
      </c>
      <c r="E40" s="141">
        <v>684</v>
      </c>
      <c r="F40" s="89" t="s">
        <v>288</v>
      </c>
      <c r="G40" s="141">
        <v>436</v>
      </c>
      <c r="H40" s="89" t="s">
        <v>412</v>
      </c>
      <c r="I40" s="141">
        <v>985</v>
      </c>
      <c r="J40" s="89" t="s">
        <v>228</v>
      </c>
      <c r="K40" s="142">
        <v>3194</v>
      </c>
      <c r="L40" s="98" t="s">
        <v>35</v>
      </c>
    </row>
    <row r="41" spans="1:12" x14ac:dyDescent="0.2">
      <c r="A41" s="18" t="s">
        <v>197</v>
      </c>
      <c r="B41" s="100" t="s">
        <v>77</v>
      </c>
      <c r="C41" s="139">
        <v>860</v>
      </c>
      <c r="D41" s="97" t="s">
        <v>463</v>
      </c>
      <c r="E41" s="139">
        <v>859</v>
      </c>
      <c r="F41" s="97" t="s">
        <v>265</v>
      </c>
      <c r="G41" s="139">
        <v>412</v>
      </c>
      <c r="H41" s="97" t="s">
        <v>283</v>
      </c>
      <c r="I41" s="139">
        <v>378</v>
      </c>
      <c r="J41" s="97" t="s">
        <v>307</v>
      </c>
      <c r="K41" s="142">
        <v>2509</v>
      </c>
      <c r="L41" s="98" t="s">
        <v>347</v>
      </c>
    </row>
    <row r="42" spans="1:12" x14ac:dyDescent="0.2">
      <c r="A42" s="18" t="s">
        <v>197</v>
      </c>
      <c r="B42" s="100" t="s">
        <v>82</v>
      </c>
      <c r="C42" s="139">
        <v>3054</v>
      </c>
      <c r="D42" s="97" t="s">
        <v>211</v>
      </c>
      <c r="E42" s="139">
        <v>2149</v>
      </c>
      <c r="F42" s="97" t="s">
        <v>105</v>
      </c>
      <c r="G42" s="139">
        <v>1487</v>
      </c>
      <c r="H42" s="97" t="s">
        <v>85</v>
      </c>
      <c r="I42" s="139">
        <v>1441</v>
      </c>
      <c r="J42" s="97" t="s">
        <v>229</v>
      </c>
      <c r="K42" s="142">
        <v>8131</v>
      </c>
      <c r="L42" s="98" t="s">
        <v>431</v>
      </c>
    </row>
    <row r="43" spans="1:12" x14ac:dyDescent="0.2">
      <c r="A43" s="18" t="s">
        <v>197</v>
      </c>
      <c r="B43" s="100" t="s">
        <v>86</v>
      </c>
      <c r="C43" s="139">
        <v>5085</v>
      </c>
      <c r="D43" s="97" t="s">
        <v>469</v>
      </c>
      <c r="E43" s="139">
        <v>1543</v>
      </c>
      <c r="F43" s="97" t="s">
        <v>125</v>
      </c>
      <c r="G43" s="139">
        <v>908</v>
      </c>
      <c r="H43" s="97" t="s">
        <v>432</v>
      </c>
      <c r="I43" s="139">
        <v>763</v>
      </c>
      <c r="J43" s="97" t="s">
        <v>423</v>
      </c>
      <c r="K43" s="142">
        <v>8299</v>
      </c>
      <c r="L43" s="98" t="s">
        <v>310</v>
      </c>
    </row>
    <row r="44" spans="1:12" x14ac:dyDescent="0.2">
      <c r="A44" s="18" t="s">
        <v>197</v>
      </c>
      <c r="B44" s="100" t="s">
        <v>91</v>
      </c>
      <c r="C44" s="139">
        <v>4157</v>
      </c>
      <c r="D44" s="97" t="s">
        <v>405</v>
      </c>
      <c r="E44" s="139">
        <v>1652</v>
      </c>
      <c r="F44" s="97" t="s">
        <v>270</v>
      </c>
      <c r="G44" s="139">
        <v>493</v>
      </c>
      <c r="H44" s="97" t="s">
        <v>156</v>
      </c>
      <c r="I44" s="139">
        <v>907</v>
      </c>
      <c r="J44" s="97" t="s">
        <v>88</v>
      </c>
      <c r="K44" s="142">
        <v>7209</v>
      </c>
      <c r="L44" s="98" t="s">
        <v>358</v>
      </c>
    </row>
    <row r="45" spans="1:12" x14ac:dyDescent="0.2">
      <c r="A45" s="18" t="s">
        <v>197</v>
      </c>
      <c r="B45" s="100" t="s">
        <v>96</v>
      </c>
      <c r="C45" s="139">
        <v>4330</v>
      </c>
      <c r="D45" s="97" t="s">
        <v>471</v>
      </c>
      <c r="E45" s="139">
        <v>1260</v>
      </c>
      <c r="F45" s="97" t="s">
        <v>273</v>
      </c>
      <c r="G45" s="139">
        <v>640</v>
      </c>
      <c r="H45" s="97" t="s">
        <v>209</v>
      </c>
      <c r="I45" s="139">
        <v>492</v>
      </c>
      <c r="J45" s="97" t="s">
        <v>426</v>
      </c>
      <c r="K45" s="142">
        <v>6722</v>
      </c>
      <c r="L45" s="98" t="s">
        <v>227</v>
      </c>
    </row>
    <row r="46" spans="1:12" x14ac:dyDescent="0.2">
      <c r="A46" s="18" t="s">
        <v>197</v>
      </c>
      <c r="B46" s="100" t="s">
        <v>101</v>
      </c>
      <c r="C46" s="139">
        <v>1215</v>
      </c>
      <c r="D46" s="97" t="s">
        <v>83</v>
      </c>
      <c r="E46" s="139">
        <v>1480</v>
      </c>
      <c r="F46" s="97" t="s">
        <v>465</v>
      </c>
      <c r="G46" s="139">
        <v>774</v>
      </c>
      <c r="H46" s="97" t="s">
        <v>229</v>
      </c>
      <c r="I46" s="139">
        <v>904</v>
      </c>
      <c r="J46" s="97" t="s">
        <v>306</v>
      </c>
      <c r="K46" s="142">
        <v>4373</v>
      </c>
      <c r="L46" s="98" t="s">
        <v>274</v>
      </c>
    </row>
    <row r="47" spans="1:12" x14ac:dyDescent="0.2">
      <c r="A47" s="18" t="s">
        <v>197</v>
      </c>
      <c r="B47" s="100" t="s">
        <v>104</v>
      </c>
      <c r="C47" s="139">
        <v>2392</v>
      </c>
      <c r="D47" s="97" t="s">
        <v>18</v>
      </c>
      <c r="E47" s="139">
        <v>889</v>
      </c>
      <c r="F47" s="97" t="s">
        <v>147</v>
      </c>
      <c r="G47" s="139">
        <v>436</v>
      </c>
      <c r="H47" s="97" t="s">
        <v>436</v>
      </c>
      <c r="I47" s="139">
        <v>458</v>
      </c>
      <c r="J47" s="97" t="s">
        <v>427</v>
      </c>
      <c r="K47" s="142">
        <v>4175</v>
      </c>
      <c r="L47" s="98" t="s">
        <v>28</v>
      </c>
    </row>
    <row r="48" spans="1:12" x14ac:dyDescent="0.2">
      <c r="A48" s="18" t="s">
        <v>197</v>
      </c>
      <c r="B48" s="100" t="s">
        <v>107</v>
      </c>
      <c r="C48" s="139">
        <v>2086</v>
      </c>
      <c r="D48" s="97" t="s">
        <v>468</v>
      </c>
      <c r="E48" s="139">
        <v>785</v>
      </c>
      <c r="F48" s="97" t="s">
        <v>240</v>
      </c>
      <c r="G48" s="139">
        <v>429</v>
      </c>
      <c r="H48" s="97" t="s">
        <v>380</v>
      </c>
      <c r="I48" s="139">
        <v>188</v>
      </c>
      <c r="J48" s="97" t="s">
        <v>100</v>
      </c>
      <c r="K48" s="142">
        <v>3488</v>
      </c>
      <c r="L48" s="98" t="s">
        <v>33</v>
      </c>
    </row>
    <row r="49" spans="1:12" x14ac:dyDescent="0.2">
      <c r="A49" s="18" t="s">
        <v>197</v>
      </c>
      <c r="B49" s="100" t="s">
        <v>112</v>
      </c>
      <c r="C49" s="139">
        <v>2360</v>
      </c>
      <c r="D49" s="97" t="s">
        <v>466</v>
      </c>
      <c r="E49" s="139">
        <v>757</v>
      </c>
      <c r="F49" s="97" t="s">
        <v>284</v>
      </c>
      <c r="G49" s="139">
        <v>405</v>
      </c>
      <c r="H49" s="97" t="s">
        <v>193</v>
      </c>
      <c r="I49" s="139">
        <v>405</v>
      </c>
      <c r="J49" s="97" t="s">
        <v>193</v>
      </c>
      <c r="K49" s="142">
        <v>3927</v>
      </c>
      <c r="L49" s="98" t="s">
        <v>200</v>
      </c>
    </row>
    <row r="50" spans="1:12" x14ac:dyDescent="0.2">
      <c r="A50" s="18" t="s">
        <v>197</v>
      </c>
      <c r="B50" s="100" t="s">
        <v>115</v>
      </c>
      <c r="C50" s="139">
        <v>1419</v>
      </c>
      <c r="D50" s="97" t="s">
        <v>467</v>
      </c>
      <c r="E50" s="139">
        <v>328</v>
      </c>
      <c r="F50" s="97" t="s">
        <v>114</v>
      </c>
      <c r="G50" s="139">
        <v>157</v>
      </c>
      <c r="H50" s="97" t="s">
        <v>51</v>
      </c>
      <c r="I50" s="139">
        <v>276</v>
      </c>
      <c r="J50" s="97" t="s">
        <v>210</v>
      </c>
      <c r="K50" s="142">
        <v>2180</v>
      </c>
      <c r="L50" s="98" t="s">
        <v>111</v>
      </c>
    </row>
    <row r="51" spans="1:12" x14ac:dyDescent="0.2">
      <c r="A51" s="18" t="s">
        <v>197</v>
      </c>
      <c r="B51" s="100" t="s">
        <v>118</v>
      </c>
      <c r="C51" s="139">
        <v>2645</v>
      </c>
      <c r="D51" s="97" t="s">
        <v>253</v>
      </c>
      <c r="E51" s="139">
        <v>1148</v>
      </c>
      <c r="F51" s="97" t="s">
        <v>165</v>
      </c>
      <c r="G51" s="139">
        <v>421</v>
      </c>
      <c r="H51" s="97" t="s">
        <v>245</v>
      </c>
      <c r="I51" s="139">
        <v>566</v>
      </c>
      <c r="J51" s="97" t="s">
        <v>155</v>
      </c>
      <c r="K51" s="142">
        <v>4780</v>
      </c>
      <c r="L51" s="98" t="s">
        <v>60</v>
      </c>
    </row>
    <row r="52" spans="1:12" x14ac:dyDescent="0.2">
      <c r="A52" s="18" t="s">
        <v>197</v>
      </c>
      <c r="B52" s="100" t="s">
        <v>122</v>
      </c>
      <c r="C52" s="139">
        <v>1255</v>
      </c>
      <c r="D52" s="97" t="s">
        <v>247</v>
      </c>
      <c r="E52" s="139">
        <v>1382</v>
      </c>
      <c r="F52" s="97" t="s">
        <v>196</v>
      </c>
      <c r="G52" s="139">
        <v>656</v>
      </c>
      <c r="H52" s="97" t="s">
        <v>295</v>
      </c>
      <c r="I52" s="139">
        <v>877</v>
      </c>
      <c r="J52" s="97" t="s">
        <v>430</v>
      </c>
      <c r="K52" s="142">
        <v>4170</v>
      </c>
      <c r="L52" s="98" t="s">
        <v>28</v>
      </c>
    </row>
    <row r="53" spans="1:12" x14ac:dyDescent="0.2">
      <c r="A53" s="18" t="s">
        <v>197</v>
      </c>
      <c r="B53" s="100" t="s">
        <v>128</v>
      </c>
      <c r="C53" s="139">
        <v>4107</v>
      </c>
      <c r="D53" s="97" t="s">
        <v>491</v>
      </c>
      <c r="E53" s="139">
        <v>765</v>
      </c>
      <c r="F53" s="97" t="s">
        <v>213</v>
      </c>
      <c r="G53" s="139">
        <v>459</v>
      </c>
      <c r="H53" s="97" t="s">
        <v>409</v>
      </c>
      <c r="I53" s="139">
        <v>324</v>
      </c>
      <c r="J53" s="97" t="s">
        <v>431</v>
      </c>
      <c r="K53" s="142">
        <v>5655</v>
      </c>
      <c r="L53" s="98" t="s">
        <v>316</v>
      </c>
    </row>
    <row r="54" spans="1:12" x14ac:dyDescent="0.2">
      <c r="A54" s="18" t="s">
        <v>197</v>
      </c>
      <c r="B54" s="100" t="s">
        <v>131</v>
      </c>
      <c r="C54" s="139">
        <v>4916</v>
      </c>
      <c r="D54" s="97" t="s">
        <v>452</v>
      </c>
      <c r="E54" s="139">
        <v>1381</v>
      </c>
      <c r="F54" s="97" t="s">
        <v>284</v>
      </c>
      <c r="G54" s="139">
        <v>495</v>
      </c>
      <c r="H54" s="97" t="s">
        <v>313</v>
      </c>
      <c r="I54" s="139">
        <v>372</v>
      </c>
      <c r="J54" s="97" t="s">
        <v>425</v>
      </c>
      <c r="K54" s="142">
        <v>7164</v>
      </c>
      <c r="L54" s="98" t="s">
        <v>358</v>
      </c>
    </row>
    <row r="55" spans="1:12" x14ac:dyDescent="0.2">
      <c r="A55" s="18" t="s">
        <v>197</v>
      </c>
      <c r="B55" s="100" t="s">
        <v>134</v>
      </c>
      <c r="C55" s="139">
        <v>1955</v>
      </c>
      <c r="D55" s="97" t="s">
        <v>335</v>
      </c>
      <c r="E55" s="139">
        <v>1404</v>
      </c>
      <c r="F55" s="97" t="s">
        <v>146</v>
      </c>
      <c r="G55" s="139">
        <v>729</v>
      </c>
      <c r="H55" s="97" t="s">
        <v>416</v>
      </c>
      <c r="I55" s="139">
        <v>462</v>
      </c>
      <c r="J55" s="97" t="s">
        <v>89</v>
      </c>
      <c r="K55" s="142">
        <v>4550</v>
      </c>
      <c r="L55" s="98" t="s">
        <v>42</v>
      </c>
    </row>
    <row r="56" spans="1:12" x14ac:dyDescent="0.2">
      <c r="A56" s="18" t="s">
        <v>197</v>
      </c>
      <c r="B56" s="100" t="s">
        <v>138</v>
      </c>
      <c r="C56" s="139">
        <v>2696</v>
      </c>
      <c r="D56" s="97" t="s">
        <v>398</v>
      </c>
      <c r="E56" s="139">
        <v>1165</v>
      </c>
      <c r="F56" s="97" t="s">
        <v>328</v>
      </c>
      <c r="G56" s="139">
        <v>646</v>
      </c>
      <c r="H56" s="97" t="s">
        <v>377</v>
      </c>
      <c r="I56" s="139">
        <v>389</v>
      </c>
      <c r="J56" s="97" t="s">
        <v>49</v>
      </c>
      <c r="K56" s="142">
        <v>4896</v>
      </c>
      <c r="L56" s="98" t="s">
        <v>318</v>
      </c>
    </row>
    <row r="57" spans="1:12" x14ac:dyDescent="0.2">
      <c r="A57" s="18" t="s">
        <v>197</v>
      </c>
      <c r="B57" s="100" t="s">
        <v>142</v>
      </c>
      <c r="C57" s="139">
        <v>599</v>
      </c>
      <c r="D57" s="97" t="s">
        <v>12</v>
      </c>
      <c r="E57" s="139">
        <v>434</v>
      </c>
      <c r="F57" s="97" t="s">
        <v>120</v>
      </c>
      <c r="G57" s="139">
        <v>134</v>
      </c>
      <c r="H57" s="97" t="s">
        <v>438</v>
      </c>
      <c r="I57" s="139">
        <v>211</v>
      </c>
      <c r="J57" s="97" t="s">
        <v>177</v>
      </c>
      <c r="K57" s="142">
        <v>1378</v>
      </c>
      <c r="L57" s="98" t="s">
        <v>296</v>
      </c>
    </row>
    <row r="58" spans="1:12" x14ac:dyDescent="0.2">
      <c r="A58" s="18" t="s">
        <v>197</v>
      </c>
      <c r="B58" s="100" t="s">
        <v>145</v>
      </c>
      <c r="C58" s="139">
        <v>1615</v>
      </c>
      <c r="D58" s="97" t="s">
        <v>383</v>
      </c>
      <c r="E58" s="139">
        <v>952</v>
      </c>
      <c r="F58" s="97" t="s">
        <v>343</v>
      </c>
      <c r="G58" s="139">
        <v>759</v>
      </c>
      <c r="H58" s="97" t="s">
        <v>152</v>
      </c>
      <c r="I58" s="139">
        <v>712</v>
      </c>
      <c r="J58" s="97" t="s">
        <v>180</v>
      </c>
      <c r="K58" s="142">
        <v>4038</v>
      </c>
      <c r="L58" s="98" t="s">
        <v>31</v>
      </c>
    </row>
    <row r="59" spans="1:12" x14ac:dyDescent="0.2">
      <c r="A59" s="18" t="s">
        <v>197</v>
      </c>
      <c r="B59" s="100" t="s">
        <v>148</v>
      </c>
      <c r="C59" s="139">
        <v>1332</v>
      </c>
      <c r="D59" s="97" t="s">
        <v>461</v>
      </c>
      <c r="E59" s="139">
        <v>839</v>
      </c>
      <c r="F59" s="97" t="s">
        <v>337</v>
      </c>
      <c r="G59" s="139">
        <v>364</v>
      </c>
      <c r="H59" s="97" t="s">
        <v>239</v>
      </c>
      <c r="I59" s="139">
        <v>313</v>
      </c>
      <c r="J59" s="97" t="s">
        <v>427</v>
      </c>
      <c r="K59" s="142">
        <v>2848</v>
      </c>
      <c r="L59" s="98" t="s">
        <v>174</v>
      </c>
    </row>
    <row r="60" spans="1:12" x14ac:dyDescent="0.2">
      <c r="A60" s="18" t="s">
        <v>197</v>
      </c>
      <c r="B60" s="100" t="s">
        <v>154</v>
      </c>
      <c r="C60" s="139">
        <v>5961</v>
      </c>
      <c r="D60" s="97" t="s">
        <v>455</v>
      </c>
      <c r="E60" s="139">
        <v>2146</v>
      </c>
      <c r="F60" s="97" t="s">
        <v>166</v>
      </c>
      <c r="G60" s="139">
        <v>1592</v>
      </c>
      <c r="H60" s="97" t="s">
        <v>304</v>
      </c>
      <c r="I60" s="139">
        <v>1209</v>
      </c>
      <c r="J60" s="97" t="s">
        <v>282</v>
      </c>
      <c r="K60" s="142">
        <v>10908</v>
      </c>
      <c r="L60" s="98" t="s">
        <v>439</v>
      </c>
    </row>
    <row r="61" spans="1:12" x14ac:dyDescent="0.2">
      <c r="A61" s="18" t="s">
        <v>197</v>
      </c>
      <c r="B61" s="100" t="s">
        <v>157</v>
      </c>
      <c r="C61" s="139">
        <v>3051</v>
      </c>
      <c r="D61" s="97" t="s">
        <v>486</v>
      </c>
      <c r="E61" s="139">
        <v>1143</v>
      </c>
      <c r="F61" s="97" t="s">
        <v>126</v>
      </c>
      <c r="G61" s="139">
        <v>441</v>
      </c>
      <c r="H61" s="97" t="s">
        <v>421</v>
      </c>
      <c r="I61" s="139">
        <v>523</v>
      </c>
      <c r="J61" s="97" t="s">
        <v>99</v>
      </c>
      <c r="K61" s="142">
        <v>5158</v>
      </c>
      <c r="L61" s="98" t="s">
        <v>57</v>
      </c>
    </row>
    <row r="62" spans="1:12" x14ac:dyDescent="0.2">
      <c r="A62" s="18" t="s">
        <v>197</v>
      </c>
      <c r="B62" s="100" t="s">
        <v>161</v>
      </c>
      <c r="C62" s="139">
        <v>2414</v>
      </c>
      <c r="D62" s="97" t="s">
        <v>487</v>
      </c>
      <c r="E62" s="139">
        <v>326</v>
      </c>
      <c r="F62" s="97" t="s">
        <v>432</v>
      </c>
      <c r="G62" s="139">
        <v>126</v>
      </c>
      <c r="H62" s="97" t="s">
        <v>250</v>
      </c>
      <c r="I62" s="139">
        <v>119</v>
      </c>
      <c r="J62" s="97" t="s">
        <v>23</v>
      </c>
      <c r="K62" s="142">
        <v>2985</v>
      </c>
      <c r="L62" s="98" t="s">
        <v>292</v>
      </c>
    </row>
    <row r="63" spans="1:12" x14ac:dyDescent="0.2">
      <c r="A63" s="18" t="s">
        <v>197</v>
      </c>
      <c r="B63" s="100" t="s">
        <v>164</v>
      </c>
      <c r="C63" s="139">
        <v>1172</v>
      </c>
      <c r="D63" s="97" t="s">
        <v>253</v>
      </c>
      <c r="E63" s="139">
        <v>370</v>
      </c>
      <c r="F63" s="97" t="s">
        <v>322</v>
      </c>
      <c r="G63" s="139">
        <v>321</v>
      </c>
      <c r="H63" s="97" t="s">
        <v>317</v>
      </c>
      <c r="I63" s="139">
        <v>255</v>
      </c>
      <c r="J63" s="97" t="s">
        <v>110</v>
      </c>
      <c r="K63" s="142">
        <v>2118</v>
      </c>
      <c r="L63" s="98" t="s">
        <v>111</v>
      </c>
    </row>
    <row r="64" spans="1:12" x14ac:dyDescent="0.2">
      <c r="A64" s="18" t="s">
        <v>197</v>
      </c>
      <c r="B64" s="100" t="s">
        <v>167</v>
      </c>
      <c r="C64" s="139">
        <v>1604</v>
      </c>
      <c r="D64" s="97" t="s">
        <v>19</v>
      </c>
      <c r="E64" s="139">
        <v>824</v>
      </c>
      <c r="F64" s="97" t="s">
        <v>151</v>
      </c>
      <c r="G64" s="139">
        <v>764</v>
      </c>
      <c r="H64" s="97" t="s">
        <v>325</v>
      </c>
      <c r="I64" s="139">
        <v>563</v>
      </c>
      <c r="J64" s="97" t="s">
        <v>114</v>
      </c>
      <c r="K64" s="142">
        <v>3755</v>
      </c>
      <c r="L64" s="98" t="s">
        <v>181</v>
      </c>
    </row>
    <row r="65" spans="1:12" x14ac:dyDescent="0.2">
      <c r="A65" s="18" t="s">
        <v>197</v>
      </c>
      <c r="B65" s="100" t="s">
        <v>171</v>
      </c>
      <c r="C65" s="139">
        <v>1018</v>
      </c>
      <c r="D65" s="97" t="s">
        <v>389</v>
      </c>
      <c r="E65" s="139">
        <v>679</v>
      </c>
      <c r="F65" s="97" t="s">
        <v>341</v>
      </c>
      <c r="G65" s="139">
        <v>319</v>
      </c>
      <c r="H65" s="97" t="s">
        <v>219</v>
      </c>
      <c r="I65" s="139">
        <v>358</v>
      </c>
      <c r="J65" s="97" t="s">
        <v>307</v>
      </c>
      <c r="K65" s="142">
        <v>2374</v>
      </c>
      <c r="L65" s="98" t="s">
        <v>347</v>
      </c>
    </row>
    <row r="66" spans="1:12" x14ac:dyDescent="0.2">
      <c r="A66" s="18" t="s">
        <v>197</v>
      </c>
      <c r="B66" s="100" t="s">
        <v>175</v>
      </c>
      <c r="C66" s="139">
        <v>3793</v>
      </c>
      <c r="D66" s="97" t="s">
        <v>22</v>
      </c>
      <c r="E66" s="139">
        <v>1510</v>
      </c>
      <c r="F66" s="97" t="s">
        <v>132</v>
      </c>
      <c r="G66" s="139">
        <v>723</v>
      </c>
      <c r="H66" s="97" t="s">
        <v>427</v>
      </c>
      <c r="I66" s="139">
        <v>538</v>
      </c>
      <c r="J66" s="97" t="s">
        <v>399</v>
      </c>
      <c r="K66" s="142">
        <v>6564</v>
      </c>
      <c r="L66" s="98" t="s">
        <v>141</v>
      </c>
    </row>
    <row r="67" spans="1:12" x14ac:dyDescent="0.2">
      <c r="A67" s="18" t="s">
        <v>197</v>
      </c>
      <c r="B67" s="100" t="s">
        <v>179</v>
      </c>
      <c r="C67" s="139">
        <v>1522</v>
      </c>
      <c r="D67" s="97" t="s">
        <v>440</v>
      </c>
      <c r="E67" s="139">
        <v>923</v>
      </c>
      <c r="F67" s="97" t="s">
        <v>275</v>
      </c>
      <c r="G67" s="139">
        <v>369</v>
      </c>
      <c r="H67" s="97" t="s">
        <v>98</v>
      </c>
      <c r="I67" s="139">
        <v>468</v>
      </c>
      <c r="J67" s="97" t="s">
        <v>238</v>
      </c>
      <c r="K67" s="142">
        <v>3282</v>
      </c>
      <c r="L67" s="98" t="s">
        <v>320</v>
      </c>
    </row>
    <row r="68" spans="1:12" x14ac:dyDescent="0.2">
      <c r="A68" s="18" t="s">
        <v>197</v>
      </c>
      <c r="B68" s="100" t="s">
        <v>182</v>
      </c>
      <c r="C68" s="139">
        <v>5456</v>
      </c>
      <c r="D68" s="97" t="s">
        <v>478</v>
      </c>
      <c r="E68" s="139">
        <v>1124</v>
      </c>
      <c r="F68" s="97" t="s">
        <v>233</v>
      </c>
      <c r="G68" s="139">
        <v>624</v>
      </c>
      <c r="H68" s="97" t="s">
        <v>49</v>
      </c>
      <c r="I68" s="139">
        <v>687</v>
      </c>
      <c r="J68" s="97" t="s">
        <v>413</v>
      </c>
      <c r="K68" s="142">
        <v>7891</v>
      </c>
      <c r="L68" s="98" t="s">
        <v>388</v>
      </c>
    </row>
    <row r="69" spans="1:12" x14ac:dyDescent="0.2">
      <c r="A69" s="18" t="s">
        <v>197</v>
      </c>
      <c r="B69" s="100" t="s">
        <v>185</v>
      </c>
      <c r="C69" s="139">
        <v>889</v>
      </c>
      <c r="D69" s="97" t="s">
        <v>361</v>
      </c>
      <c r="E69" s="139">
        <v>573</v>
      </c>
      <c r="F69" s="97" t="s">
        <v>357</v>
      </c>
      <c r="G69" s="139">
        <v>482</v>
      </c>
      <c r="H69" s="97" t="s">
        <v>144</v>
      </c>
      <c r="I69" s="139">
        <v>342</v>
      </c>
      <c r="J69" s="97" t="s">
        <v>114</v>
      </c>
      <c r="K69" s="142">
        <v>2286</v>
      </c>
      <c r="L69" s="98" t="s">
        <v>153</v>
      </c>
    </row>
    <row r="70" spans="1:12" x14ac:dyDescent="0.2">
      <c r="A70" s="18" t="s">
        <v>197</v>
      </c>
      <c r="B70" s="100" t="s">
        <v>189</v>
      </c>
      <c r="C70" s="139">
        <v>907</v>
      </c>
      <c r="D70" s="97" t="s">
        <v>393</v>
      </c>
      <c r="E70" s="139">
        <v>207</v>
      </c>
      <c r="F70" s="97" t="s">
        <v>46</v>
      </c>
      <c r="G70" s="139">
        <v>157</v>
      </c>
      <c r="H70" s="97" t="s">
        <v>226</v>
      </c>
      <c r="I70" s="139">
        <v>229</v>
      </c>
      <c r="J70" s="97" t="s">
        <v>177</v>
      </c>
      <c r="K70" s="142">
        <v>1500</v>
      </c>
      <c r="L70" s="98" t="s">
        <v>296</v>
      </c>
    </row>
    <row r="71" spans="1:12" x14ac:dyDescent="0.2">
      <c r="A71" s="18" t="s">
        <v>197</v>
      </c>
      <c r="B71" s="100" t="s">
        <v>192</v>
      </c>
      <c r="C71" s="140">
        <v>438</v>
      </c>
      <c r="D71" s="101" t="s">
        <v>387</v>
      </c>
      <c r="E71" s="140">
        <v>349</v>
      </c>
      <c r="F71" s="101" t="s">
        <v>364</v>
      </c>
      <c r="G71" s="140">
        <v>153</v>
      </c>
      <c r="H71" s="101" t="s">
        <v>239</v>
      </c>
      <c r="I71" s="140">
        <v>255</v>
      </c>
      <c r="J71" s="101" t="s">
        <v>147</v>
      </c>
      <c r="K71" s="142">
        <v>1195</v>
      </c>
      <c r="L71" s="98" t="s">
        <v>403</v>
      </c>
    </row>
    <row r="72" spans="1:12" x14ac:dyDescent="0.2">
      <c r="A72" s="2" t="s">
        <v>197</v>
      </c>
      <c r="B72" s="96" t="s">
        <v>8</v>
      </c>
      <c r="C72" s="139">
        <f>SUBTOTAL(109,C40:C71)</f>
        <v>77392</v>
      </c>
      <c r="D72" s="97" t="str">
        <f>CONCATENATE("(",FIXED(_tbl33[[#This Row],[&lt;1]]/_tbl33[[#This Row],[Total]]*100,1),")")</f>
        <v>(53.9)</v>
      </c>
      <c r="E72" s="139">
        <f>SUBTOTAL(109,E40:E71)</f>
        <v>32030</v>
      </c>
      <c r="F72" s="97" t="str">
        <f>CONCATENATE("(",FIXED(_tbl33[[#This Row],[1-4]]/_tbl33[[#This Row],[Total]]*100,1),")")</f>
        <v>(22.3)</v>
      </c>
      <c r="G72" s="139">
        <f>SUBTOTAL(109,G40:G71)</f>
        <v>17311</v>
      </c>
      <c r="H72" s="97" t="str">
        <f>CONCATENATE("(",FIXED(_tbl33[[#This Row],[5-10]]/_tbl33[[#This Row],[Total]]*100,1),")")</f>
        <v>(12.0)</v>
      </c>
      <c r="I72" s="139">
        <f>SUBTOTAL(109,I40:I71)</f>
        <v>16969</v>
      </c>
      <c r="J72" s="97" t="str">
        <f>CONCATENATE("(",FIXED(_tbl33[[#This Row],[11-15]]/_tbl33[[#This Row],[Total]]*100,1),")")</f>
        <v>(11.8)</v>
      </c>
      <c r="K72" s="139">
        <f>SUBTOTAL(109,K40:K71)</f>
        <v>143702</v>
      </c>
      <c r="L72" s="97" t="str">
        <f>CONCATENATE("(",FIXED(_tbl33[[#This Row],[Total]]/$K$106*100,1),")")</f>
        <v>(33.7)</v>
      </c>
    </row>
    <row r="73" spans="1:12" x14ac:dyDescent="0.2">
      <c r="A73" s="18" t="s">
        <v>263</v>
      </c>
      <c r="B73" s="100" t="s">
        <v>72</v>
      </c>
      <c r="C73" s="141">
        <v>1236</v>
      </c>
      <c r="D73" s="89" t="s">
        <v>462</v>
      </c>
      <c r="E73" s="141">
        <v>944</v>
      </c>
      <c r="F73" s="89" t="s">
        <v>337</v>
      </c>
      <c r="G73" s="141">
        <v>454</v>
      </c>
      <c r="H73" s="89" t="s">
        <v>233</v>
      </c>
      <c r="I73" s="141">
        <v>565</v>
      </c>
      <c r="J73" s="89" t="s">
        <v>229</v>
      </c>
      <c r="K73" s="142">
        <v>3199</v>
      </c>
      <c r="L73" s="98" t="s">
        <v>35</v>
      </c>
    </row>
    <row r="74" spans="1:12" x14ac:dyDescent="0.2">
      <c r="A74" s="18" t="s">
        <v>263</v>
      </c>
      <c r="B74" s="100" t="s">
        <v>77</v>
      </c>
      <c r="C74" s="139">
        <v>963</v>
      </c>
      <c r="D74" s="97" t="s">
        <v>387</v>
      </c>
      <c r="E74" s="139">
        <v>533</v>
      </c>
      <c r="F74" s="97" t="s">
        <v>325</v>
      </c>
      <c r="G74" s="139">
        <v>486</v>
      </c>
      <c r="H74" s="97" t="s">
        <v>103</v>
      </c>
      <c r="I74" s="139">
        <v>644</v>
      </c>
      <c r="J74" s="97" t="s">
        <v>150</v>
      </c>
      <c r="K74" s="142">
        <v>2626</v>
      </c>
      <c r="L74" s="98" t="s">
        <v>352</v>
      </c>
    </row>
    <row r="75" spans="1:12" x14ac:dyDescent="0.2">
      <c r="A75" s="18" t="s">
        <v>263</v>
      </c>
      <c r="B75" s="100" t="s">
        <v>82</v>
      </c>
      <c r="C75" s="139">
        <v>3271</v>
      </c>
      <c r="D75" s="97" t="s">
        <v>376</v>
      </c>
      <c r="E75" s="139">
        <v>1887</v>
      </c>
      <c r="F75" s="97" t="s">
        <v>151</v>
      </c>
      <c r="G75" s="139">
        <v>1670</v>
      </c>
      <c r="H75" s="97" t="s">
        <v>266</v>
      </c>
      <c r="I75" s="139">
        <v>1790</v>
      </c>
      <c r="J75" s="97" t="s">
        <v>362</v>
      </c>
      <c r="K75" s="142">
        <v>8618</v>
      </c>
      <c r="L75" s="98" t="s">
        <v>241</v>
      </c>
    </row>
    <row r="76" spans="1:12" x14ac:dyDescent="0.2">
      <c r="A76" s="18" t="s">
        <v>263</v>
      </c>
      <c r="B76" s="100" t="s">
        <v>86</v>
      </c>
      <c r="C76" s="139">
        <v>5065</v>
      </c>
      <c r="D76" s="97" t="s">
        <v>488</v>
      </c>
      <c r="E76" s="139">
        <v>1280</v>
      </c>
      <c r="F76" s="97" t="s">
        <v>303</v>
      </c>
      <c r="G76" s="139">
        <v>948</v>
      </c>
      <c r="H76" s="97" t="s">
        <v>184</v>
      </c>
      <c r="I76" s="139">
        <v>552</v>
      </c>
      <c r="J76" s="97" t="s">
        <v>375</v>
      </c>
      <c r="K76" s="142">
        <v>7845</v>
      </c>
      <c r="L76" s="98" t="s">
        <v>388</v>
      </c>
    </row>
    <row r="77" spans="1:12" x14ac:dyDescent="0.2">
      <c r="A77" s="18" t="s">
        <v>263</v>
      </c>
      <c r="B77" s="100" t="s">
        <v>91</v>
      </c>
      <c r="C77" s="139">
        <v>3905</v>
      </c>
      <c r="D77" s="97" t="s">
        <v>25</v>
      </c>
      <c r="E77" s="139">
        <v>2016</v>
      </c>
      <c r="F77" s="97" t="s">
        <v>364</v>
      </c>
      <c r="G77" s="139">
        <v>515</v>
      </c>
      <c r="H77" s="97" t="s">
        <v>162</v>
      </c>
      <c r="I77" s="139">
        <v>462</v>
      </c>
      <c r="J77" s="97" t="s">
        <v>271</v>
      </c>
      <c r="K77" s="142">
        <v>6898</v>
      </c>
      <c r="L77" s="98" t="s">
        <v>90</v>
      </c>
    </row>
    <row r="78" spans="1:12" x14ac:dyDescent="0.2">
      <c r="A78" s="18" t="s">
        <v>263</v>
      </c>
      <c r="B78" s="100" t="s">
        <v>96</v>
      </c>
      <c r="C78" s="139">
        <v>4084</v>
      </c>
      <c r="D78" s="97" t="s">
        <v>58</v>
      </c>
      <c r="E78" s="139">
        <v>1751</v>
      </c>
      <c r="F78" s="97" t="s">
        <v>92</v>
      </c>
      <c r="G78" s="139">
        <v>706</v>
      </c>
      <c r="H78" s="97" t="s">
        <v>428</v>
      </c>
      <c r="I78" s="139">
        <v>504</v>
      </c>
      <c r="J78" s="97" t="s">
        <v>51</v>
      </c>
      <c r="K78" s="142">
        <v>7045</v>
      </c>
      <c r="L78" s="98" t="s">
        <v>133</v>
      </c>
    </row>
    <row r="79" spans="1:12" x14ac:dyDescent="0.2">
      <c r="A79" s="18" t="s">
        <v>263</v>
      </c>
      <c r="B79" s="100" t="s">
        <v>101</v>
      </c>
      <c r="C79" s="139">
        <v>1448</v>
      </c>
      <c r="D79" s="97" t="s">
        <v>124</v>
      </c>
      <c r="E79" s="139">
        <v>1331</v>
      </c>
      <c r="F79" s="97" t="s">
        <v>169</v>
      </c>
      <c r="G79" s="139">
        <v>639</v>
      </c>
      <c r="H79" s="97" t="s">
        <v>317</v>
      </c>
      <c r="I79" s="139">
        <v>790</v>
      </c>
      <c r="J79" s="97" t="s">
        <v>152</v>
      </c>
      <c r="K79" s="142">
        <v>4208</v>
      </c>
      <c r="L79" s="98" t="s">
        <v>28</v>
      </c>
    </row>
    <row r="80" spans="1:12" x14ac:dyDescent="0.2">
      <c r="A80" s="18" t="s">
        <v>263</v>
      </c>
      <c r="B80" s="100" t="s">
        <v>104</v>
      </c>
      <c r="C80" s="139">
        <v>2754</v>
      </c>
      <c r="D80" s="97" t="s">
        <v>469</v>
      </c>
      <c r="E80" s="139">
        <v>687</v>
      </c>
      <c r="F80" s="97" t="s">
        <v>177</v>
      </c>
      <c r="G80" s="139">
        <v>537</v>
      </c>
      <c r="H80" s="97" t="s">
        <v>110</v>
      </c>
      <c r="I80" s="139">
        <v>515</v>
      </c>
      <c r="J80" s="97" t="s">
        <v>443</v>
      </c>
      <c r="K80" s="142">
        <v>4493</v>
      </c>
      <c r="L80" s="98" t="s">
        <v>76</v>
      </c>
    </row>
    <row r="81" spans="1:12" x14ac:dyDescent="0.2">
      <c r="A81" s="18" t="s">
        <v>263</v>
      </c>
      <c r="B81" s="100" t="s">
        <v>107</v>
      </c>
      <c r="C81" s="139">
        <v>1532</v>
      </c>
      <c r="D81" s="97" t="s">
        <v>253</v>
      </c>
      <c r="E81" s="139">
        <v>784</v>
      </c>
      <c r="F81" s="97" t="s">
        <v>254</v>
      </c>
      <c r="G81" s="139">
        <v>230</v>
      </c>
      <c r="H81" s="97" t="s">
        <v>216</v>
      </c>
      <c r="I81" s="139">
        <v>223</v>
      </c>
      <c r="J81" s="97" t="s">
        <v>409</v>
      </c>
      <c r="K81" s="142">
        <v>2769</v>
      </c>
      <c r="L81" s="98" t="s">
        <v>163</v>
      </c>
    </row>
    <row r="82" spans="1:12" x14ac:dyDescent="0.2">
      <c r="A82" s="18" t="s">
        <v>263</v>
      </c>
      <c r="B82" s="100" t="s">
        <v>112</v>
      </c>
      <c r="C82" s="139">
        <v>1693</v>
      </c>
      <c r="D82" s="97" t="s">
        <v>349</v>
      </c>
      <c r="E82" s="139">
        <v>881</v>
      </c>
      <c r="F82" s="97" t="s">
        <v>287</v>
      </c>
      <c r="G82" s="139">
        <v>844</v>
      </c>
      <c r="H82" s="97" t="s">
        <v>97</v>
      </c>
      <c r="I82" s="139">
        <v>370</v>
      </c>
      <c r="J82" s="97" t="s">
        <v>48</v>
      </c>
      <c r="K82" s="142">
        <v>3788</v>
      </c>
      <c r="L82" s="98" t="s">
        <v>181</v>
      </c>
    </row>
    <row r="83" spans="1:12" x14ac:dyDescent="0.2">
      <c r="A83" s="18" t="s">
        <v>263</v>
      </c>
      <c r="B83" s="100" t="s">
        <v>115</v>
      </c>
      <c r="C83" s="139">
        <v>704</v>
      </c>
      <c r="D83" s="97" t="s">
        <v>415</v>
      </c>
      <c r="E83" s="139">
        <v>508</v>
      </c>
      <c r="F83" s="97" t="s">
        <v>364</v>
      </c>
      <c r="G83" s="139">
        <v>187</v>
      </c>
      <c r="H83" s="97" t="s">
        <v>14</v>
      </c>
      <c r="I83" s="139">
        <v>340</v>
      </c>
      <c r="J83" s="97" t="s">
        <v>183</v>
      </c>
      <c r="K83" s="142">
        <v>1739</v>
      </c>
      <c r="L83" s="98" t="s">
        <v>331</v>
      </c>
    </row>
    <row r="84" spans="1:12" x14ac:dyDescent="0.2">
      <c r="A84" s="18" t="s">
        <v>263</v>
      </c>
      <c r="B84" s="100" t="s">
        <v>118</v>
      </c>
      <c r="C84" s="139">
        <v>2096</v>
      </c>
      <c r="D84" s="97" t="s">
        <v>383</v>
      </c>
      <c r="E84" s="139">
        <v>1702</v>
      </c>
      <c r="F84" s="97" t="s">
        <v>293</v>
      </c>
      <c r="G84" s="139">
        <v>570</v>
      </c>
      <c r="H84" s="97" t="s">
        <v>432</v>
      </c>
      <c r="I84" s="139">
        <v>873</v>
      </c>
      <c r="J84" s="97" t="s">
        <v>353</v>
      </c>
      <c r="K84" s="142">
        <v>5241</v>
      </c>
      <c r="L84" s="98" t="s">
        <v>127</v>
      </c>
    </row>
    <row r="85" spans="1:12" x14ac:dyDescent="0.2">
      <c r="A85" s="18" t="s">
        <v>263</v>
      </c>
      <c r="B85" s="100" t="s">
        <v>122</v>
      </c>
      <c r="C85" s="139">
        <v>1403</v>
      </c>
      <c r="D85" s="97" t="s">
        <v>120</v>
      </c>
      <c r="E85" s="139">
        <v>1392</v>
      </c>
      <c r="F85" s="97" t="s">
        <v>371</v>
      </c>
      <c r="G85" s="139">
        <v>1024</v>
      </c>
      <c r="H85" s="97" t="s">
        <v>132</v>
      </c>
      <c r="I85" s="139">
        <v>628</v>
      </c>
      <c r="J85" s="97" t="s">
        <v>326</v>
      </c>
      <c r="K85" s="142">
        <v>4447</v>
      </c>
      <c r="L85" s="98" t="s">
        <v>76</v>
      </c>
    </row>
    <row r="86" spans="1:12" x14ac:dyDescent="0.2">
      <c r="A86" s="18" t="s">
        <v>263</v>
      </c>
      <c r="B86" s="100" t="s">
        <v>128</v>
      </c>
      <c r="C86" s="139">
        <v>3525</v>
      </c>
      <c r="D86" s="97" t="s">
        <v>470</v>
      </c>
      <c r="E86" s="139">
        <v>651</v>
      </c>
      <c r="F86" s="97" t="s">
        <v>219</v>
      </c>
      <c r="G86" s="139">
        <v>453</v>
      </c>
      <c r="H86" s="97" t="s">
        <v>93</v>
      </c>
      <c r="I86" s="139">
        <v>231</v>
      </c>
      <c r="J86" s="97" t="s">
        <v>90</v>
      </c>
      <c r="K86" s="142">
        <v>4860</v>
      </c>
      <c r="L86" s="98" t="s">
        <v>318</v>
      </c>
    </row>
    <row r="87" spans="1:12" x14ac:dyDescent="0.2">
      <c r="A87" s="18" t="s">
        <v>263</v>
      </c>
      <c r="B87" s="100" t="s">
        <v>131</v>
      </c>
      <c r="C87" s="139">
        <v>4449</v>
      </c>
      <c r="D87" s="97" t="s">
        <v>489</v>
      </c>
      <c r="E87" s="139">
        <v>1209</v>
      </c>
      <c r="F87" s="97" t="s">
        <v>173</v>
      </c>
      <c r="G87" s="139">
        <v>563</v>
      </c>
      <c r="H87" s="97" t="s">
        <v>421</v>
      </c>
      <c r="I87" s="139">
        <v>437</v>
      </c>
      <c r="J87" s="97" t="s">
        <v>351</v>
      </c>
      <c r="K87" s="142">
        <v>6658</v>
      </c>
      <c r="L87" s="98" t="s">
        <v>141</v>
      </c>
    </row>
    <row r="88" spans="1:12" x14ac:dyDescent="0.2">
      <c r="A88" s="18" t="s">
        <v>263</v>
      </c>
      <c r="B88" s="100" t="s">
        <v>134</v>
      </c>
      <c r="C88" s="139">
        <v>1763</v>
      </c>
      <c r="D88" s="97" t="s">
        <v>30</v>
      </c>
      <c r="E88" s="139">
        <v>893</v>
      </c>
      <c r="F88" s="97" t="s">
        <v>97</v>
      </c>
      <c r="G88" s="139">
        <v>526</v>
      </c>
      <c r="H88" s="97" t="s">
        <v>159</v>
      </c>
      <c r="I88" s="139">
        <v>826</v>
      </c>
      <c r="J88" s="97" t="s">
        <v>464</v>
      </c>
      <c r="K88" s="142">
        <v>4008</v>
      </c>
      <c r="L88" s="98" t="s">
        <v>31</v>
      </c>
    </row>
    <row r="89" spans="1:12" x14ac:dyDescent="0.2">
      <c r="A89" s="18" t="s">
        <v>263</v>
      </c>
      <c r="B89" s="100" t="s">
        <v>138</v>
      </c>
      <c r="C89" s="139">
        <v>3065</v>
      </c>
      <c r="D89" s="97" t="s">
        <v>386</v>
      </c>
      <c r="E89" s="139">
        <v>954</v>
      </c>
      <c r="F89" s="97" t="s">
        <v>273</v>
      </c>
      <c r="G89" s="139">
        <v>679</v>
      </c>
      <c r="H89" s="97" t="s">
        <v>243</v>
      </c>
      <c r="I89" s="139">
        <v>407</v>
      </c>
      <c r="J89" s="97" t="s">
        <v>276</v>
      </c>
      <c r="K89" s="142">
        <v>5105</v>
      </c>
      <c r="L89" s="98" t="s">
        <v>57</v>
      </c>
    </row>
    <row r="90" spans="1:12" x14ac:dyDescent="0.2">
      <c r="A90" s="18" t="s">
        <v>263</v>
      </c>
      <c r="B90" s="100" t="s">
        <v>142</v>
      </c>
      <c r="C90" s="139">
        <v>300</v>
      </c>
      <c r="D90" s="97" t="s">
        <v>302</v>
      </c>
      <c r="E90" s="139">
        <v>335</v>
      </c>
      <c r="F90" s="97" t="s">
        <v>337</v>
      </c>
      <c r="G90" s="139">
        <v>149</v>
      </c>
      <c r="H90" s="97" t="s">
        <v>159</v>
      </c>
      <c r="I90" s="139">
        <v>350</v>
      </c>
      <c r="J90" s="97" t="s">
        <v>146</v>
      </c>
      <c r="K90" s="142">
        <v>1134</v>
      </c>
      <c r="L90" s="98" t="s">
        <v>403</v>
      </c>
    </row>
    <row r="91" spans="1:12" x14ac:dyDescent="0.2">
      <c r="A91" s="18" t="s">
        <v>263</v>
      </c>
      <c r="B91" s="100" t="s">
        <v>145</v>
      </c>
      <c r="C91" s="139">
        <v>1941</v>
      </c>
      <c r="D91" s="97" t="s">
        <v>435</v>
      </c>
      <c r="E91" s="139">
        <v>808</v>
      </c>
      <c r="F91" s="97" t="s">
        <v>321</v>
      </c>
      <c r="G91" s="139">
        <v>447</v>
      </c>
      <c r="H91" s="97" t="s">
        <v>116</v>
      </c>
      <c r="I91" s="139">
        <v>662</v>
      </c>
      <c r="J91" s="97" t="s">
        <v>299</v>
      </c>
      <c r="K91" s="142">
        <v>3858</v>
      </c>
      <c r="L91" s="98" t="s">
        <v>200</v>
      </c>
    </row>
    <row r="92" spans="1:12" x14ac:dyDescent="0.2">
      <c r="A92" s="18" t="s">
        <v>263</v>
      </c>
      <c r="B92" s="100" t="s">
        <v>148</v>
      </c>
      <c r="C92" s="139">
        <v>900</v>
      </c>
      <c r="D92" s="97" t="s">
        <v>441</v>
      </c>
      <c r="E92" s="139">
        <v>804</v>
      </c>
      <c r="F92" s="97" t="s">
        <v>341</v>
      </c>
      <c r="G92" s="139">
        <v>684</v>
      </c>
      <c r="H92" s="97" t="s">
        <v>220</v>
      </c>
      <c r="I92" s="139">
        <v>420</v>
      </c>
      <c r="J92" s="97" t="s">
        <v>114</v>
      </c>
      <c r="K92" s="142">
        <v>2808</v>
      </c>
      <c r="L92" s="98" t="s">
        <v>174</v>
      </c>
    </row>
    <row r="93" spans="1:12" x14ac:dyDescent="0.2">
      <c r="A93" s="18" t="s">
        <v>263</v>
      </c>
      <c r="B93" s="100" t="s">
        <v>154</v>
      </c>
      <c r="C93" s="139">
        <v>6689</v>
      </c>
      <c r="D93" s="97" t="s">
        <v>400</v>
      </c>
      <c r="E93" s="139">
        <v>1618</v>
      </c>
      <c r="F93" s="97" t="s">
        <v>143</v>
      </c>
      <c r="G93" s="139">
        <v>1378</v>
      </c>
      <c r="H93" s="97" t="s">
        <v>243</v>
      </c>
      <c r="I93" s="139">
        <v>712</v>
      </c>
      <c r="J93" s="97" t="s">
        <v>156</v>
      </c>
      <c r="K93" s="142">
        <v>10397</v>
      </c>
      <c r="L93" s="98" t="s">
        <v>51</v>
      </c>
    </row>
    <row r="94" spans="1:12" x14ac:dyDescent="0.2">
      <c r="A94" s="18" t="s">
        <v>263</v>
      </c>
      <c r="B94" s="100" t="s">
        <v>157</v>
      </c>
      <c r="C94" s="139">
        <v>2823</v>
      </c>
      <c r="D94" s="97" t="s">
        <v>456</v>
      </c>
      <c r="E94" s="139">
        <v>1246</v>
      </c>
      <c r="F94" s="97" t="s">
        <v>87</v>
      </c>
      <c r="G94" s="139">
        <v>575</v>
      </c>
      <c r="H94" s="97" t="s">
        <v>190</v>
      </c>
      <c r="I94" s="139">
        <v>733</v>
      </c>
      <c r="J94" s="97" t="s">
        <v>140</v>
      </c>
      <c r="K94" s="142">
        <v>5377</v>
      </c>
      <c r="L94" s="98" t="s">
        <v>127</v>
      </c>
    </row>
    <row r="95" spans="1:12" x14ac:dyDescent="0.2">
      <c r="A95" s="18" t="s">
        <v>263</v>
      </c>
      <c r="B95" s="100" t="s">
        <v>161</v>
      </c>
      <c r="C95" s="139">
        <v>2213</v>
      </c>
      <c r="D95" s="97" t="s">
        <v>475</v>
      </c>
      <c r="E95" s="139">
        <v>475</v>
      </c>
      <c r="F95" s="97" t="s">
        <v>283</v>
      </c>
      <c r="G95" s="139">
        <v>133</v>
      </c>
      <c r="H95" s="97" t="s">
        <v>141</v>
      </c>
      <c r="I95" s="139">
        <v>79</v>
      </c>
      <c r="J95" s="97" t="s">
        <v>200</v>
      </c>
      <c r="K95" s="142">
        <v>2900</v>
      </c>
      <c r="L95" s="98" t="s">
        <v>174</v>
      </c>
    </row>
    <row r="96" spans="1:12" x14ac:dyDescent="0.2">
      <c r="A96" s="18" t="s">
        <v>263</v>
      </c>
      <c r="B96" s="100" t="s">
        <v>164</v>
      </c>
      <c r="C96" s="139">
        <v>1170</v>
      </c>
      <c r="D96" s="97" t="s">
        <v>457</v>
      </c>
      <c r="E96" s="139">
        <v>507</v>
      </c>
      <c r="F96" s="97" t="s">
        <v>158</v>
      </c>
      <c r="G96" s="139">
        <v>200</v>
      </c>
      <c r="H96" s="97" t="s">
        <v>348</v>
      </c>
      <c r="I96" s="139">
        <v>316</v>
      </c>
      <c r="J96" s="97" t="s">
        <v>188</v>
      </c>
      <c r="K96" s="142">
        <v>2193</v>
      </c>
      <c r="L96" s="98" t="s">
        <v>111</v>
      </c>
    </row>
    <row r="97" spans="1:12" x14ac:dyDescent="0.2">
      <c r="A97" s="18" t="s">
        <v>263</v>
      </c>
      <c r="B97" s="100" t="s">
        <v>167</v>
      </c>
      <c r="C97" s="139">
        <v>2260</v>
      </c>
      <c r="D97" s="97" t="s">
        <v>30</v>
      </c>
      <c r="E97" s="139">
        <v>1074</v>
      </c>
      <c r="F97" s="97" t="s">
        <v>321</v>
      </c>
      <c r="G97" s="139">
        <v>1164</v>
      </c>
      <c r="H97" s="97" t="s">
        <v>204</v>
      </c>
      <c r="I97" s="139">
        <v>639</v>
      </c>
      <c r="J97" s="97" t="s">
        <v>106</v>
      </c>
      <c r="K97" s="142">
        <v>5137</v>
      </c>
      <c r="L97" s="98" t="s">
        <v>57</v>
      </c>
    </row>
    <row r="98" spans="1:12" x14ac:dyDescent="0.2">
      <c r="A98" s="18" t="s">
        <v>263</v>
      </c>
      <c r="B98" s="100" t="s">
        <v>171</v>
      </c>
      <c r="C98" s="139">
        <v>740</v>
      </c>
      <c r="D98" s="97" t="s">
        <v>223</v>
      </c>
      <c r="E98" s="139">
        <v>977</v>
      </c>
      <c r="F98" s="97" t="s">
        <v>454</v>
      </c>
      <c r="G98" s="139">
        <v>167</v>
      </c>
      <c r="H98" s="97" t="s">
        <v>378</v>
      </c>
      <c r="I98" s="139">
        <v>285</v>
      </c>
      <c r="J98" s="97" t="s">
        <v>159</v>
      </c>
      <c r="K98" s="142">
        <v>2169</v>
      </c>
      <c r="L98" s="98" t="s">
        <v>111</v>
      </c>
    </row>
    <row r="99" spans="1:12" x14ac:dyDescent="0.2">
      <c r="A99" s="18" t="s">
        <v>263</v>
      </c>
      <c r="B99" s="100" t="s">
        <v>175</v>
      </c>
      <c r="C99" s="139">
        <v>3611</v>
      </c>
      <c r="D99" s="97" t="s">
        <v>394</v>
      </c>
      <c r="E99" s="139">
        <v>1627</v>
      </c>
      <c r="F99" s="97" t="s">
        <v>345</v>
      </c>
      <c r="G99" s="139">
        <v>937</v>
      </c>
      <c r="H99" s="97" t="s">
        <v>213</v>
      </c>
      <c r="I99" s="139">
        <v>742</v>
      </c>
      <c r="J99" s="97" t="s">
        <v>190</v>
      </c>
      <c r="K99" s="142">
        <v>6917</v>
      </c>
      <c r="L99" s="98" t="s">
        <v>90</v>
      </c>
    </row>
    <row r="100" spans="1:12" x14ac:dyDescent="0.2">
      <c r="A100" s="18" t="s">
        <v>263</v>
      </c>
      <c r="B100" s="100" t="s">
        <v>179</v>
      </c>
      <c r="C100" s="139">
        <v>1552</v>
      </c>
      <c r="D100" s="97" t="s">
        <v>411</v>
      </c>
      <c r="E100" s="139">
        <v>892</v>
      </c>
      <c r="F100" s="97" t="s">
        <v>330</v>
      </c>
      <c r="G100" s="139">
        <v>731</v>
      </c>
      <c r="H100" s="97" t="s">
        <v>288</v>
      </c>
      <c r="I100" s="139">
        <v>247</v>
      </c>
      <c r="J100" s="97" t="s">
        <v>51</v>
      </c>
      <c r="K100" s="142">
        <v>3422</v>
      </c>
      <c r="L100" s="98" t="s">
        <v>33</v>
      </c>
    </row>
    <row r="101" spans="1:12" x14ac:dyDescent="0.2">
      <c r="A101" s="18" t="s">
        <v>263</v>
      </c>
      <c r="B101" s="100" t="s">
        <v>182</v>
      </c>
      <c r="C101" s="139">
        <v>5608</v>
      </c>
      <c r="D101" s="97" t="s">
        <v>459</v>
      </c>
      <c r="E101" s="139">
        <v>1181</v>
      </c>
      <c r="F101" s="97" t="s">
        <v>408</v>
      </c>
      <c r="G101" s="139">
        <v>522</v>
      </c>
      <c r="H101" s="97" t="s">
        <v>351</v>
      </c>
      <c r="I101" s="139">
        <v>591</v>
      </c>
      <c r="J101" s="97" t="s">
        <v>162</v>
      </c>
      <c r="K101" s="142">
        <v>7902</v>
      </c>
      <c r="L101" s="98" t="s">
        <v>388</v>
      </c>
    </row>
    <row r="102" spans="1:12" x14ac:dyDescent="0.2">
      <c r="A102" s="18" t="s">
        <v>263</v>
      </c>
      <c r="B102" s="100" t="s">
        <v>185</v>
      </c>
      <c r="C102" s="139">
        <v>1195</v>
      </c>
      <c r="D102" s="97" t="s">
        <v>442</v>
      </c>
      <c r="E102" s="139">
        <v>554</v>
      </c>
      <c r="F102" s="97" t="s">
        <v>126</v>
      </c>
      <c r="G102" s="139">
        <v>379</v>
      </c>
      <c r="H102" s="97" t="s">
        <v>317</v>
      </c>
      <c r="I102" s="139">
        <v>363</v>
      </c>
      <c r="J102" s="97" t="s">
        <v>304</v>
      </c>
      <c r="K102" s="142">
        <v>2491</v>
      </c>
      <c r="L102" s="98" t="s">
        <v>347</v>
      </c>
    </row>
    <row r="103" spans="1:12" x14ac:dyDescent="0.2">
      <c r="A103" s="18" t="s">
        <v>263</v>
      </c>
      <c r="B103" s="100" t="s">
        <v>189</v>
      </c>
      <c r="C103" s="139">
        <v>1229</v>
      </c>
      <c r="D103" s="97" t="s">
        <v>449</v>
      </c>
      <c r="E103" s="139">
        <v>469</v>
      </c>
      <c r="F103" s="97" t="s">
        <v>87</v>
      </c>
      <c r="G103" s="139">
        <v>126</v>
      </c>
      <c r="H103" s="97" t="s">
        <v>16</v>
      </c>
      <c r="I103" s="139">
        <v>200</v>
      </c>
      <c r="J103" s="97" t="s">
        <v>160</v>
      </c>
      <c r="K103" s="142">
        <v>2024</v>
      </c>
      <c r="L103" s="98" t="s">
        <v>222</v>
      </c>
    </row>
    <row r="104" spans="1:12" x14ac:dyDescent="0.2">
      <c r="A104" s="18" t="s">
        <v>263</v>
      </c>
      <c r="B104" s="100" t="s">
        <v>192</v>
      </c>
      <c r="C104" s="140">
        <v>100</v>
      </c>
      <c r="D104" s="101" t="s">
        <v>276</v>
      </c>
      <c r="E104" s="140">
        <v>569</v>
      </c>
      <c r="F104" s="101" t="s">
        <v>50</v>
      </c>
      <c r="G104" s="140">
        <v>489</v>
      </c>
      <c r="H104" s="101" t="s">
        <v>361</v>
      </c>
      <c r="I104" s="140">
        <v>99</v>
      </c>
      <c r="J104" s="101" t="s">
        <v>49</v>
      </c>
      <c r="K104" s="142">
        <v>1257</v>
      </c>
      <c r="L104" s="98" t="s">
        <v>381</v>
      </c>
    </row>
    <row r="105" spans="1:12" ht="12.75" customHeight="1" x14ac:dyDescent="0.2">
      <c r="A105" s="2" t="s">
        <v>263</v>
      </c>
      <c r="B105" s="2" t="s">
        <v>8</v>
      </c>
      <c r="C105" s="139">
        <f>SUBTOTAL(109,C73:C104)</f>
        <v>75287</v>
      </c>
      <c r="D105" s="97" t="str">
        <f>CONCATENATE("(",FIXED(_tbl33[[#This Row],[&lt;1]]/_tbl33[[#This Row],[Total]]*100,1),")")</f>
        <v>(52.5)</v>
      </c>
      <c r="E105" s="139">
        <f>SUBTOTAL(109,E73:E104)</f>
        <v>32539</v>
      </c>
      <c r="F105" s="97" t="str">
        <f>CONCATENATE("(",FIXED(_tbl33[[#This Row],[1-4]]/_tbl33[[#This Row],[Total]]*100,1),")")</f>
        <v>(22.7)</v>
      </c>
      <c r="G105" s="139">
        <f>SUBTOTAL(109,G73:G104)</f>
        <v>19112</v>
      </c>
      <c r="H105" s="97" t="str">
        <f>CONCATENATE("(",FIXED(_tbl33[[#This Row],[5-10]]/_tbl33[[#This Row],[Total]]*100,1),")")</f>
        <v>(13.3)</v>
      </c>
      <c r="I105" s="139">
        <f>SUBTOTAL(109,I73:I104)</f>
        <v>16595</v>
      </c>
      <c r="J105" s="97" t="str">
        <f>CONCATENATE("(",FIXED(_tbl33[[#This Row],[11-15]]/_tbl33[[#This Row],[Total]]*100,1),")")</f>
        <v>(11.6)</v>
      </c>
      <c r="K105" s="139">
        <f>SUBTOTAL(109,K73:K104)</f>
        <v>143533</v>
      </c>
      <c r="L105" s="97" t="str">
        <f>CONCATENATE("(",FIXED(_tbl33[[#This Row],[Total]]/$K$106*100,1),")")</f>
        <v>(33.6)</v>
      </c>
    </row>
    <row r="106" spans="1:12" x14ac:dyDescent="0.2">
      <c r="A106" s="2" t="s">
        <v>305</v>
      </c>
      <c r="B106" s="2" t="s">
        <v>8</v>
      </c>
      <c r="C106" s="141">
        <f>SUBTOTAL(109,C73:C104,C40:C71,C7:C38)</f>
        <v>229710</v>
      </c>
      <c r="D106" s="97" t="str">
        <f>CONCATENATE("(",FIXED(_tbl33[[#This Row],[&lt;1]]/_tbl33[[#This Row],[Total]]*100,1),")")</f>
        <v>(53.8)</v>
      </c>
      <c r="E106" s="141">
        <f>SUBTOTAL(109,E73:E104,E40:E71,E7:E38)</f>
        <v>95036</v>
      </c>
      <c r="F106" s="97" t="str">
        <f>CONCATENATE("(",FIXED(_tbl33[[#This Row],[1-4]]/_tbl33[[#This Row],[Total]]*100,1),")")</f>
        <v>(22.3)</v>
      </c>
      <c r="G106" s="141">
        <f>SUBTOTAL(109,G73:G104,G40:G71,G7:G38)</f>
        <v>53016</v>
      </c>
      <c r="H106" s="97" t="str">
        <f>CONCATENATE("(",FIXED(_tbl33[[#This Row],[5-10]]/_tbl33[[#This Row],[Total]]*100,1),")")</f>
        <v>(12.4)</v>
      </c>
      <c r="I106" s="141">
        <f>SUBTOTAL(109,I73:I104,I40:I71,I7:I38)</f>
        <v>48887</v>
      </c>
      <c r="J106" s="97" t="str">
        <f>CONCATENATE("(",FIXED(_tbl33[[#This Row],[11-15]]/_tbl33[[#This Row],[Total]]*100,1),")")</f>
        <v>(11.5)</v>
      </c>
      <c r="K106" s="141">
        <f>SUBTOTAL(109,K73:K104,K40:K71,K7:K38)</f>
        <v>426649</v>
      </c>
      <c r="L106" s="94" t="s">
        <v>44</v>
      </c>
    </row>
    <row r="108" spans="1:12" x14ac:dyDescent="0.2">
      <c r="A108" s="14" t="s">
        <v>492</v>
      </c>
      <c r="B108" s="16"/>
      <c r="C108" s="63"/>
      <c r="D108" s="90"/>
      <c r="E108" s="63"/>
      <c r="F108" s="90"/>
      <c r="G108" s="63"/>
      <c r="H108" s="90"/>
      <c r="I108" s="63"/>
      <c r="J108" s="90"/>
      <c r="K108" s="63"/>
    </row>
    <row r="109" spans="1:12" x14ac:dyDescent="0.2">
      <c r="A109" s="16" t="s">
        <v>1011</v>
      </c>
      <c r="B109" s="16"/>
      <c r="C109" s="63"/>
      <c r="D109" s="90"/>
      <c r="E109" s="63"/>
      <c r="F109" s="90"/>
      <c r="G109" s="63"/>
      <c r="H109" s="90"/>
      <c r="I109" s="63"/>
      <c r="J109" s="90"/>
      <c r="K109" s="63"/>
    </row>
    <row r="110" spans="1:12" x14ac:dyDescent="0.2">
      <c r="A110" s="16" t="s">
        <v>1017</v>
      </c>
      <c r="B110" s="4"/>
      <c r="C110" s="65"/>
      <c r="D110" s="91"/>
      <c r="E110" s="65"/>
      <c r="F110" s="91"/>
      <c r="G110" s="65"/>
      <c r="H110" s="91"/>
      <c r="I110" s="65"/>
      <c r="J110" s="91"/>
      <c r="K110" s="65"/>
    </row>
    <row r="111" spans="1:12" ht="24" customHeight="1" x14ac:dyDescent="0.2">
      <c r="A111" s="352" t="s">
        <v>508</v>
      </c>
      <c r="B111" s="352"/>
      <c r="C111" s="352"/>
      <c r="D111" s="352"/>
      <c r="E111" s="352"/>
      <c r="F111" s="352"/>
      <c r="G111" s="352"/>
      <c r="H111" s="352"/>
      <c r="I111" s="352"/>
      <c r="J111" s="352"/>
      <c r="K111" s="352"/>
    </row>
    <row r="112" spans="1:12" x14ac:dyDescent="0.2">
      <c r="A112" s="3"/>
      <c r="B112" s="4"/>
      <c r="C112" s="65"/>
      <c r="D112" s="91"/>
      <c r="E112" s="65"/>
      <c r="F112" s="91"/>
      <c r="G112" s="65"/>
      <c r="H112" s="91"/>
      <c r="I112" s="65"/>
      <c r="J112" s="91"/>
      <c r="K112" s="65"/>
    </row>
    <row r="113" spans="1:11" x14ac:dyDescent="0.2">
      <c r="A113" s="3"/>
      <c r="B113" s="4"/>
      <c r="C113" s="65"/>
      <c r="D113" s="91"/>
      <c r="E113" s="65"/>
      <c r="F113" s="91"/>
      <c r="G113" s="65"/>
      <c r="H113" s="91"/>
      <c r="I113" s="65"/>
      <c r="J113" s="91"/>
      <c r="K113" s="65"/>
    </row>
    <row r="114" spans="1:11" x14ac:dyDescent="0.2">
      <c r="A114" s="3"/>
      <c r="B114" s="4"/>
      <c r="C114" s="65"/>
      <c r="D114" s="91"/>
      <c r="E114" s="65"/>
      <c r="F114" s="91"/>
      <c r="G114" s="65"/>
      <c r="H114" s="91"/>
      <c r="I114" s="65"/>
      <c r="J114" s="91"/>
      <c r="K114" s="65"/>
    </row>
  </sheetData>
  <mergeCells count="6">
    <mergeCell ref="A111:K111"/>
    <mergeCell ref="A1:L1"/>
    <mergeCell ref="A2:L2"/>
    <mergeCell ref="A3:L3"/>
    <mergeCell ref="A5:L5"/>
    <mergeCell ref="A4:L4"/>
  </mergeCells>
  <conditionalFormatting sqref="A7:L72 A105:L106">
    <cfRule type="expression" dxfId="117" priority="6">
      <formula>IF($B7="Total",1,0)</formula>
    </cfRule>
  </conditionalFormatting>
  <conditionalFormatting sqref="A105:A106 A7:A72">
    <cfRule type="expression" dxfId="116" priority="5">
      <formula>IF(OR($B6="Organisation",$B7="Total",$B6="Total"),0,1)</formula>
    </cfRule>
  </conditionalFormatting>
  <conditionalFormatting sqref="A73:L104">
    <cfRule type="expression" dxfId="115" priority="2">
      <formula>IF($B73="Total",1,0)</formula>
    </cfRule>
  </conditionalFormatting>
  <conditionalFormatting sqref="A73:A104">
    <cfRule type="expression" dxfId="114" priority="1">
      <formula>IF(OR($B72="Organisation",$B73="Total",$B72="Total"),0,1)</formula>
    </cfRule>
  </conditionalFormatting>
  <pageMargins left="0.7" right="0.7" top="0.75" bottom="0.75" header="0.3" footer="0.3"/>
  <pageSetup paperSize="9" scale="47" orientation="portrait" horizont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M16"/>
  <sheetViews>
    <sheetView showGridLines="0" showRowColHeaders="0" zoomScaleNormal="100" workbookViewId="0">
      <selection sqref="A1:K1"/>
    </sheetView>
  </sheetViews>
  <sheetFormatPr defaultRowHeight="12.75" x14ac:dyDescent="0.2"/>
  <cols>
    <col min="1" max="1" width="15.28515625" style="13" customWidth="1"/>
    <col min="2" max="2" width="11" style="62" customWidth="1"/>
    <col min="3" max="3" width="14.42578125" style="76" bestFit="1" customWidth="1"/>
    <col min="4" max="4" width="11" style="62" bestFit="1" customWidth="1"/>
    <col min="5" max="5" width="14.42578125" style="76" bestFit="1" customWidth="1"/>
    <col min="6" max="6" width="11" style="62" bestFit="1" customWidth="1"/>
    <col min="7" max="7" width="14.42578125" style="76" bestFit="1" customWidth="1"/>
    <col min="8" max="8" width="10" style="62" bestFit="1" customWidth="1"/>
    <col min="9" max="9" width="13.42578125" style="76" bestFit="1" customWidth="1"/>
    <col min="10" max="16384" width="9.140625" style="13"/>
  </cols>
  <sheetData>
    <row r="1" spans="1:13" ht="24" customHeight="1" x14ac:dyDescent="0.2">
      <c r="A1" s="345" t="s">
        <v>1026</v>
      </c>
      <c r="B1" s="347"/>
      <c r="C1" s="347"/>
      <c r="D1" s="347"/>
      <c r="E1" s="347"/>
      <c r="F1" s="347"/>
      <c r="G1" s="347"/>
      <c r="H1" s="347"/>
      <c r="I1" s="347"/>
      <c r="J1" s="347"/>
      <c r="K1" s="347"/>
    </row>
    <row r="2" spans="1:13" ht="19.5" customHeight="1" x14ac:dyDescent="0.2">
      <c r="A2" s="346" t="s">
        <v>1021</v>
      </c>
      <c r="B2" s="346"/>
      <c r="C2" s="346"/>
      <c r="D2" s="346"/>
      <c r="E2" s="346"/>
      <c r="F2" s="346"/>
      <c r="G2" s="346"/>
      <c r="H2" s="346"/>
      <c r="I2" s="346"/>
      <c r="J2" s="154"/>
      <c r="K2" s="154"/>
    </row>
    <row r="3" spans="1:13" ht="45" customHeight="1" x14ac:dyDescent="0.2">
      <c r="A3" s="346" t="s">
        <v>1019</v>
      </c>
      <c r="B3" s="346"/>
      <c r="C3" s="346"/>
      <c r="D3" s="346"/>
      <c r="E3" s="346"/>
      <c r="F3" s="346"/>
      <c r="G3" s="346"/>
      <c r="H3" s="346"/>
      <c r="I3" s="346"/>
      <c r="J3" s="152"/>
      <c r="K3" s="152"/>
      <c r="L3" s="154"/>
    </row>
    <row r="4" spans="1:13" ht="21" customHeight="1" x14ac:dyDescent="0.2">
      <c r="A4" s="349" t="s">
        <v>507</v>
      </c>
      <c r="B4" s="349"/>
      <c r="C4" s="349"/>
      <c r="D4" s="349"/>
      <c r="E4" s="349"/>
      <c r="F4" s="349"/>
      <c r="G4" s="349"/>
      <c r="H4" s="349"/>
      <c r="I4" s="349"/>
      <c r="J4" s="157"/>
      <c r="K4" s="157"/>
    </row>
    <row r="5" spans="1:13" ht="43.5" customHeight="1" x14ac:dyDescent="0.2">
      <c r="A5" s="349" t="s">
        <v>1027</v>
      </c>
      <c r="B5" s="349"/>
      <c r="C5" s="349"/>
      <c r="D5" s="349"/>
      <c r="E5" s="349"/>
      <c r="F5" s="349"/>
      <c r="G5" s="349"/>
      <c r="H5" s="349"/>
      <c r="I5" s="349"/>
      <c r="J5" s="155"/>
      <c r="K5" s="155"/>
    </row>
    <row r="6" spans="1:13" s="113" customFormat="1" ht="27.75" customHeight="1" x14ac:dyDescent="0.2">
      <c r="A6" s="158" t="s">
        <v>1025</v>
      </c>
      <c r="B6" s="125" t="s">
        <v>71</v>
      </c>
      <c r="C6" s="125" t="s">
        <v>1022</v>
      </c>
      <c r="D6" s="125" t="s">
        <v>197</v>
      </c>
      <c r="E6" s="125" t="s">
        <v>1023</v>
      </c>
      <c r="F6" s="125" t="s">
        <v>263</v>
      </c>
      <c r="G6" s="125" t="s">
        <v>1024</v>
      </c>
      <c r="H6" s="125" t="s">
        <v>8</v>
      </c>
      <c r="I6" s="125" t="s">
        <v>9</v>
      </c>
    </row>
    <row r="7" spans="1:13" x14ac:dyDescent="0.2">
      <c r="A7" s="114" t="s">
        <v>444</v>
      </c>
      <c r="B7" s="143">
        <v>112896</v>
      </c>
      <c r="C7" s="129" t="str">
        <f>CONCATENATE("(",FIXED(tbl33a[[#This Row],[2017]]/$B$12*100,1),")")</f>
        <v>(81.0)</v>
      </c>
      <c r="D7" s="143">
        <v>117415</v>
      </c>
      <c r="E7" s="129" t="str">
        <f>CONCATENATE("(",FIXED(tbl33a[[#This Row],[2018]]/$D$12*100,1),")")</f>
        <v>(81.7)</v>
      </c>
      <c r="F7" s="143">
        <v>115038</v>
      </c>
      <c r="G7" s="129" t="str">
        <f>CONCATENATE("(",FIXED(tbl33a[[#This Row],[2019]]/$F$12*100,1),")")</f>
        <v>(80.1)</v>
      </c>
      <c r="H7" s="146">
        <v>345349</v>
      </c>
      <c r="I7" s="124" t="s">
        <v>487</v>
      </c>
    </row>
    <row r="8" spans="1:13" x14ac:dyDescent="0.2">
      <c r="A8" s="103" t="s">
        <v>447</v>
      </c>
      <c r="B8" s="143">
        <v>2451</v>
      </c>
      <c r="C8" s="129" t="str">
        <f>CONCATENATE("(",FIXED(tbl33a[[#This Row],[2017]]/$B$12*100,1),")")</f>
        <v>(1.8)</v>
      </c>
      <c r="D8" s="143">
        <v>2509</v>
      </c>
      <c r="E8" s="129" t="str">
        <f>CONCATENATE("(",FIXED(tbl33a[[#This Row],[2018]]/$D$12*100,1),")")</f>
        <v>(1.7)</v>
      </c>
      <c r="F8" s="143">
        <v>2626</v>
      </c>
      <c r="G8" s="129" t="str">
        <f>CONCATENATE("(",FIXED(tbl33a[[#This Row],[2019]]/$F$12*100,1),")")</f>
        <v>(1.8)</v>
      </c>
      <c r="H8" s="146">
        <v>7586</v>
      </c>
      <c r="I8" s="124" t="s">
        <v>352</v>
      </c>
    </row>
    <row r="9" spans="1:13" x14ac:dyDescent="0.2">
      <c r="A9" s="103" t="s">
        <v>445</v>
      </c>
      <c r="B9" s="143">
        <v>10765</v>
      </c>
      <c r="C9" s="129" t="str">
        <f>CONCATENATE("(",FIXED(tbl33a[[#This Row],[2017]]/$B$12*100,1),")")</f>
        <v>(7.7)</v>
      </c>
      <c r="D9" s="143">
        <v>10319</v>
      </c>
      <c r="E9" s="129" t="str">
        <f>CONCATENATE("(",FIXED(tbl33a[[#This Row],[2018]]/$D$12*100,1),")")</f>
        <v>(7.2)</v>
      </c>
      <c r="F9" s="143">
        <v>12054</v>
      </c>
      <c r="G9" s="129" t="str">
        <f>CONCATENATE("(",FIXED(tbl33a[[#This Row],[2019]]/$F$12*100,1),")")</f>
        <v>(8.4)</v>
      </c>
      <c r="H9" s="146">
        <v>33138</v>
      </c>
      <c r="I9" s="124" t="s">
        <v>333</v>
      </c>
    </row>
    <row r="10" spans="1:13" x14ac:dyDescent="0.2">
      <c r="A10" s="103" t="s">
        <v>448</v>
      </c>
      <c r="B10" s="144">
        <v>3695</v>
      </c>
      <c r="C10" s="129" t="str">
        <f>CONCATENATE("(",FIXED(tbl33a[[#This Row],[2017]]/$B$12*100,1),")")</f>
        <v>(2.7)</v>
      </c>
      <c r="D10" s="144">
        <v>3282</v>
      </c>
      <c r="E10" s="129" t="str">
        <f>CONCATENATE("(",FIXED(tbl33a[[#This Row],[2018]]/$D$12*100,1),")")</f>
        <v>(2.3)</v>
      </c>
      <c r="F10" s="144">
        <v>3422</v>
      </c>
      <c r="G10" s="129" t="str">
        <f>CONCATENATE("(",FIXED(tbl33a[[#This Row],[2019]]/$F$12*100,1),")")</f>
        <v>(2.4)</v>
      </c>
      <c r="H10" s="147">
        <v>10399</v>
      </c>
      <c r="I10" s="111" t="s">
        <v>33</v>
      </c>
    </row>
    <row r="11" spans="1:13" x14ac:dyDescent="0.2">
      <c r="A11" s="103" t="s">
        <v>446</v>
      </c>
      <c r="B11" s="144">
        <v>9607</v>
      </c>
      <c r="C11" s="129" t="str">
        <f>CONCATENATE("(",FIXED(tbl33a[[#This Row],[2017]]/$B$12*100,1),")")</f>
        <v>(6.9)</v>
      </c>
      <c r="D11" s="144">
        <v>10177</v>
      </c>
      <c r="E11" s="129" t="str">
        <f>CONCATENATE("(",FIXED(tbl33a[[#This Row],[2018]]/$D$12*100,1),")")</f>
        <v>(7.1)</v>
      </c>
      <c r="F11" s="144">
        <v>10393</v>
      </c>
      <c r="G11" s="129" t="str">
        <f>CONCATENATE("(",FIXED(tbl33a[[#This Row],[2019]]/$F$12*100,1),")")</f>
        <v>(7.2)</v>
      </c>
      <c r="H11" s="147">
        <v>30177</v>
      </c>
      <c r="I11" s="111" t="s">
        <v>404</v>
      </c>
    </row>
    <row r="12" spans="1:13" x14ac:dyDescent="0.2">
      <c r="A12" s="128" t="s">
        <v>8</v>
      </c>
      <c r="B12" s="145">
        <f>SUBTOTAL(109,B7:B11)</f>
        <v>139414</v>
      </c>
      <c r="C12" s="159">
        <v>100</v>
      </c>
      <c r="D12" s="145">
        <f>SUBTOTAL(109,D7:D11)</f>
        <v>143702</v>
      </c>
      <c r="E12" s="159">
        <v>100</v>
      </c>
      <c r="F12" s="145">
        <f>SUBTOTAL(109,F7:F11)</f>
        <v>143533</v>
      </c>
      <c r="G12" s="159">
        <v>100</v>
      </c>
      <c r="H12" s="145">
        <f>SUBTOTAL(109,H7:H11)</f>
        <v>426649</v>
      </c>
      <c r="I12" s="128"/>
    </row>
    <row r="14" spans="1:13" x14ac:dyDescent="0.2">
      <c r="A14" s="14" t="s">
        <v>492</v>
      </c>
    </row>
    <row r="15" spans="1:13" x14ac:dyDescent="0.2">
      <c r="A15" s="9" t="s">
        <v>1020</v>
      </c>
      <c r="B15" s="67"/>
      <c r="C15" s="102"/>
      <c r="D15" s="67"/>
      <c r="E15" s="102"/>
      <c r="F15" s="67"/>
      <c r="G15" s="102"/>
      <c r="H15" s="67"/>
      <c r="I15" s="102"/>
      <c r="J15" s="29"/>
      <c r="K15" s="29"/>
      <c r="L15" s="29"/>
      <c r="M15" s="29"/>
    </row>
    <row r="16" spans="1:13" ht="24.75" customHeight="1" x14ac:dyDescent="0.2">
      <c r="A16" s="351" t="s">
        <v>502</v>
      </c>
      <c r="B16" s="351"/>
      <c r="C16" s="351"/>
      <c r="D16" s="351"/>
      <c r="E16" s="351"/>
      <c r="F16" s="351"/>
      <c r="G16" s="351"/>
      <c r="H16" s="351"/>
      <c r="I16" s="351"/>
      <c r="J16" s="156"/>
      <c r="K16" s="156"/>
      <c r="L16" s="156"/>
      <c r="M16" s="156"/>
    </row>
  </sheetData>
  <mergeCells count="6">
    <mergeCell ref="A1:K1"/>
    <mergeCell ref="A16:I16"/>
    <mergeCell ref="A3:I3"/>
    <mergeCell ref="A5:I5"/>
    <mergeCell ref="A4:I4"/>
    <mergeCell ref="A2:I2"/>
  </mergeCells>
  <conditionalFormatting sqref="A12:I12">
    <cfRule type="expression" dxfId="98" priority="2">
      <formula>IF($A16="Total",0,1)</formula>
    </cfRule>
  </conditionalFormatting>
  <pageMargins left="0.7" right="0.7" top="0.75" bottom="0.75" header="0.3" footer="0.3"/>
  <pageSetup paperSize="9" orientation="landscape" horizont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5"/>
  <sheetViews>
    <sheetView showGridLines="0" showRowColHeaders="0" zoomScaleNormal="100" workbookViewId="0"/>
  </sheetViews>
  <sheetFormatPr defaultRowHeight="12.75" x14ac:dyDescent="0.2"/>
  <cols>
    <col min="1" max="1" width="10" style="73" customWidth="1"/>
    <col min="2" max="2" width="11.28515625" style="73" bestFit="1" customWidth="1"/>
    <col min="3" max="3" width="12" style="53" bestFit="1" customWidth="1"/>
    <col min="4" max="4" width="10.42578125" style="53" customWidth="1"/>
  </cols>
  <sheetData>
    <row r="1" spans="1:13" ht="18" x14ac:dyDescent="0.2">
      <c r="A1" s="339" t="s">
        <v>1032</v>
      </c>
      <c r="B1" s="32"/>
      <c r="C1" s="68"/>
      <c r="D1" s="68"/>
      <c r="E1" s="32"/>
      <c r="F1" s="32"/>
      <c r="G1" s="32"/>
      <c r="H1" s="32"/>
      <c r="I1" s="32"/>
      <c r="J1" s="31"/>
      <c r="K1" s="31"/>
      <c r="L1" s="31"/>
    </row>
    <row r="2" spans="1:13" ht="45.75" customHeight="1" x14ac:dyDescent="0.2">
      <c r="A2" s="355" t="s">
        <v>622</v>
      </c>
      <c r="B2" s="355"/>
      <c r="C2" s="355"/>
      <c r="D2" s="355"/>
      <c r="E2" s="355"/>
      <c r="F2" s="355"/>
      <c r="G2" s="355"/>
      <c r="H2" s="355"/>
      <c r="I2" s="355"/>
      <c r="J2" s="355"/>
      <c r="K2" s="355"/>
      <c r="L2" s="355"/>
    </row>
    <row r="3" spans="1:13" ht="46.5" customHeight="1" x14ac:dyDescent="0.2">
      <c r="A3" s="355" t="s">
        <v>1030</v>
      </c>
      <c r="B3" s="355"/>
      <c r="C3" s="355"/>
      <c r="D3" s="355"/>
      <c r="E3" s="355"/>
      <c r="F3" s="355"/>
      <c r="G3" s="355"/>
      <c r="H3" s="355"/>
      <c r="I3" s="355"/>
      <c r="J3" s="355"/>
      <c r="K3" s="355"/>
      <c r="L3" s="355"/>
    </row>
    <row r="4" spans="1:13" s="116" customFormat="1" x14ac:dyDescent="0.2">
      <c r="A4" s="112" t="s">
        <v>61</v>
      </c>
      <c r="B4" s="112" t="s">
        <v>1029</v>
      </c>
      <c r="C4" s="112" t="s">
        <v>1028</v>
      </c>
      <c r="D4" s="112" t="s">
        <v>550</v>
      </c>
    </row>
    <row r="5" spans="1:13" x14ac:dyDescent="0.2">
      <c r="A5" s="163">
        <v>2017</v>
      </c>
      <c r="B5" s="178">
        <v>1</v>
      </c>
      <c r="C5" s="173">
        <v>347</v>
      </c>
      <c r="D5" s="174" t="s">
        <v>514</v>
      </c>
    </row>
    <row r="6" spans="1:13" x14ac:dyDescent="0.2">
      <c r="A6" s="167">
        <v>2017</v>
      </c>
      <c r="B6" s="179">
        <v>2</v>
      </c>
      <c r="C6" s="161">
        <v>340.5</v>
      </c>
      <c r="D6" s="175" t="s">
        <v>515</v>
      </c>
    </row>
    <row r="7" spans="1:13" x14ac:dyDescent="0.2">
      <c r="A7" s="167">
        <v>2017</v>
      </c>
      <c r="B7" s="179">
        <v>3</v>
      </c>
      <c r="C7" s="161">
        <v>344</v>
      </c>
      <c r="D7" s="175" t="s">
        <v>516</v>
      </c>
    </row>
    <row r="8" spans="1:13" x14ac:dyDescent="0.2">
      <c r="A8" s="167">
        <v>2017</v>
      </c>
      <c r="B8" s="179">
        <v>4</v>
      </c>
      <c r="C8" s="161">
        <v>337.5</v>
      </c>
      <c r="D8" s="175" t="s">
        <v>517</v>
      </c>
    </row>
    <row r="9" spans="1:13" x14ac:dyDescent="0.2">
      <c r="A9" s="167">
        <v>2017</v>
      </c>
      <c r="B9" s="179">
        <v>5</v>
      </c>
      <c r="C9" s="161">
        <v>333</v>
      </c>
      <c r="D9" s="175" t="s">
        <v>518</v>
      </c>
    </row>
    <row r="10" spans="1:13" x14ac:dyDescent="0.2">
      <c r="A10" s="167">
        <v>2017</v>
      </c>
      <c r="B10" s="179">
        <v>6</v>
      </c>
      <c r="C10" s="161">
        <v>319</v>
      </c>
      <c r="D10" s="175" t="s">
        <v>519</v>
      </c>
    </row>
    <row r="11" spans="1:13" ht="12" customHeight="1" x14ac:dyDescent="0.2">
      <c r="A11" s="167">
        <v>2017</v>
      </c>
      <c r="B11" s="180">
        <v>7</v>
      </c>
      <c r="C11" s="162">
        <v>312</v>
      </c>
      <c r="D11" s="175" t="s">
        <v>520</v>
      </c>
      <c r="F11" s="354" t="s">
        <v>1040</v>
      </c>
      <c r="G11" s="354"/>
      <c r="H11" s="354"/>
      <c r="I11" s="354"/>
      <c r="J11" s="354"/>
      <c r="K11" s="354"/>
      <c r="L11" s="354"/>
      <c r="M11" s="354"/>
    </row>
    <row r="12" spans="1:13" ht="12" customHeight="1" x14ac:dyDescent="0.2">
      <c r="A12" s="167">
        <v>2017</v>
      </c>
      <c r="B12" s="179">
        <v>8</v>
      </c>
      <c r="C12" s="161">
        <v>298</v>
      </c>
      <c r="D12" s="175" t="s">
        <v>521</v>
      </c>
      <c r="F12" s="354"/>
      <c r="G12" s="354"/>
      <c r="H12" s="354"/>
      <c r="I12" s="354"/>
      <c r="J12" s="354"/>
      <c r="K12" s="354"/>
      <c r="L12" s="354"/>
      <c r="M12" s="354"/>
    </row>
    <row r="13" spans="1:13" x14ac:dyDescent="0.2">
      <c r="A13" s="167">
        <v>2017</v>
      </c>
      <c r="B13" s="179">
        <v>9</v>
      </c>
      <c r="C13" s="161">
        <v>314</v>
      </c>
      <c r="D13" s="175" t="s">
        <v>522</v>
      </c>
    </row>
    <row r="14" spans="1:13" x14ac:dyDescent="0.2">
      <c r="A14" s="167">
        <v>2017</v>
      </c>
      <c r="B14" s="179">
        <v>10</v>
      </c>
      <c r="C14" s="161">
        <v>334</v>
      </c>
      <c r="D14" s="175" t="s">
        <v>523</v>
      </c>
    </row>
    <row r="15" spans="1:13" x14ac:dyDescent="0.2">
      <c r="A15" s="167">
        <v>2017</v>
      </c>
      <c r="B15" s="179">
        <v>11</v>
      </c>
      <c r="C15" s="161">
        <v>365</v>
      </c>
      <c r="D15" s="175" t="s">
        <v>524</v>
      </c>
    </row>
    <row r="16" spans="1:13" x14ac:dyDescent="0.2">
      <c r="A16" s="169">
        <v>2017</v>
      </c>
      <c r="B16" s="181">
        <v>12</v>
      </c>
      <c r="C16" s="176">
        <v>371</v>
      </c>
      <c r="D16" s="177" t="s">
        <v>525</v>
      </c>
    </row>
    <row r="17" spans="1:4" x14ac:dyDescent="0.2">
      <c r="A17" s="163">
        <v>2018</v>
      </c>
      <c r="B17" s="164">
        <v>1</v>
      </c>
      <c r="C17" s="165">
        <v>369</v>
      </c>
      <c r="D17" s="166" t="s">
        <v>526</v>
      </c>
    </row>
    <row r="18" spans="1:4" x14ac:dyDescent="0.2">
      <c r="A18" s="167">
        <v>2018</v>
      </c>
      <c r="B18" s="104">
        <v>2</v>
      </c>
      <c r="C18" s="40">
        <v>366</v>
      </c>
      <c r="D18" s="168" t="s">
        <v>527</v>
      </c>
    </row>
    <row r="19" spans="1:4" x14ac:dyDescent="0.2">
      <c r="A19" s="167">
        <v>2018</v>
      </c>
      <c r="B19" s="104">
        <v>3</v>
      </c>
      <c r="C19" s="41">
        <v>352</v>
      </c>
      <c r="D19" s="168" t="s">
        <v>528</v>
      </c>
    </row>
    <row r="20" spans="1:4" x14ac:dyDescent="0.2">
      <c r="A20" s="167">
        <v>2018</v>
      </c>
      <c r="B20" s="104">
        <v>4</v>
      </c>
      <c r="C20" s="41">
        <v>342</v>
      </c>
      <c r="D20" s="168" t="s">
        <v>529</v>
      </c>
    </row>
    <row r="21" spans="1:4" x14ac:dyDescent="0.2">
      <c r="A21" s="167">
        <v>2018</v>
      </c>
      <c r="B21" s="104">
        <v>5</v>
      </c>
      <c r="C21" s="41">
        <v>340</v>
      </c>
      <c r="D21" s="168" t="s">
        <v>530</v>
      </c>
    </row>
    <row r="22" spans="1:4" x14ac:dyDescent="0.2">
      <c r="A22" s="167">
        <v>2018</v>
      </c>
      <c r="B22" s="104">
        <v>6</v>
      </c>
      <c r="C22" s="41">
        <v>330.5</v>
      </c>
      <c r="D22" s="168" t="s">
        <v>531</v>
      </c>
    </row>
    <row r="23" spans="1:4" x14ac:dyDescent="0.2">
      <c r="A23" s="167">
        <v>2018</v>
      </c>
      <c r="B23" s="105">
        <v>7</v>
      </c>
      <c r="C23" s="41">
        <v>316</v>
      </c>
      <c r="D23" s="168" t="s">
        <v>532</v>
      </c>
    </row>
    <row r="24" spans="1:4" x14ac:dyDescent="0.2">
      <c r="A24" s="167">
        <v>2018</v>
      </c>
      <c r="B24" s="104">
        <v>8</v>
      </c>
      <c r="C24" s="41">
        <v>303</v>
      </c>
      <c r="D24" s="168" t="s">
        <v>533</v>
      </c>
    </row>
    <row r="25" spans="1:4" x14ac:dyDescent="0.2">
      <c r="A25" s="167">
        <v>2018</v>
      </c>
      <c r="B25" s="104">
        <v>9</v>
      </c>
      <c r="C25" s="40">
        <v>324.5</v>
      </c>
      <c r="D25" s="168" t="s">
        <v>534</v>
      </c>
    </row>
    <row r="26" spans="1:4" x14ac:dyDescent="0.2">
      <c r="A26" s="167">
        <v>2018</v>
      </c>
      <c r="B26" s="104">
        <v>10</v>
      </c>
      <c r="C26" s="41">
        <v>350</v>
      </c>
      <c r="D26" s="168" t="s">
        <v>535</v>
      </c>
    </row>
    <row r="27" spans="1:4" x14ac:dyDescent="0.2">
      <c r="A27" s="167">
        <v>2018</v>
      </c>
      <c r="B27" s="104">
        <v>11</v>
      </c>
      <c r="C27" s="41">
        <v>394.5</v>
      </c>
      <c r="D27" s="168" t="s">
        <v>536</v>
      </c>
    </row>
    <row r="28" spans="1:4" x14ac:dyDescent="0.2">
      <c r="A28" s="169">
        <v>2018</v>
      </c>
      <c r="B28" s="170">
        <v>12</v>
      </c>
      <c r="C28" s="171">
        <v>389</v>
      </c>
      <c r="D28" s="172" t="s">
        <v>537</v>
      </c>
    </row>
    <row r="29" spans="1:4" x14ac:dyDescent="0.2">
      <c r="A29" s="163">
        <v>2019</v>
      </c>
      <c r="B29" s="178">
        <v>1</v>
      </c>
      <c r="C29" s="173">
        <v>364</v>
      </c>
      <c r="D29" s="174" t="s">
        <v>538</v>
      </c>
    </row>
    <row r="30" spans="1:4" x14ac:dyDescent="0.2">
      <c r="A30" s="167">
        <v>2019</v>
      </c>
      <c r="B30" s="179">
        <v>2</v>
      </c>
      <c r="C30" s="161">
        <v>362.5</v>
      </c>
      <c r="D30" s="175" t="s">
        <v>539</v>
      </c>
    </row>
    <row r="31" spans="1:4" x14ac:dyDescent="0.2">
      <c r="A31" s="167">
        <v>2019</v>
      </c>
      <c r="B31" s="179">
        <v>3</v>
      </c>
      <c r="C31" s="161">
        <v>347</v>
      </c>
      <c r="D31" s="175" t="s">
        <v>540</v>
      </c>
    </row>
    <row r="32" spans="1:4" x14ac:dyDescent="0.2">
      <c r="A32" s="167">
        <v>2019</v>
      </c>
      <c r="B32" s="179">
        <v>4</v>
      </c>
      <c r="C32" s="161">
        <v>356</v>
      </c>
      <c r="D32" s="175" t="s">
        <v>541</v>
      </c>
    </row>
    <row r="33" spans="1:13" x14ac:dyDescent="0.2">
      <c r="A33" s="167">
        <v>2019</v>
      </c>
      <c r="B33" s="179">
        <v>5</v>
      </c>
      <c r="C33" s="161">
        <v>343</v>
      </c>
      <c r="D33" s="175" t="s">
        <v>542</v>
      </c>
    </row>
    <row r="34" spans="1:13" x14ac:dyDescent="0.2">
      <c r="A34" s="167">
        <v>2019</v>
      </c>
      <c r="B34" s="179">
        <v>6</v>
      </c>
      <c r="C34" s="161">
        <v>331</v>
      </c>
      <c r="D34" s="175" t="s">
        <v>543</v>
      </c>
    </row>
    <row r="35" spans="1:13" x14ac:dyDescent="0.2">
      <c r="A35" s="167">
        <v>2019</v>
      </c>
      <c r="B35" s="180">
        <v>7</v>
      </c>
      <c r="C35" s="162">
        <v>308</v>
      </c>
      <c r="D35" s="175" t="s">
        <v>544</v>
      </c>
    </row>
    <row r="36" spans="1:13" x14ac:dyDescent="0.2">
      <c r="A36" s="167">
        <v>2019</v>
      </c>
      <c r="B36" s="179">
        <v>8</v>
      </c>
      <c r="C36" s="161">
        <v>301</v>
      </c>
      <c r="D36" s="175" t="s">
        <v>545</v>
      </c>
    </row>
    <row r="37" spans="1:13" x14ac:dyDescent="0.2">
      <c r="A37" s="167">
        <v>2019</v>
      </c>
      <c r="B37" s="179">
        <v>9</v>
      </c>
      <c r="C37" s="161">
        <v>319</v>
      </c>
      <c r="D37" s="175" t="s">
        <v>546</v>
      </c>
    </row>
    <row r="38" spans="1:13" x14ac:dyDescent="0.2">
      <c r="A38" s="167">
        <v>2019</v>
      </c>
      <c r="B38" s="179">
        <v>10</v>
      </c>
      <c r="C38" s="161">
        <v>336</v>
      </c>
      <c r="D38" s="175" t="s">
        <v>547</v>
      </c>
    </row>
    <row r="39" spans="1:13" x14ac:dyDescent="0.2">
      <c r="A39" s="167">
        <v>2019</v>
      </c>
      <c r="B39" s="179">
        <v>11</v>
      </c>
      <c r="C39" s="161">
        <v>378</v>
      </c>
      <c r="D39" s="175" t="s">
        <v>548</v>
      </c>
    </row>
    <row r="40" spans="1:13" x14ac:dyDescent="0.2">
      <c r="A40" s="169">
        <v>2019</v>
      </c>
      <c r="B40" s="181">
        <v>12</v>
      </c>
      <c r="C40" s="176">
        <v>405</v>
      </c>
      <c r="D40" s="177" t="s">
        <v>549</v>
      </c>
    </row>
    <row r="42" spans="1:13" x14ac:dyDescent="0.2">
      <c r="A42" s="36" t="s">
        <v>492</v>
      </c>
      <c r="B42" s="71"/>
      <c r="C42" s="69"/>
      <c r="D42" s="69"/>
      <c r="E42" s="36"/>
      <c r="F42" s="37"/>
      <c r="G42" s="37"/>
      <c r="H42" s="38"/>
      <c r="I42" s="38"/>
      <c r="J42" s="38"/>
      <c r="K42" s="38"/>
      <c r="L42" s="38"/>
    </row>
    <row r="43" spans="1:13" x14ac:dyDescent="0.2">
      <c r="A43" s="356" t="s">
        <v>1002</v>
      </c>
      <c r="B43" s="356"/>
      <c r="C43" s="356"/>
      <c r="D43" s="356"/>
      <c r="E43" s="356"/>
      <c r="F43" s="356"/>
      <c r="G43" s="356"/>
      <c r="H43" s="356"/>
      <c r="I43" s="356"/>
      <c r="J43" s="356"/>
      <c r="K43" s="356"/>
      <c r="L43" s="356"/>
    </row>
    <row r="44" spans="1:13" ht="12" customHeight="1" x14ac:dyDescent="0.2">
      <c r="A44" s="75" t="s">
        <v>1031</v>
      </c>
      <c r="B44" s="71"/>
      <c r="C44" s="69"/>
      <c r="D44" s="69"/>
      <c r="E44" s="38"/>
      <c r="F44" s="38"/>
      <c r="G44" s="38"/>
      <c r="H44" s="38"/>
      <c r="I44" s="38"/>
      <c r="J44" s="38"/>
      <c r="K44" s="38"/>
      <c r="L44" s="38"/>
    </row>
    <row r="45" spans="1:13" ht="22.5" customHeight="1" x14ac:dyDescent="0.2">
      <c r="A45" s="353" t="s">
        <v>508</v>
      </c>
      <c r="B45" s="353"/>
      <c r="C45" s="353"/>
      <c r="D45" s="353"/>
      <c r="E45" s="353"/>
      <c r="F45" s="353"/>
      <c r="G45" s="353"/>
      <c r="H45" s="353"/>
      <c r="I45" s="353"/>
      <c r="J45" s="353"/>
      <c r="K45" s="353"/>
      <c r="L45" s="353"/>
      <c r="M45" s="353"/>
    </row>
  </sheetData>
  <mergeCells count="5">
    <mergeCell ref="A45:M45"/>
    <mergeCell ref="F11:M12"/>
    <mergeCell ref="A2:L2"/>
    <mergeCell ref="A3:L3"/>
    <mergeCell ref="A43:L43"/>
  </mergeCells>
  <conditionalFormatting sqref="A5:A16">
    <cfRule type="expression" dxfId="87" priority="4">
      <formula>IF($B5="Total",1,0)</formula>
    </cfRule>
  </conditionalFormatting>
  <conditionalFormatting sqref="A5:A16">
    <cfRule type="expression" dxfId="86" priority="3">
      <formula>IF(OR($B4="month",$B5=1,$B4="Total"),0,1)</formula>
    </cfRule>
  </conditionalFormatting>
  <conditionalFormatting sqref="A17:A40">
    <cfRule type="expression" dxfId="85" priority="2">
      <formula>IF($B17="Total",1,0)</formula>
    </cfRule>
  </conditionalFormatting>
  <conditionalFormatting sqref="A17:A40">
    <cfRule type="expression" dxfId="84" priority="1">
      <formula>IF(OR($B16="month",$B17=1,$B16="Total"),0,1)</formula>
    </cfRule>
  </conditionalFormatting>
  <pageMargins left="0.7" right="0.7" top="0.75" bottom="0.75" header="0.3" footer="0.3"/>
  <pageSetup paperSize="9" scale="73"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05"/>
  <sheetViews>
    <sheetView showGridLines="0" showRowColHeaders="0" zoomScaleNormal="100" workbookViewId="0"/>
  </sheetViews>
  <sheetFormatPr defaultRowHeight="12.75" x14ac:dyDescent="0.2"/>
  <cols>
    <col min="1" max="1" width="7.28515625" customWidth="1"/>
    <col min="2" max="2" width="15" style="73" customWidth="1"/>
    <col min="3" max="3" width="10.140625" style="53" bestFit="1" customWidth="1"/>
    <col min="4" max="4" width="6.5703125" style="53" bestFit="1" customWidth="1"/>
    <col min="10" max="10" width="10" customWidth="1"/>
    <col min="13" max="13" width="13" customWidth="1"/>
  </cols>
  <sheetData>
    <row r="1" spans="1:12" ht="21" customHeight="1" x14ac:dyDescent="0.2">
      <c r="A1" s="338" t="s">
        <v>1033</v>
      </c>
      <c r="B1" s="32"/>
      <c r="C1" s="68"/>
      <c r="D1" s="68"/>
      <c r="E1" s="42"/>
      <c r="F1" s="42"/>
      <c r="G1" s="42"/>
      <c r="H1" s="42"/>
      <c r="I1" s="42"/>
      <c r="J1" s="42"/>
      <c r="K1" s="31"/>
      <c r="L1" s="31"/>
    </row>
    <row r="2" spans="1:12" ht="54" customHeight="1" x14ac:dyDescent="0.2">
      <c r="A2" s="355" t="s">
        <v>1004</v>
      </c>
      <c r="B2" s="355"/>
      <c r="C2" s="355"/>
      <c r="D2" s="355"/>
      <c r="E2" s="355"/>
      <c r="F2" s="355"/>
      <c r="G2" s="355"/>
      <c r="H2" s="355"/>
      <c r="I2" s="160"/>
      <c r="J2" s="160"/>
      <c r="K2" s="160"/>
      <c r="L2" s="160"/>
    </row>
    <row r="3" spans="1:12" s="116" customFormat="1" x14ac:dyDescent="0.2">
      <c r="A3" s="117" t="s">
        <v>61</v>
      </c>
      <c r="B3" s="117" t="s">
        <v>62</v>
      </c>
      <c r="C3" s="117" t="s">
        <v>1028</v>
      </c>
      <c r="D3" s="117" t="s">
        <v>550</v>
      </c>
    </row>
    <row r="4" spans="1:12" x14ac:dyDescent="0.2">
      <c r="A4" s="183">
        <v>2017</v>
      </c>
      <c r="B4" s="204" t="s">
        <v>551</v>
      </c>
      <c r="C4" s="199">
        <v>7</v>
      </c>
      <c r="D4" s="200" t="s">
        <v>589</v>
      </c>
    </row>
    <row r="5" spans="1:12" x14ac:dyDescent="0.2">
      <c r="A5" s="186">
        <v>2017</v>
      </c>
      <c r="B5" s="205" t="s">
        <v>553</v>
      </c>
      <c r="C5" s="198">
        <v>6</v>
      </c>
      <c r="D5" s="201" t="s">
        <v>593</v>
      </c>
    </row>
    <row r="6" spans="1:12" x14ac:dyDescent="0.2">
      <c r="A6" s="186">
        <v>2017</v>
      </c>
      <c r="B6" s="205" t="s">
        <v>555</v>
      </c>
      <c r="C6" s="198">
        <v>13</v>
      </c>
      <c r="D6" s="201" t="s">
        <v>571</v>
      </c>
    </row>
    <row r="7" spans="1:12" x14ac:dyDescent="0.2">
      <c r="A7" s="186">
        <v>2017</v>
      </c>
      <c r="B7" s="205" t="s">
        <v>86</v>
      </c>
      <c r="C7" s="198">
        <v>21</v>
      </c>
      <c r="D7" s="201" t="s">
        <v>596</v>
      </c>
    </row>
    <row r="8" spans="1:12" x14ac:dyDescent="0.2">
      <c r="A8" s="186">
        <v>2017</v>
      </c>
      <c r="B8" s="205" t="s">
        <v>91</v>
      </c>
      <c r="C8" s="198">
        <v>19</v>
      </c>
      <c r="D8" s="201" t="s">
        <v>384</v>
      </c>
    </row>
    <row r="9" spans="1:12" x14ac:dyDescent="0.2">
      <c r="A9" s="186">
        <v>2017</v>
      </c>
      <c r="B9" s="205" t="s">
        <v>559</v>
      </c>
      <c r="C9" s="198">
        <v>16</v>
      </c>
      <c r="D9" s="201" t="s">
        <v>573</v>
      </c>
    </row>
    <row r="10" spans="1:12" x14ac:dyDescent="0.2">
      <c r="A10" s="186">
        <v>2017</v>
      </c>
      <c r="B10" s="205" t="s">
        <v>561</v>
      </c>
      <c r="C10" s="198">
        <v>13</v>
      </c>
      <c r="D10" s="201" t="s">
        <v>944</v>
      </c>
    </row>
    <row r="11" spans="1:12" x14ac:dyDescent="0.2">
      <c r="A11" s="186">
        <v>2017</v>
      </c>
      <c r="B11" s="205" t="s">
        <v>562</v>
      </c>
      <c r="C11" s="198">
        <v>10</v>
      </c>
      <c r="D11" s="201" t="s">
        <v>595</v>
      </c>
    </row>
    <row r="12" spans="1:12" x14ac:dyDescent="0.2">
      <c r="A12" s="186">
        <v>2017</v>
      </c>
      <c r="B12" s="205" t="s">
        <v>107</v>
      </c>
      <c r="C12" s="198">
        <v>7</v>
      </c>
      <c r="D12" s="201" t="s">
        <v>589</v>
      </c>
    </row>
    <row r="13" spans="1:12" x14ac:dyDescent="0.2">
      <c r="A13" s="186">
        <v>2017</v>
      </c>
      <c r="B13" s="205" t="s">
        <v>112</v>
      </c>
      <c r="C13" s="198">
        <v>9</v>
      </c>
      <c r="D13" s="201" t="s">
        <v>552</v>
      </c>
    </row>
    <row r="14" spans="1:12" x14ac:dyDescent="0.2">
      <c r="A14" s="186">
        <v>2017</v>
      </c>
      <c r="B14" s="205" t="s">
        <v>566</v>
      </c>
      <c r="C14" s="198">
        <v>3</v>
      </c>
      <c r="D14" s="201" t="s">
        <v>945</v>
      </c>
    </row>
    <row r="15" spans="1:12" x14ac:dyDescent="0.2">
      <c r="A15" s="186">
        <v>2017</v>
      </c>
      <c r="B15" s="205" t="s">
        <v>568</v>
      </c>
      <c r="C15" s="198">
        <v>10</v>
      </c>
      <c r="D15" s="201" t="s">
        <v>565</v>
      </c>
    </row>
    <row r="16" spans="1:12" x14ac:dyDescent="0.2">
      <c r="A16" s="186">
        <v>2017</v>
      </c>
      <c r="B16" s="205" t="s">
        <v>570</v>
      </c>
      <c r="C16" s="198">
        <v>11</v>
      </c>
      <c r="D16" s="201" t="s">
        <v>565</v>
      </c>
    </row>
    <row r="17" spans="1:4" x14ac:dyDescent="0.2">
      <c r="A17" s="186">
        <v>2017</v>
      </c>
      <c r="B17" s="205" t="s">
        <v>572</v>
      </c>
      <c r="C17" s="198">
        <v>15</v>
      </c>
      <c r="D17" s="201" t="s">
        <v>556</v>
      </c>
    </row>
    <row r="18" spans="1:4" x14ac:dyDescent="0.2">
      <c r="A18" s="186">
        <v>2017</v>
      </c>
      <c r="B18" s="205" t="s">
        <v>574</v>
      </c>
      <c r="C18" s="198">
        <v>17</v>
      </c>
      <c r="D18" s="201" t="s">
        <v>573</v>
      </c>
    </row>
    <row r="19" spans="1:4" x14ac:dyDescent="0.2">
      <c r="A19" s="186">
        <v>2017</v>
      </c>
      <c r="B19" s="205" t="s">
        <v>575</v>
      </c>
      <c r="C19" s="198">
        <v>11</v>
      </c>
      <c r="D19" s="201" t="s">
        <v>946</v>
      </c>
    </row>
    <row r="20" spans="1:4" x14ac:dyDescent="0.2">
      <c r="A20" s="186">
        <v>2017</v>
      </c>
      <c r="B20" s="205" t="s">
        <v>577</v>
      </c>
      <c r="C20" s="198">
        <v>11</v>
      </c>
      <c r="D20" s="201" t="s">
        <v>601</v>
      </c>
    </row>
    <row r="21" spans="1:4" x14ac:dyDescent="0.2">
      <c r="A21" s="186">
        <v>2017</v>
      </c>
      <c r="B21" s="205" t="s">
        <v>579</v>
      </c>
      <c r="C21" s="198">
        <v>3</v>
      </c>
      <c r="D21" s="201" t="s">
        <v>598</v>
      </c>
    </row>
    <row r="22" spans="1:4" x14ac:dyDescent="0.2">
      <c r="A22" s="186">
        <v>2017</v>
      </c>
      <c r="B22" s="205" t="s">
        <v>581</v>
      </c>
      <c r="C22" s="198">
        <v>8</v>
      </c>
      <c r="D22" s="201" t="s">
        <v>947</v>
      </c>
    </row>
    <row r="23" spans="1:4" x14ac:dyDescent="0.2">
      <c r="A23" s="186">
        <v>2017</v>
      </c>
      <c r="B23" s="205" t="s">
        <v>583</v>
      </c>
      <c r="C23" s="198">
        <v>6</v>
      </c>
      <c r="D23" s="201" t="s">
        <v>554</v>
      </c>
    </row>
    <row r="24" spans="1:4" x14ac:dyDescent="0.2">
      <c r="A24" s="186">
        <v>2017</v>
      </c>
      <c r="B24" s="205" t="s">
        <v>585</v>
      </c>
      <c r="C24" s="198">
        <v>29</v>
      </c>
      <c r="D24" s="201" t="s">
        <v>948</v>
      </c>
    </row>
    <row r="25" spans="1:4" x14ac:dyDescent="0.2">
      <c r="A25" s="186">
        <v>2017</v>
      </c>
      <c r="B25" s="205" t="s">
        <v>587</v>
      </c>
      <c r="C25" s="198">
        <v>13</v>
      </c>
      <c r="D25" s="201" t="s">
        <v>603</v>
      </c>
    </row>
    <row r="26" spans="1:4" x14ac:dyDescent="0.2">
      <c r="A26" s="186">
        <v>2017</v>
      </c>
      <c r="B26" s="205" t="s">
        <v>161</v>
      </c>
      <c r="C26" s="198">
        <v>6</v>
      </c>
      <c r="D26" s="201" t="s">
        <v>590</v>
      </c>
    </row>
    <row r="27" spans="1:4" x14ac:dyDescent="0.2">
      <c r="A27" s="186">
        <v>2017</v>
      </c>
      <c r="B27" s="205" t="s">
        <v>164</v>
      </c>
      <c r="C27" s="198">
        <v>5</v>
      </c>
      <c r="D27" s="201" t="s">
        <v>949</v>
      </c>
    </row>
    <row r="28" spans="1:4" x14ac:dyDescent="0.2">
      <c r="A28" s="186">
        <v>2017</v>
      </c>
      <c r="B28" s="205" t="s">
        <v>513</v>
      </c>
      <c r="C28" s="198">
        <v>11</v>
      </c>
      <c r="D28" s="201" t="s">
        <v>946</v>
      </c>
    </row>
    <row r="29" spans="1:4" x14ac:dyDescent="0.2">
      <c r="A29" s="186">
        <v>2017</v>
      </c>
      <c r="B29" s="205" t="s">
        <v>592</v>
      </c>
      <c r="C29" s="198">
        <v>5</v>
      </c>
      <c r="D29" s="201" t="s">
        <v>567</v>
      </c>
    </row>
    <row r="30" spans="1:4" x14ac:dyDescent="0.2">
      <c r="A30" s="186">
        <v>2017</v>
      </c>
      <c r="B30" s="205" t="s">
        <v>175</v>
      </c>
      <c r="C30" s="198">
        <v>16</v>
      </c>
      <c r="D30" s="201" t="s">
        <v>588</v>
      </c>
    </row>
    <row r="31" spans="1:4" x14ac:dyDescent="0.2">
      <c r="A31" s="186">
        <v>2017</v>
      </c>
      <c r="B31" s="205" t="s">
        <v>179</v>
      </c>
      <c r="C31" s="198">
        <v>9</v>
      </c>
      <c r="D31" s="201" t="s">
        <v>599</v>
      </c>
    </row>
    <row r="32" spans="1:4" x14ac:dyDescent="0.2">
      <c r="A32" s="186">
        <v>2017</v>
      </c>
      <c r="B32" s="205" t="s">
        <v>182</v>
      </c>
      <c r="C32" s="198">
        <v>18</v>
      </c>
      <c r="D32" s="201" t="s">
        <v>950</v>
      </c>
    </row>
    <row r="33" spans="1:4" x14ac:dyDescent="0.2">
      <c r="A33" s="186">
        <v>2017</v>
      </c>
      <c r="B33" s="205" t="s">
        <v>185</v>
      </c>
      <c r="C33" s="198">
        <v>6</v>
      </c>
      <c r="D33" s="201" t="s">
        <v>951</v>
      </c>
    </row>
    <row r="34" spans="1:4" x14ac:dyDescent="0.2">
      <c r="A34" s="186">
        <v>2017</v>
      </c>
      <c r="B34" s="205" t="s">
        <v>189</v>
      </c>
      <c r="C34" s="198">
        <v>4</v>
      </c>
      <c r="D34" s="201" t="s">
        <v>580</v>
      </c>
    </row>
    <row r="35" spans="1:4" x14ac:dyDescent="0.2">
      <c r="A35" s="188">
        <v>2017</v>
      </c>
      <c r="B35" s="206" t="s">
        <v>192</v>
      </c>
      <c r="C35" s="202">
        <v>3</v>
      </c>
      <c r="D35" s="203" t="s">
        <v>952</v>
      </c>
    </row>
    <row r="36" spans="1:4" x14ac:dyDescent="0.2">
      <c r="A36" s="191">
        <v>2018</v>
      </c>
      <c r="B36" s="192" t="s">
        <v>551</v>
      </c>
      <c r="C36" s="184">
        <v>7</v>
      </c>
      <c r="D36" s="185" t="s">
        <v>589</v>
      </c>
    </row>
    <row r="37" spans="1:4" x14ac:dyDescent="0.2">
      <c r="A37" s="193">
        <v>2018</v>
      </c>
      <c r="B37" s="95" t="s">
        <v>553</v>
      </c>
      <c r="C37" s="77">
        <v>5</v>
      </c>
      <c r="D37" s="187" t="s">
        <v>593</v>
      </c>
    </row>
    <row r="38" spans="1:4" x14ac:dyDescent="0.2">
      <c r="A38" s="193">
        <v>2018</v>
      </c>
      <c r="B38" s="95" t="s">
        <v>555</v>
      </c>
      <c r="C38" s="77">
        <v>20</v>
      </c>
      <c r="D38" s="187" t="s">
        <v>953</v>
      </c>
    </row>
    <row r="39" spans="1:4" x14ac:dyDescent="0.2">
      <c r="A39" s="193">
        <v>2018</v>
      </c>
      <c r="B39" s="95" t="s">
        <v>86</v>
      </c>
      <c r="C39" s="77">
        <v>20</v>
      </c>
      <c r="D39" s="187" t="s">
        <v>953</v>
      </c>
    </row>
    <row r="40" spans="1:4" ht="12.75" customHeight="1" x14ac:dyDescent="0.2">
      <c r="A40" s="193">
        <v>2018</v>
      </c>
      <c r="B40" s="95" t="s">
        <v>91</v>
      </c>
      <c r="C40" s="77">
        <v>18</v>
      </c>
      <c r="D40" s="187" t="s">
        <v>954</v>
      </c>
    </row>
    <row r="41" spans="1:4" ht="12.75" customHeight="1" x14ac:dyDescent="0.2">
      <c r="A41" s="193">
        <v>2018</v>
      </c>
      <c r="B41" s="95" t="s">
        <v>559</v>
      </c>
      <c r="C41" s="77">
        <v>16</v>
      </c>
      <c r="D41" s="187" t="s">
        <v>588</v>
      </c>
    </row>
    <row r="42" spans="1:4" x14ac:dyDescent="0.2">
      <c r="A42" s="193">
        <v>2018</v>
      </c>
      <c r="B42" s="95" t="s">
        <v>561</v>
      </c>
      <c r="C42" s="77">
        <v>11</v>
      </c>
      <c r="D42" s="187" t="s">
        <v>565</v>
      </c>
    </row>
    <row r="43" spans="1:4" x14ac:dyDescent="0.2">
      <c r="A43" s="193">
        <v>2018</v>
      </c>
      <c r="B43" s="95" t="s">
        <v>562</v>
      </c>
      <c r="C43" s="77">
        <v>10</v>
      </c>
      <c r="D43" s="187" t="s">
        <v>618</v>
      </c>
    </row>
    <row r="44" spans="1:4" x14ac:dyDescent="0.2">
      <c r="A44" s="193">
        <v>2018</v>
      </c>
      <c r="B44" s="95" t="s">
        <v>107</v>
      </c>
      <c r="C44" s="77">
        <v>9</v>
      </c>
      <c r="D44" s="187" t="s">
        <v>599</v>
      </c>
    </row>
    <row r="45" spans="1:4" x14ac:dyDescent="0.2">
      <c r="A45" s="193">
        <v>2018</v>
      </c>
      <c r="B45" s="95" t="s">
        <v>112</v>
      </c>
      <c r="C45" s="77">
        <v>9</v>
      </c>
      <c r="D45" s="187" t="s">
        <v>618</v>
      </c>
    </row>
    <row r="46" spans="1:4" x14ac:dyDescent="0.2">
      <c r="A46" s="193">
        <v>2018</v>
      </c>
      <c r="B46" s="95" t="s">
        <v>566</v>
      </c>
      <c r="C46" s="77">
        <v>6</v>
      </c>
      <c r="D46" s="187" t="s">
        <v>951</v>
      </c>
    </row>
    <row r="47" spans="1:4" x14ac:dyDescent="0.2">
      <c r="A47" s="193">
        <v>2018</v>
      </c>
      <c r="B47" s="95" t="s">
        <v>568</v>
      </c>
      <c r="C47" s="77">
        <v>12</v>
      </c>
      <c r="D47" s="187" t="s">
        <v>571</v>
      </c>
    </row>
    <row r="48" spans="1:4" x14ac:dyDescent="0.2">
      <c r="A48" s="193">
        <v>2018</v>
      </c>
      <c r="B48" s="95" t="s">
        <v>570</v>
      </c>
      <c r="C48" s="77">
        <v>10</v>
      </c>
      <c r="D48" s="187" t="s">
        <v>582</v>
      </c>
    </row>
    <row r="49" spans="1:4" x14ac:dyDescent="0.2">
      <c r="A49" s="193">
        <v>2018</v>
      </c>
      <c r="B49" s="95" t="s">
        <v>572</v>
      </c>
      <c r="C49" s="77">
        <v>14</v>
      </c>
      <c r="D49" s="187" t="s">
        <v>955</v>
      </c>
    </row>
    <row r="50" spans="1:4" x14ac:dyDescent="0.2">
      <c r="A50" s="193">
        <v>2018</v>
      </c>
      <c r="B50" s="95" t="s">
        <v>574</v>
      </c>
      <c r="C50" s="77">
        <v>17</v>
      </c>
      <c r="D50" s="187" t="s">
        <v>950</v>
      </c>
    </row>
    <row r="51" spans="1:4" x14ac:dyDescent="0.2">
      <c r="A51" s="193">
        <v>2018</v>
      </c>
      <c r="B51" s="95" t="s">
        <v>575</v>
      </c>
      <c r="C51" s="77">
        <v>11</v>
      </c>
      <c r="D51" s="187" t="s">
        <v>605</v>
      </c>
    </row>
    <row r="52" spans="1:4" x14ac:dyDescent="0.2">
      <c r="A52" s="193">
        <v>2018</v>
      </c>
      <c r="B52" s="95" t="s">
        <v>577</v>
      </c>
      <c r="C52" s="77">
        <v>11</v>
      </c>
      <c r="D52" s="187" t="s">
        <v>601</v>
      </c>
    </row>
    <row r="53" spans="1:4" x14ac:dyDescent="0.2">
      <c r="A53" s="193">
        <v>2018</v>
      </c>
      <c r="B53" s="95" t="s">
        <v>579</v>
      </c>
      <c r="C53" s="77">
        <v>3</v>
      </c>
      <c r="D53" s="187" t="s">
        <v>598</v>
      </c>
    </row>
    <row r="54" spans="1:4" x14ac:dyDescent="0.2">
      <c r="A54" s="193">
        <v>2018</v>
      </c>
      <c r="B54" s="95" t="s">
        <v>581</v>
      </c>
      <c r="C54" s="77">
        <v>10</v>
      </c>
      <c r="D54" s="187" t="s">
        <v>618</v>
      </c>
    </row>
    <row r="55" spans="1:4" x14ac:dyDescent="0.2">
      <c r="A55" s="193">
        <v>2018</v>
      </c>
      <c r="B55" s="95" t="s">
        <v>583</v>
      </c>
      <c r="C55" s="77">
        <v>7</v>
      </c>
      <c r="D55" s="187" t="s">
        <v>589</v>
      </c>
    </row>
    <row r="56" spans="1:4" x14ac:dyDescent="0.2">
      <c r="A56" s="193">
        <v>2018</v>
      </c>
      <c r="B56" s="95" t="s">
        <v>585</v>
      </c>
      <c r="C56" s="77">
        <v>27</v>
      </c>
      <c r="D56" s="187" t="s">
        <v>956</v>
      </c>
    </row>
    <row r="57" spans="1:4" x14ac:dyDescent="0.2">
      <c r="A57" s="193">
        <v>2018</v>
      </c>
      <c r="B57" s="95" t="s">
        <v>587</v>
      </c>
      <c r="C57" s="77">
        <v>13</v>
      </c>
      <c r="D57" s="187" t="s">
        <v>571</v>
      </c>
    </row>
    <row r="58" spans="1:4" x14ac:dyDescent="0.2">
      <c r="A58" s="193">
        <v>2018</v>
      </c>
      <c r="B58" s="95" t="s">
        <v>161</v>
      </c>
      <c r="C58" s="77">
        <v>7</v>
      </c>
      <c r="D58" s="187" t="s">
        <v>589</v>
      </c>
    </row>
    <row r="59" spans="1:4" x14ac:dyDescent="0.2">
      <c r="A59" s="193">
        <v>2018</v>
      </c>
      <c r="B59" s="95" t="s">
        <v>164</v>
      </c>
      <c r="C59" s="77">
        <v>5</v>
      </c>
      <c r="D59" s="187" t="s">
        <v>949</v>
      </c>
    </row>
    <row r="60" spans="1:4" x14ac:dyDescent="0.2">
      <c r="A60" s="193">
        <v>2018</v>
      </c>
      <c r="B60" s="95" t="s">
        <v>513</v>
      </c>
      <c r="C60" s="77">
        <v>9</v>
      </c>
      <c r="D60" s="187" t="s">
        <v>618</v>
      </c>
    </row>
    <row r="61" spans="1:4" x14ac:dyDescent="0.2">
      <c r="A61" s="193">
        <v>2018</v>
      </c>
      <c r="B61" s="95" t="s">
        <v>592</v>
      </c>
      <c r="C61" s="77">
        <v>6</v>
      </c>
      <c r="D61" s="187" t="s">
        <v>951</v>
      </c>
    </row>
    <row r="62" spans="1:4" x14ac:dyDescent="0.2">
      <c r="A62" s="193">
        <v>2018</v>
      </c>
      <c r="B62" s="95" t="s">
        <v>175</v>
      </c>
      <c r="C62" s="77">
        <v>16</v>
      </c>
      <c r="D62" s="187" t="s">
        <v>957</v>
      </c>
    </row>
    <row r="63" spans="1:4" x14ac:dyDescent="0.2">
      <c r="A63" s="193">
        <v>2018</v>
      </c>
      <c r="B63" s="95" t="s">
        <v>179</v>
      </c>
      <c r="C63" s="77">
        <v>8</v>
      </c>
      <c r="D63" s="187" t="s">
        <v>610</v>
      </c>
    </row>
    <row r="64" spans="1:4" x14ac:dyDescent="0.2">
      <c r="A64" s="193">
        <v>2018</v>
      </c>
      <c r="B64" s="95" t="s">
        <v>182</v>
      </c>
      <c r="C64" s="77">
        <v>19</v>
      </c>
      <c r="D64" s="187" t="s">
        <v>560</v>
      </c>
    </row>
    <row r="65" spans="1:4" x14ac:dyDescent="0.2">
      <c r="A65" s="193">
        <v>2018</v>
      </c>
      <c r="B65" s="95" t="s">
        <v>185</v>
      </c>
      <c r="C65" s="77">
        <v>5</v>
      </c>
      <c r="D65" s="187" t="s">
        <v>593</v>
      </c>
    </row>
    <row r="66" spans="1:4" x14ac:dyDescent="0.2">
      <c r="A66" s="193">
        <v>2018</v>
      </c>
      <c r="B66" s="95" t="s">
        <v>189</v>
      </c>
      <c r="C66" s="77">
        <v>3</v>
      </c>
      <c r="D66" s="187" t="s">
        <v>580</v>
      </c>
    </row>
    <row r="67" spans="1:4" x14ac:dyDescent="0.2">
      <c r="A67" s="194">
        <v>2018</v>
      </c>
      <c r="B67" s="195" t="s">
        <v>192</v>
      </c>
      <c r="C67" s="189">
        <v>4</v>
      </c>
      <c r="D67" s="190" t="s">
        <v>580</v>
      </c>
    </row>
    <row r="68" spans="1:4" x14ac:dyDescent="0.2">
      <c r="A68" s="70">
        <v>2019</v>
      </c>
      <c r="B68" s="196" t="s">
        <v>551</v>
      </c>
      <c r="C68" s="197">
        <v>7</v>
      </c>
      <c r="D68" s="197" t="s">
        <v>554</v>
      </c>
    </row>
    <row r="69" spans="1:4" x14ac:dyDescent="0.2">
      <c r="A69" s="2">
        <v>2019</v>
      </c>
      <c r="B69" s="196" t="s">
        <v>553</v>
      </c>
      <c r="C69" s="198">
        <v>6</v>
      </c>
      <c r="D69" s="198" t="s">
        <v>593</v>
      </c>
    </row>
    <row r="70" spans="1:4" x14ac:dyDescent="0.2">
      <c r="A70" s="2">
        <v>2019</v>
      </c>
      <c r="B70" s="196" t="s">
        <v>555</v>
      </c>
      <c r="C70" s="198">
        <v>22</v>
      </c>
      <c r="D70" s="198" t="s">
        <v>609</v>
      </c>
    </row>
    <row r="71" spans="1:4" x14ac:dyDescent="0.2">
      <c r="A71" s="2">
        <v>2019</v>
      </c>
      <c r="B71" s="196" t="s">
        <v>86</v>
      </c>
      <c r="C71" s="198">
        <v>19</v>
      </c>
      <c r="D71" s="198" t="s">
        <v>958</v>
      </c>
    </row>
    <row r="72" spans="1:4" x14ac:dyDescent="0.2">
      <c r="A72" s="2">
        <v>2019</v>
      </c>
      <c r="B72" s="196" t="s">
        <v>91</v>
      </c>
      <c r="C72" s="198">
        <v>17</v>
      </c>
      <c r="D72" s="198" t="s">
        <v>950</v>
      </c>
    </row>
    <row r="73" spans="1:4" x14ac:dyDescent="0.2">
      <c r="A73" s="2">
        <v>2019</v>
      </c>
      <c r="B73" s="196" t="s">
        <v>559</v>
      </c>
      <c r="C73" s="198">
        <v>17</v>
      </c>
      <c r="D73" s="198" t="s">
        <v>957</v>
      </c>
    </row>
    <row r="74" spans="1:4" x14ac:dyDescent="0.2">
      <c r="A74" s="2">
        <v>2019</v>
      </c>
      <c r="B74" s="196" t="s">
        <v>561</v>
      </c>
      <c r="C74" s="198">
        <v>10</v>
      </c>
      <c r="D74" s="198" t="s">
        <v>582</v>
      </c>
    </row>
    <row r="75" spans="1:4" x14ac:dyDescent="0.2">
      <c r="A75" s="2">
        <v>2019</v>
      </c>
      <c r="B75" s="196" t="s">
        <v>562</v>
      </c>
      <c r="C75" s="198">
        <v>10</v>
      </c>
      <c r="D75" s="198" t="s">
        <v>565</v>
      </c>
    </row>
    <row r="76" spans="1:4" x14ac:dyDescent="0.2">
      <c r="A76" s="2">
        <v>2019</v>
      </c>
      <c r="B76" s="196" t="s">
        <v>107</v>
      </c>
      <c r="C76" s="198">
        <v>7</v>
      </c>
      <c r="D76" s="198" t="s">
        <v>589</v>
      </c>
    </row>
    <row r="77" spans="1:4" x14ac:dyDescent="0.2">
      <c r="A77" s="2">
        <v>2019</v>
      </c>
      <c r="B77" s="196" t="s">
        <v>112</v>
      </c>
      <c r="C77" s="198">
        <v>9</v>
      </c>
      <c r="D77" s="198" t="s">
        <v>552</v>
      </c>
    </row>
    <row r="78" spans="1:4" x14ac:dyDescent="0.2">
      <c r="A78" s="2">
        <v>2019</v>
      </c>
      <c r="B78" s="196" t="s">
        <v>566</v>
      </c>
      <c r="C78" s="198">
        <v>4</v>
      </c>
      <c r="D78" s="198" t="s">
        <v>580</v>
      </c>
    </row>
    <row r="79" spans="1:4" x14ac:dyDescent="0.2">
      <c r="A79" s="2">
        <v>2019</v>
      </c>
      <c r="B79" s="196" t="s">
        <v>568</v>
      </c>
      <c r="C79" s="198">
        <v>13</v>
      </c>
      <c r="D79" s="198" t="s">
        <v>944</v>
      </c>
    </row>
    <row r="80" spans="1:4" x14ac:dyDescent="0.2">
      <c r="A80" s="2">
        <v>2019</v>
      </c>
      <c r="B80" s="196" t="s">
        <v>570</v>
      </c>
      <c r="C80" s="198">
        <v>11</v>
      </c>
      <c r="D80" s="198" t="s">
        <v>605</v>
      </c>
    </row>
    <row r="81" spans="1:4" x14ac:dyDescent="0.2">
      <c r="A81" s="2">
        <v>2019</v>
      </c>
      <c r="B81" s="196" t="s">
        <v>572</v>
      </c>
      <c r="C81" s="198">
        <v>12</v>
      </c>
      <c r="D81" s="198" t="s">
        <v>569</v>
      </c>
    </row>
    <row r="82" spans="1:4" x14ac:dyDescent="0.2">
      <c r="A82" s="2">
        <v>2019</v>
      </c>
      <c r="B82" s="196" t="s">
        <v>574</v>
      </c>
      <c r="C82" s="198">
        <v>16</v>
      </c>
      <c r="D82" s="198" t="s">
        <v>959</v>
      </c>
    </row>
    <row r="83" spans="1:4" x14ac:dyDescent="0.2">
      <c r="A83" s="2">
        <v>2019</v>
      </c>
      <c r="B83" s="196" t="s">
        <v>575</v>
      </c>
      <c r="C83" s="198">
        <v>9</v>
      </c>
      <c r="D83" s="198" t="s">
        <v>960</v>
      </c>
    </row>
    <row r="84" spans="1:4" x14ac:dyDescent="0.2">
      <c r="A84" s="2">
        <v>2019</v>
      </c>
      <c r="B84" s="196" t="s">
        <v>577</v>
      </c>
      <c r="C84" s="198">
        <v>12</v>
      </c>
      <c r="D84" s="198" t="s">
        <v>563</v>
      </c>
    </row>
    <row r="85" spans="1:4" x14ac:dyDescent="0.2">
      <c r="A85" s="2">
        <v>2019</v>
      </c>
      <c r="B85" s="196" t="s">
        <v>579</v>
      </c>
      <c r="C85" s="198">
        <v>2</v>
      </c>
      <c r="D85" s="198" t="s">
        <v>961</v>
      </c>
    </row>
    <row r="86" spans="1:4" x14ac:dyDescent="0.2">
      <c r="A86" s="2">
        <v>2019</v>
      </c>
      <c r="B86" s="196" t="s">
        <v>581</v>
      </c>
      <c r="C86" s="198">
        <v>9</v>
      </c>
      <c r="D86" s="198" t="s">
        <v>618</v>
      </c>
    </row>
    <row r="87" spans="1:4" x14ac:dyDescent="0.2">
      <c r="A87" s="2">
        <v>2019</v>
      </c>
      <c r="B87" s="196" t="s">
        <v>583</v>
      </c>
      <c r="C87" s="198">
        <v>7</v>
      </c>
      <c r="D87" s="198" t="s">
        <v>554</v>
      </c>
    </row>
    <row r="88" spans="1:4" x14ac:dyDescent="0.2">
      <c r="A88" s="2">
        <v>2019</v>
      </c>
      <c r="B88" s="196" t="s">
        <v>585</v>
      </c>
      <c r="C88" s="198">
        <v>25</v>
      </c>
      <c r="D88" s="198" t="s">
        <v>962</v>
      </c>
    </row>
    <row r="89" spans="1:4" x14ac:dyDescent="0.2">
      <c r="A89" s="2">
        <v>2019</v>
      </c>
      <c r="B89" s="196" t="s">
        <v>587</v>
      </c>
      <c r="C89" s="198">
        <v>13</v>
      </c>
      <c r="D89" s="198" t="s">
        <v>69</v>
      </c>
    </row>
    <row r="90" spans="1:4" x14ac:dyDescent="0.2">
      <c r="A90" s="2">
        <v>2019</v>
      </c>
      <c r="B90" s="196" t="s">
        <v>161</v>
      </c>
      <c r="C90" s="198">
        <v>7</v>
      </c>
      <c r="D90" s="198" t="s">
        <v>589</v>
      </c>
    </row>
    <row r="91" spans="1:4" x14ac:dyDescent="0.2">
      <c r="A91" s="2">
        <v>2019</v>
      </c>
      <c r="B91" s="196" t="s">
        <v>164</v>
      </c>
      <c r="C91" s="198">
        <v>5</v>
      </c>
      <c r="D91" s="198" t="s">
        <v>597</v>
      </c>
    </row>
    <row r="92" spans="1:4" x14ac:dyDescent="0.2">
      <c r="A92" s="2">
        <v>2019</v>
      </c>
      <c r="B92" s="196" t="s">
        <v>513</v>
      </c>
      <c r="C92" s="198">
        <v>12</v>
      </c>
      <c r="D92" s="198" t="s">
        <v>569</v>
      </c>
    </row>
    <row r="93" spans="1:4" x14ac:dyDescent="0.2">
      <c r="A93" s="2">
        <v>2019</v>
      </c>
      <c r="B93" s="196" t="s">
        <v>592</v>
      </c>
      <c r="C93" s="198">
        <v>5</v>
      </c>
      <c r="D93" s="198" t="s">
        <v>597</v>
      </c>
    </row>
    <row r="94" spans="1:4" x14ac:dyDescent="0.2">
      <c r="A94" s="2">
        <v>2019</v>
      </c>
      <c r="B94" s="196" t="s">
        <v>175</v>
      </c>
      <c r="C94" s="198">
        <v>17</v>
      </c>
      <c r="D94" s="198" t="s">
        <v>963</v>
      </c>
    </row>
    <row r="95" spans="1:4" x14ac:dyDescent="0.2">
      <c r="A95" s="2">
        <v>2019</v>
      </c>
      <c r="B95" s="196" t="s">
        <v>179</v>
      </c>
      <c r="C95" s="198">
        <v>8</v>
      </c>
      <c r="D95" s="198" t="s">
        <v>564</v>
      </c>
    </row>
    <row r="96" spans="1:4" x14ac:dyDescent="0.2">
      <c r="A96" s="2">
        <v>2019</v>
      </c>
      <c r="B96" s="196" t="s">
        <v>182</v>
      </c>
      <c r="C96" s="198">
        <v>19</v>
      </c>
      <c r="D96" s="198" t="s">
        <v>602</v>
      </c>
    </row>
    <row r="97" spans="1:8" x14ac:dyDescent="0.2">
      <c r="A97" s="2">
        <v>2019</v>
      </c>
      <c r="B97" s="196" t="s">
        <v>185</v>
      </c>
      <c r="C97" s="198">
        <v>6</v>
      </c>
      <c r="D97" s="198" t="s">
        <v>593</v>
      </c>
    </row>
    <row r="98" spans="1:8" x14ac:dyDescent="0.2">
      <c r="A98" s="2">
        <v>2019</v>
      </c>
      <c r="B98" s="196" t="s">
        <v>189</v>
      </c>
      <c r="C98" s="198">
        <v>5</v>
      </c>
      <c r="D98" s="198" t="s">
        <v>597</v>
      </c>
    </row>
    <row r="99" spans="1:8" x14ac:dyDescent="0.2">
      <c r="A99" s="2">
        <v>2019</v>
      </c>
      <c r="B99" s="196" t="s">
        <v>192</v>
      </c>
      <c r="C99" s="198">
        <v>4</v>
      </c>
      <c r="D99" s="198" t="s">
        <v>567</v>
      </c>
    </row>
    <row r="101" spans="1:8" ht="16.5" customHeight="1" x14ac:dyDescent="0.2">
      <c r="A101" s="36" t="s">
        <v>492</v>
      </c>
      <c r="B101" s="71"/>
      <c r="C101" s="69"/>
      <c r="D101" s="69"/>
      <c r="E101" s="23"/>
    </row>
    <row r="102" spans="1:8" ht="13.5" customHeight="1" x14ac:dyDescent="0.2">
      <c r="A102" s="356" t="s">
        <v>1044</v>
      </c>
      <c r="B102" s="356"/>
      <c r="C102" s="356"/>
      <c r="D102" s="356"/>
      <c r="E102" s="356"/>
      <c r="F102" s="356"/>
      <c r="G102" s="356"/>
      <c r="H102" s="356"/>
    </row>
    <row r="103" spans="1:8" x14ac:dyDescent="0.2">
      <c r="A103" s="39" t="s">
        <v>1031</v>
      </c>
      <c r="B103" s="72"/>
      <c r="C103" s="78"/>
      <c r="D103" s="78"/>
      <c r="E103" s="23"/>
    </row>
    <row r="104" spans="1:8" ht="35.25" customHeight="1" x14ac:dyDescent="0.2">
      <c r="A104" s="353" t="s">
        <v>508</v>
      </c>
      <c r="B104" s="353"/>
      <c r="C104" s="353"/>
      <c r="D104" s="353"/>
      <c r="E104" s="353"/>
      <c r="F104" s="353"/>
    </row>
    <row r="105" spans="1:8" x14ac:dyDescent="0.2">
      <c r="A105" s="43"/>
      <c r="B105" s="72"/>
      <c r="C105" s="78"/>
      <c r="D105" s="78"/>
      <c r="E105" s="23"/>
    </row>
  </sheetData>
  <mergeCells count="3">
    <mergeCell ref="A2:H2"/>
    <mergeCell ref="A102:H102"/>
    <mergeCell ref="A104:F104"/>
  </mergeCells>
  <conditionalFormatting sqref="A5:A99">
    <cfRule type="expression" dxfId="77" priority="1">
      <formula>IF(OR($B4="picu",$B5=1,$B4="ZF"),0,1)</formula>
    </cfRule>
  </conditionalFormatting>
  <pageMargins left="0.7" right="0.7" top="0.75" bottom="0.75" header="0.3" footer="0.3"/>
  <pageSetup paperSize="9" scale="53"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showGridLines="0" showRowColHeaders="0" zoomScale="115" zoomScaleNormal="115" workbookViewId="0">
      <selection sqref="A1:J2"/>
    </sheetView>
  </sheetViews>
  <sheetFormatPr defaultRowHeight="12.75" x14ac:dyDescent="0.2"/>
  <sheetData>
    <row r="1" spans="1:12" ht="12.75" customHeight="1" x14ac:dyDescent="0.2">
      <c r="A1" s="357" t="s">
        <v>1034</v>
      </c>
      <c r="B1" s="357"/>
      <c r="C1" s="357"/>
      <c r="D1" s="357"/>
      <c r="E1" s="357"/>
      <c r="F1" s="357"/>
      <c r="G1" s="357"/>
      <c r="H1" s="357"/>
      <c r="I1" s="357"/>
      <c r="J1" s="357"/>
    </row>
    <row r="2" spans="1:12" ht="28.5" customHeight="1" x14ac:dyDescent="0.2">
      <c r="A2" s="357"/>
      <c r="B2" s="357"/>
      <c r="C2" s="357"/>
      <c r="D2" s="357"/>
      <c r="E2" s="357"/>
      <c r="F2" s="357"/>
      <c r="G2" s="357"/>
      <c r="H2" s="357"/>
      <c r="I2" s="357"/>
      <c r="J2" s="357"/>
    </row>
    <row r="3" spans="1:12" ht="67.5" customHeight="1" x14ac:dyDescent="0.2">
      <c r="A3" s="355" t="s">
        <v>1036</v>
      </c>
      <c r="B3" s="355"/>
      <c r="C3" s="355"/>
      <c r="D3" s="355"/>
      <c r="E3" s="355"/>
      <c r="F3" s="355"/>
      <c r="G3" s="355"/>
      <c r="H3" s="355"/>
      <c r="I3" s="355"/>
      <c r="J3" s="160"/>
      <c r="K3" s="160"/>
      <c r="L3" s="160"/>
    </row>
    <row r="4" spans="1:12" x14ac:dyDescent="0.2">
      <c r="A4" s="358" t="s">
        <v>1005</v>
      </c>
      <c r="B4" s="358"/>
      <c r="C4" s="358"/>
      <c r="D4" s="358"/>
      <c r="E4" s="358"/>
      <c r="F4" s="358"/>
      <c r="G4" s="358"/>
      <c r="H4" s="358"/>
    </row>
    <row r="5" spans="1:12" ht="26.25" customHeight="1" x14ac:dyDescent="0.2">
      <c r="A5" s="358"/>
      <c r="B5" s="358"/>
      <c r="C5" s="358"/>
      <c r="D5" s="358"/>
      <c r="E5" s="358"/>
      <c r="F5" s="358"/>
      <c r="G5" s="358"/>
      <c r="H5" s="358"/>
    </row>
    <row r="29" spans="1:9" ht="1.5" customHeight="1" x14ac:dyDescent="0.2"/>
    <row r="30" spans="1:9" x14ac:dyDescent="0.2">
      <c r="A30" s="358" t="s">
        <v>1006</v>
      </c>
      <c r="B30" s="358"/>
      <c r="C30" s="358"/>
      <c r="D30" s="358"/>
      <c r="E30" s="358"/>
      <c r="F30" s="358"/>
      <c r="G30" s="358"/>
      <c r="H30" s="358"/>
      <c r="I30" s="358"/>
    </row>
    <row r="31" spans="1:9" ht="27" customHeight="1" x14ac:dyDescent="0.2">
      <c r="A31" s="358"/>
      <c r="B31" s="358"/>
      <c r="C31" s="358"/>
      <c r="D31" s="358"/>
      <c r="E31" s="358"/>
      <c r="F31" s="358"/>
      <c r="G31" s="358"/>
      <c r="H31" s="358"/>
      <c r="I31" s="358"/>
    </row>
    <row r="55" spans="1:10" ht="12.75" customHeight="1" x14ac:dyDescent="0.2">
      <c r="A55" s="358" t="s">
        <v>1007</v>
      </c>
      <c r="B55" s="358"/>
      <c r="C55" s="358"/>
      <c r="D55" s="358"/>
      <c r="E55" s="358"/>
      <c r="F55" s="358"/>
      <c r="G55" s="358"/>
      <c r="H55" s="358"/>
      <c r="I55" s="358"/>
      <c r="J55" s="358"/>
    </row>
    <row r="56" spans="1:10" ht="27.75" customHeight="1" x14ac:dyDescent="0.2">
      <c r="A56" s="358"/>
      <c r="B56" s="358"/>
      <c r="C56" s="358"/>
      <c r="D56" s="358"/>
      <c r="E56" s="358"/>
      <c r="F56" s="358"/>
      <c r="G56" s="358"/>
      <c r="H56" s="358"/>
      <c r="I56" s="358"/>
      <c r="J56" s="358"/>
    </row>
    <row r="80" spans="1:1" x14ac:dyDescent="0.2">
      <c r="A80" s="36" t="s">
        <v>492</v>
      </c>
    </row>
    <row r="81" spans="1:6" x14ac:dyDescent="0.2">
      <c r="A81" s="207" t="s">
        <v>1035</v>
      </c>
    </row>
    <row r="82" spans="1:6" x14ac:dyDescent="0.2">
      <c r="A82" s="39" t="s">
        <v>1031</v>
      </c>
      <c r="B82" s="72"/>
      <c r="C82" s="78"/>
      <c r="D82" s="78"/>
      <c r="E82" s="23"/>
    </row>
    <row r="83" spans="1:6" ht="34.5" customHeight="1" x14ac:dyDescent="0.2">
      <c r="A83" s="353" t="s">
        <v>508</v>
      </c>
      <c r="B83" s="353"/>
      <c r="C83" s="353"/>
      <c r="D83" s="353"/>
      <c r="E83" s="353"/>
      <c r="F83" s="353"/>
    </row>
  </sheetData>
  <mergeCells count="6">
    <mergeCell ref="A1:J2"/>
    <mergeCell ref="A83:F83"/>
    <mergeCell ref="A55:J56"/>
    <mergeCell ref="A3:I3"/>
    <mergeCell ref="A4:H5"/>
    <mergeCell ref="A30:I31"/>
  </mergeCells>
  <pageMargins left="0.7" right="0.7" top="0.75" bottom="0.75" header="0.3" footer="0.3"/>
  <pageSetup paperSize="9" scale="58"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47"/>
  <sheetViews>
    <sheetView showGridLines="0" showRowColHeaders="0" zoomScale="115" zoomScaleNormal="115" workbookViewId="0">
      <selection sqref="A1:L1"/>
    </sheetView>
  </sheetViews>
  <sheetFormatPr defaultRowHeight="12.75" x14ac:dyDescent="0.2"/>
  <cols>
    <col min="1" max="1" width="7" customWidth="1"/>
    <col min="2" max="2" width="9" bestFit="1" customWidth="1"/>
    <col min="3" max="3" width="9.7109375" customWidth="1"/>
    <col min="4" max="4" width="9" customWidth="1"/>
  </cols>
  <sheetData>
    <row r="1" spans="1:16" ht="18" x14ac:dyDescent="0.2">
      <c r="A1" s="360" t="s">
        <v>1038</v>
      </c>
      <c r="B1" s="360"/>
      <c r="C1" s="360"/>
      <c r="D1" s="360"/>
      <c r="E1" s="360"/>
      <c r="F1" s="360"/>
      <c r="G1" s="360"/>
      <c r="H1" s="360"/>
      <c r="I1" s="360"/>
      <c r="J1" s="360"/>
      <c r="K1" s="360"/>
      <c r="L1" s="360"/>
    </row>
    <row r="2" spans="1:16" ht="60" customHeight="1" x14ac:dyDescent="0.2">
      <c r="A2" s="355" t="s">
        <v>620</v>
      </c>
      <c r="B2" s="355"/>
      <c r="C2" s="355"/>
      <c r="D2" s="355"/>
      <c r="E2" s="355"/>
      <c r="F2" s="355"/>
      <c r="G2" s="355"/>
      <c r="H2" s="355"/>
      <c r="I2" s="355"/>
      <c r="J2" s="355"/>
      <c r="K2" s="355"/>
      <c r="L2" s="34"/>
    </row>
    <row r="3" spans="1:16" ht="41.25" customHeight="1" x14ac:dyDescent="0.2">
      <c r="A3" s="355" t="s">
        <v>999</v>
      </c>
      <c r="B3" s="355"/>
      <c r="C3" s="355"/>
      <c r="D3" s="355"/>
      <c r="E3" s="355"/>
      <c r="F3" s="355"/>
      <c r="G3" s="355"/>
      <c r="H3" s="355"/>
      <c r="I3" s="355"/>
      <c r="J3" s="355"/>
      <c r="K3" s="355"/>
      <c r="L3" s="34"/>
    </row>
    <row r="4" spans="1:16" ht="54.75" customHeight="1" x14ac:dyDescent="0.2">
      <c r="A4" s="355" t="s">
        <v>1037</v>
      </c>
      <c r="B4" s="355"/>
      <c r="C4" s="355"/>
      <c r="D4" s="355"/>
      <c r="E4" s="355"/>
      <c r="F4" s="355"/>
      <c r="G4" s="355"/>
      <c r="H4" s="355"/>
      <c r="I4" s="355"/>
      <c r="J4" s="355"/>
      <c r="K4" s="355"/>
      <c r="L4" s="160"/>
    </row>
    <row r="5" spans="1:16" ht="54.75" customHeight="1" x14ac:dyDescent="0.2">
      <c r="A5" s="361" t="s">
        <v>1008</v>
      </c>
      <c r="B5" s="361"/>
      <c r="C5" s="361"/>
      <c r="D5" s="361"/>
      <c r="E5" s="361"/>
      <c r="F5" s="361"/>
      <c r="G5" s="361"/>
      <c r="H5" s="361"/>
      <c r="I5" s="361"/>
      <c r="J5" s="361"/>
      <c r="K5" s="361"/>
      <c r="L5" s="34"/>
    </row>
    <row r="6" spans="1:16" s="116" customFormat="1" x14ac:dyDescent="0.2">
      <c r="A6" s="120" t="s">
        <v>61</v>
      </c>
      <c r="B6" s="120" t="s">
        <v>1029</v>
      </c>
      <c r="C6" s="120" t="s">
        <v>1028</v>
      </c>
      <c r="D6" s="120" t="s">
        <v>550</v>
      </c>
    </row>
    <row r="7" spans="1:16" x14ac:dyDescent="0.2">
      <c r="A7" s="163">
        <v>2017</v>
      </c>
      <c r="B7" s="209">
        <v>1</v>
      </c>
      <c r="C7" s="213">
        <v>402</v>
      </c>
      <c r="D7" s="174" t="s">
        <v>998</v>
      </c>
    </row>
    <row r="8" spans="1:16" x14ac:dyDescent="0.2">
      <c r="A8" s="186">
        <v>2017</v>
      </c>
      <c r="B8" s="210">
        <v>2</v>
      </c>
      <c r="C8" s="214">
        <v>404.5</v>
      </c>
      <c r="D8" s="175" t="s">
        <v>997</v>
      </c>
      <c r="F8" s="359" t="s">
        <v>1039</v>
      </c>
      <c r="G8" s="359"/>
      <c r="H8" s="359"/>
      <c r="I8" s="359"/>
      <c r="J8" s="359"/>
      <c r="K8" s="359"/>
      <c r="L8" s="359"/>
      <c r="M8" s="359"/>
      <c r="N8" s="359"/>
      <c r="O8" s="359"/>
      <c r="P8" s="359"/>
    </row>
    <row r="9" spans="1:16" x14ac:dyDescent="0.2">
      <c r="A9" s="186">
        <v>2017</v>
      </c>
      <c r="B9" s="210">
        <v>3</v>
      </c>
      <c r="C9" s="214">
        <v>405</v>
      </c>
      <c r="D9" s="175" t="s">
        <v>996</v>
      </c>
      <c r="F9" s="359"/>
      <c r="G9" s="359"/>
      <c r="H9" s="359"/>
      <c r="I9" s="359"/>
      <c r="J9" s="359"/>
      <c r="K9" s="359"/>
      <c r="L9" s="359"/>
      <c r="M9" s="359"/>
      <c r="N9" s="359"/>
      <c r="O9" s="359"/>
      <c r="P9" s="359"/>
    </row>
    <row r="10" spans="1:16" x14ac:dyDescent="0.2">
      <c r="A10" s="186">
        <v>2017</v>
      </c>
      <c r="B10" s="210">
        <v>4</v>
      </c>
      <c r="C10" s="214">
        <v>387.5</v>
      </c>
      <c r="D10" s="175" t="s">
        <v>995</v>
      </c>
    </row>
    <row r="11" spans="1:16" x14ac:dyDescent="0.2">
      <c r="A11" s="186">
        <v>2017</v>
      </c>
      <c r="B11" s="210">
        <v>5</v>
      </c>
      <c r="C11" s="214">
        <v>390</v>
      </c>
      <c r="D11" s="175" t="s">
        <v>994</v>
      </c>
    </row>
    <row r="12" spans="1:16" x14ac:dyDescent="0.2">
      <c r="A12" s="186">
        <v>2017</v>
      </c>
      <c r="B12" s="211">
        <v>6</v>
      </c>
      <c r="C12" s="162">
        <v>379</v>
      </c>
      <c r="D12" s="175" t="s">
        <v>993</v>
      </c>
    </row>
    <row r="13" spans="1:16" x14ac:dyDescent="0.2">
      <c r="A13" s="186">
        <v>2017</v>
      </c>
      <c r="B13" s="210">
        <v>7</v>
      </c>
      <c r="C13" s="214">
        <v>369</v>
      </c>
      <c r="D13" s="175" t="s">
        <v>992</v>
      </c>
    </row>
    <row r="14" spans="1:16" x14ac:dyDescent="0.2">
      <c r="A14" s="186">
        <v>2017</v>
      </c>
      <c r="B14" s="210">
        <v>8</v>
      </c>
      <c r="C14" s="214">
        <v>359</v>
      </c>
      <c r="D14" s="175" t="s">
        <v>991</v>
      </c>
    </row>
    <row r="15" spans="1:16" x14ac:dyDescent="0.2">
      <c r="A15" s="186">
        <v>2017</v>
      </c>
      <c r="B15" s="210">
        <v>9</v>
      </c>
      <c r="C15" s="214">
        <v>372</v>
      </c>
      <c r="D15" s="175" t="s">
        <v>990</v>
      </c>
    </row>
    <row r="16" spans="1:16" x14ac:dyDescent="0.2">
      <c r="A16" s="186">
        <v>2017</v>
      </c>
      <c r="B16" s="210">
        <v>10</v>
      </c>
      <c r="C16" s="214">
        <v>389</v>
      </c>
      <c r="D16" s="175" t="s">
        <v>989</v>
      </c>
    </row>
    <row r="17" spans="1:4" x14ac:dyDescent="0.2">
      <c r="A17" s="186">
        <v>2017</v>
      </c>
      <c r="B17" s="210">
        <v>11</v>
      </c>
      <c r="C17" s="214">
        <v>428.5</v>
      </c>
      <c r="D17" s="175" t="s">
        <v>988</v>
      </c>
    </row>
    <row r="18" spans="1:4" x14ac:dyDescent="0.2">
      <c r="A18" s="188">
        <v>2017</v>
      </c>
      <c r="B18" s="212">
        <v>12</v>
      </c>
      <c r="C18" s="215">
        <v>431</v>
      </c>
      <c r="D18" s="177" t="s">
        <v>987</v>
      </c>
    </row>
    <row r="19" spans="1:4" x14ac:dyDescent="0.2">
      <c r="A19" s="216">
        <v>2018</v>
      </c>
      <c r="B19" s="118">
        <v>1</v>
      </c>
      <c r="C19" s="208">
        <v>431</v>
      </c>
      <c r="D19" s="119" t="s">
        <v>986</v>
      </c>
    </row>
    <row r="20" spans="1:4" x14ac:dyDescent="0.2">
      <c r="A20" s="35">
        <v>2018</v>
      </c>
      <c r="B20" s="106">
        <v>2</v>
      </c>
      <c r="C20" s="41">
        <v>427</v>
      </c>
      <c r="D20" s="44" t="s">
        <v>985</v>
      </c>
    </row>
    <row r="21" spans="1:4" x14ac:dyDescent="0.2">
      <c r="A21" s="35">
        <v>2018</v>
      </c>
      <c r="B21" s="106">
        <v>3</v>
      </c>
      <c r="C21" s="41">
        <v>411</v>
      </c>
      <c r="D21" s="44" t="s">
        <v>984</v>
      </c>
    </row>
    <row r="22" spans="1:4" x14ac:dyDescent="0.2">
      <c r="A22" s="35">
        <v>2018</v>
      </c>
      <c r="B22" s="106">
        <v>4</v>
      </c>
      <c r="C22" s="41">
        <v>404</v>
      </c>
      <c r="D22" s="44" t="s">
        <v>983</v>
      </c>
    </row>
    <row r="23" spans="1:4" x14ac:dyDescent="0.2">
      <c r="A23" s="35">
        <v>2018</v>
      </c>
      <c r="B23" s="106">
        <v>5</v>
      </c>
      <c r="C23" s="41">
        <v>394</v>
      </c>
      <c r="D23" s="44" t="s">
        <v>982</v>
      </c>
    </row>
    <row r="24" spans="1:4" x14ac:dyDescent="0.2">
      <c r="A24" s="35">
        <v>2018</v>
      </c>
      <c r="B24" s="107">
        <v>6</v>
      </c>
      <c r="C24" s="41">
        <v>387</v>
      </c>
      <c r="D24" s="44" t="s">
        <v>970</v>
      </c>
    </row>
    <row r="25" spans="1:4" x14ac:dyDescent="0.2">
      <c r="A25" s="35">
        <v>2018</v>
      </c>
      <c r="B25" s="106">
        <v>7</v>
      </c>
      <c r="C25" s="41">
        <v>375</v>
      </c>
      <c r="D25" s="44" t="s">
        <v>981</v>
      </c>
    </row>
    <row r="26" spans="1:4" x14ac:dyDescent="0.2">
      <c r="A26" s="35">
        <v>2018</v>
      </c>
      <c r="B26" s="106">
        <v>8</v>
      </c>
      <c r="C26" s="40">
        <v>358</v>
      </c>
      <c r="D26" s="44" t="s">
        <v>980</v>
      </c>
    </row>
    <row r="27" spans="1:4" x14ac:dyDescent="0.2">
      <c r="A27" s="35">
        <v>2018</v>
      </c>
      <c r="B27" s="106">
        <v>9</v>
      </c>
      <c r="C27" s="41">
        <v>380</v>
      </c>
      <c r="D27" s="44" t="s">
        <v>979</v>
      </c>
    </row>
    <row r="28" spans="1:4" x14ac:dyDescent="0.2">
      <c r="A28" s="35">
        <v>2018</v>
      </c>
      <c r="B28" s="106">
        <v>10</v>
      </c>
      <c r="C28" s="41">
        <v>414</v>
      </c>
      <c r="D28" s="44" t="s">
        <v>978</v>
      </c>
    </row>
    <row r="29" spans="1:4" x14ac:dyDescent="0.2">
      <c r="A29" s="35">
        <v>2018</v>
      </c>
      <c r="B29" s="106">
        <v>11</v>
      </c>
      <c r="C29" s="41">
        <v>457</v>
      </c>
      <c r="D29" s="44" t="s">
        <v>977</v>
      </c>
    </row>
    <row r="30" spans="1:4" x14ac:dyDescent="0.2">
      <c r="A30" s="35">
        <v>2018</v>
      </c>
      <c r="B30" s="106">
        <v>12</v>
      </c>
      <c r="C30" s="41">
        <v>454</v>
      </c>
      <c r="D30" s="44" t="s">
        <v>976</v>
      </c>
    </row>
    <row r="31" spans="1:4" x14ac:dyDescent="0.2">
      <c r="A31" s="163">
        <v>2019</v>
      </c>
      <c r="B31" s="209">
        <v>1</v>
      </c>
      <c r="C31" s="213">
        <v>429</v>
      </c>
      <c r="D31" s="174" t="s">
        <v>975</v>
      </c>
    </row>
    <row r="32" spans="1:4" x14ac:dyDescent="0.2">
      <c r="A32" s="186">
        <v>2019</v>
      </c>
      <c r="B32" s="210">
        <v>2</v>
      </c>
      <c r="C32" s="214">
        <v>422.5</v>
      </c>
      <c r="D32" s="175" t="s">
        <v>974</v>
      </c>
    </row>
    <row r="33" spans="1:13" x14ac:dyDescent="0.2">
      <c r="A33" s="186">
        <v>2019</v>
      </c>
      <c r="B33" s="210">
        <v>3</v>
      </c>
      <c r="C33" s="214">
        <v>406</v>
      </c>
      <c r="D33" s="175" t="s">
        <v>973</v>
      </c>
    </row>
    <row r="34" spans="1:13" x14ac:dyDescent="0.2">
      <c r="A34" s="186">
        <v>2019</v>
      </c>
      <c r="B34" s="210">
        <v>4</v>
      </c>
      <c r="C34" s="214">
        <v>419.5</v>
      </c>
      <c r="D34" s="175" t="s">
        <v>972</v>
      </c>
    </row>
    <row r="35" spans="1:13" x14ac:dyDescent="0.2">
      <c r="A35" s="186">
        <v>2019</v>
      </c>
      <c r="B35" s="210">
        <v>5</v>
      </c>
      <c r="C35" s="214">
        <v>392</v>
      </c>
      <c r="D35" s="175" t="s">
        <v>971</v>
      </c>
    </row>
    <row r="36" spans="1:13" x14ac:dyDescent="0.2">
      <c r="A36" s="186">
        <v>2019</v>
      </c>
      <c r="B36" s="211">
        <v>6</v>
      </c>
      <c r="C36" s="162">
        <v>388</v>
      </c>
      <c r="D36" s="175" t="s">
        <v>970</v>
      </c>
    </row>
    <row r="37" spans="1:13" x14ac:dyDescent="0.2">
      <c r="A37" s="186">
        <v>2019</v>
      </c>
      <c r="B37" s="210">
        <v>7</v>
      </c>
      <c r="C37" s="214">
        <v>364</v>
      </c>
      <c r="D37" s="175" t="s">
        <v>969</v>
      </c>
    </row>
    <row r="38" spans="1:13" x14ac:dyDescent="0.2">
      <c r="A38" s="186">
        <v>2019</v>
      </c>
      <c r="B38" s="210">
        <v>8</v>
      </c>
      <c r="C38" s="214">
        <v>352</v>
      </c>
      <c r="D38" s="175" t="s">
        <v>968</v>
      </c>
    </row>
    <row r="39" spans="1:13" x14ac:dyDescent="0.2">
      <c r="A39" s="186">
        <v>2019</v>
      </c>
      <c r="B39" s="210">
        <v>9</v>
      </c>
      <c r="C39" s="214">
        <v>376</v>
      </c>
      <c r="D39" s="175" t="s">
        <v>967</v>
      </c>
    </row>
    <row r="40" spans="1:13" x14ac:dyDescent="0.2">
      <c r="A40" s="186">
        <v>2019</v>
      </c>
      <c r="B40" s="210">
        <v>10</v>
      </c>
      <c r="C40" s="214">
        <v>395</v>
      </c>
      <c r="D40" s="175" t="s">
        <v>966</v>
      </c>
    </row>
    <row r="41" spans="1:13" x14ac:dyDescent="0.2">
      <c r="A41" s="186">
        <v>2019</v>
      </c>
      <c r="B41" s="210">
        <v>11</v>
      </c>
      <c r="C41" s="214">
        <v>444</v>
      </c>
      <c r="D41" s="175" t="s">
        <v>965</v>
      </c>
    </row>
    <row r="42" spans="1:13" x14ac:dyDescent="0.2">
      <c r="A42" s="188">
        <v>2019</v>
      </c>
      <c r="B42" s="212">
        <v>12</v>
      </c>
      <c r="C42" s="215">
        <v>465</v>
      </c>
      <c r="D42" s="177" t="s">
        <v>964</v>
      </c>
    </row>
    <row r="43" spans="1:13" x14ac:dyDescent="0.2">
      <c r="A43" s="1"/>
    </row>
    <row r="44" spans="1:13" x14ac:dyDescent="0.2">
      <c r="A44" s="36" t="s">
        <v>492</v>
      </c>
      <c r="B44" s="37"/>
      <c r="C44" s="37"/>
      <c r="D44" s="38"/>
    </row>
    <row r="45" spans="1:13" ht="17.25" customHeight="1" x14ac:dyDescent="0.2">
      <c r="A45" s="356" t="s">
        <v>1002</v>
      </c>
      <c r="B45" s="356"/>
      <c r="C45" s="356"/>
      <c r="D45" s="356"/>
      <c r="E45" s="356"/>
      <c r="F45" s="356"/>
      <c r="G45" s="356"/>
    </row>
    <row r="46" spans="1:13" x14ac:dyDescent="0.2">
      <c r="A46" s="39" t="s">
        <v>1031</v>
      </c>
      <c r="B46" s="23"/>
      <c r="C46" s="23"/>
      <c r="D46" s="23"/>
    </row>
    <row r="47" spans="1:13" ht="24" customHeight="1" x14ac:dyDescent="0.2">
      <c r="A47" s="353" t="s">
        <v>508</v>
      </c>
      <c r="B47" s="353"/>
      <c r="C47" s="353"/>
      <c r="D47" s="353"/>
      <c r="E47" s="353"/>
      <c r="F47" s="353"/>
      <c r="G47" s="353"/>
      <c r="H47" s="353"/>
      <c r="I47" s="353"/>
      <c r="J47" s="353"/>
      <c r="K47" s="353"/>
      <c r="L47" s="353"/>
      <c r="M47" s="353"/>
    </row>
  </sheetData>
  <mergeCells count="8">
    <mergeCell ref="A47:M47"/>
    <mergeCell ref="A4:K4"/>
    <mergeCell ref="F8:P9"/>
    <mergeCell ref="A45:G45"/>
    <mergeCell ref="A1:L1"/>
    <mergeCell ref="A2:K2"/>
    <mergeCell ref="A3:K3"/>
    <mergeCell ref="A5:K5"/>
  </mergeCells>
  <conditionalFormatting sqref="A7:A17">
    <cfRule type="expression" dxfId="70" priority="8">
      <formula>IF($B7="Total",1,0)</formula>
    </cfRule>
  </conditionalFormatting>
  <conditionalFormatting sqref="A7:A17">
    <cfRule type="expression" dxfId="69" priority="7">
      <formula>IF(OR($B6="month",$B7=1,$B6="Total"),0,1)</formula>
    </cfRule>
  </conditionalFormatting>
  <conditionalFormatting sqref="A18:A30">
    <cfRule type="expression" dxfId="68" priority="6">
      <formula>IF($B18="Total",1,0)</formula>
    </cfRule>
  </conditionalFormatting>
  <conditionalFormatting sqref="A18:A30">
    <cfRule type="expression" dxfId="67" priority="5">
      <formula>IF(OR($B17="month",$B18=1,$B17="Total"),0,1)</formula>
    </cfRule>
  </conditionalFormatting>
  <conditionalFormatting sqref="A31:A41">
    <cfRule type="expression" dxfId="66" priority="4">
      <formula>IF($B31="Total",1,0)</formula>
    </cfRule>
  </conditionalFormatting>
  <conditionalFormatting sqref="A31:A41">
    <cfRule type="expression" dxfId="65" priority="3">
      <formula>IF(OR($B30="month",$B31=1,$B30="Total"),0,1)</formula>
    </cfRule>
  </conditionalFormatting>
  <conditionalFormatting sqref="A42">
    <cfRule type="expression" dxfId="64" priority="2">
      <formula>IF($B42="Total",1,0)</formula>
    </cfRule>
  </conditionalFormatting>
  <conditionalFormatting sqref="A42">
    <cfRule type="expression" dxfId="63" priority="1">
      <formula>IF(OR($B41="month",$B42=1,$B41="Total"),0,1)</formula>
    </cfRule>
  </conditionalFormatting>
  <pageMargins left="0.7" right="0.7" top="0.75" bottom="0.75" header="0.3" footer="0.3"/>
  <pageSetup paperSize="9" scale="62" orientation="portrait" horizontalDpi="300" verticalDpi="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06"/>
  <sheetViews>
    <sheetView showGridLines="0" showRowColHeaders="0" zoomScale="115" zoomScaleNormal="115" workbookViewId="0">
      <selection sqref="A1:J1"/>
    </sheetView>
  </sheetViews>
  <sheetFormatPr defaultRowHeight="12.75" x14ac:dyDescent="0.2"/>
  <cols>
    <col min="1" max="1" width="8.28515625" customWidth="1"/>
    <col min="2" max="2" width="15.5703125" customWidth="1"/>
    <col min="3" max="3" width="10.140625" bestFit="1" customWidth="1"/>
    <col min="4" max="4" width="6.5703125" bestFit="1" customWidth="1"/>
  </cols>
  <sheetData>
    <row r="1" spans="1:14" ht="21" customHeight="1" x14ac:dyDescent="0.2">
      <c r="A1" s="363" t="s">
        <v>1041</v>
      </c>
      <c r="B1" s="363"/>
      <c r="C1" s="363"/>
      <c r="D1" s="363"/>
      <c r="E1" s="363"/>
      <c r="F1" s="363"/>
      <c r="G1" s="363"/>
      <c r="H1" s="363"/>
      <c r="I1" s="363"/>
      <c r="J1" s="363"/>
      <c r="K1" s="227"/>
      <c r="L1" s="227"/>
      <c r="M1" s="227"/>
      <c r="N1" s="227"/>
    </row>
    <row r="2" spans="1:14" ht="54" customHeight="1" x14ac:dyDescent="0.2">
      <c r="A2" s="355" t="s">
        <v>620</v>
      </c>
      <c r="B2" s="355"/>
      <c r="C2" s="355"/>
      <c r="D2" s="355"/>
      <c r="E2" s="355"/>
      <c r="F2" s="355"/>
      <c r="G2" s="355"/>
      <c r="H2" s="355"/>
      <c r="I2" s="355"/>
      <c r="J2" s="355"/>
      <c r="K2" s="160"/>
      <c r="L2" s="160"/>
      <c r="M2" s="160"/>
      <c r="N2" s="160"/>
    </row>
    <row r="3" spans="1:14" ht="30" customHeight="1" x14ac:dyDescent="0.2">
      <c r="A3" s="355" t="s">
        <v>621</v>
      </c>
      <c r="B3" s="355"/>
      <c r="C3" s="355"/>
      <c r="D3" s="355"/>
      <c r="E3" s="355"/>
      <c r="F3" s="355"/>
      <c r="G3" s="355"/>
      <c r="H3" s="355"/>
      <c r="I3" s="355"/>
      <c r="J3" s="355"/>
      <c r="K3" s="160"/>
      <c r="L3" s="160"/>
      <c r="M3" s="160"/>
      <c r="N3" s="160"/>
    </row>
    <row r="4" spans="1:14" ht="60" customHeight="1" x14ac:dyDescent="0.2">
      <c r="A4" s="355" t="s">
        <v>1046</v>
      </c>
      <c r="B4" s="355"/>
      <c r="C4" s="355"/>
      <c r="D4" s="355"/>
      <c r="E4" s="355"/>
      <c r="F4" s="355"/>
      <c r="G4" s="355"/>
      <c r="H4" s="355"/>
      <c r="I4" s="355"/>
      <c r="J4" s="355"/>
      <c r="K4" s="160"/>
      <c r="L4" s="160"/>
      <c r="M4" s="160"/>
      <c r="N4" s="160"/>
    </row>
    <row r="5" spans="1:14" s="122" customFormat="1" x14ac:dyDescent="0.2">
      <c r="A5" s="121" t="s">
        <v>61</v>
      </c>
      <c r="B5" s="121" t="s">
        <v>62</v>
      </c>
      <c r="C5" s="121" t="s">
        <v>1028</v>
      </c>
      <c r="D5" s="121" t="s">
        <v>550</v>
      </c>
    </row>
    <row r="6" spans="1:14" x14ac:dyDescent="0.2">
      <c r="A6" s="163">
        <v>2017</v>
      </c>
      <c r="B6" s="220" t="s">
        <v>551</v>
      </c>
      <c r="C6" s="199">
        <v>9</v>
      </c>
      <c r="D6" s="200" t="s">
        <v>552</v>
      </c>
    </row>
    <row r="7" spans="1:14" x14ac:dyDescent="0.2">
      <c r="A7" s="186">
        <v>2017</v>
      </c>
      <c r="B7" s="221" t="s">
        <v>553</v>
      </c>
      <c r="C7" s="198">
        <v>7</v>
      </c>
      <c r="D7" s="201" t="s">
        <v>554</v>
      </c>
    </row>
    <row r="8" spans="1:14" x14ac:dyDescent="0.2">
      <c r="A8" s="186">
        <v>2017</v>
      </c>
      <c r="B8" s="221" t="s">
        <v>555</v>
      </c>
      <c r="C8" s="198">
        <v>14</v>
      </c>
      <c r="D8" s="201" t="s">
        <v>556</v>
      </c>
    </row>
    <row r="9" spans="1:14" x14ac:dyDescent="0.2">
      <c r="A9" s="186">
        <v>2017</v>
      </c>
      <c r="B9" s="221" t="s">
        <v>86</v>
      </c>
      <c r="C9" s="198">
        <v>24</v>
      </c>
      <c r="D9" s="201" t="s">
        <v>557</v>
      </c>
    </row>
    <row r="10" spans="1:14" x14ac:dyDescent="0.2">
      <c r="A10" s="186">
        <v>2017</v>
      </c>
      <c r="B10" s="221" t="s">
        <v>91</v>
      </c>
      <c r="C10" s="198">
        <v>21</v>
      </c>
      <c r="D10" s="201" t="s">
        <v>558</v>
      </c>
    </row>
    <row r="11" spans="1:14" x14ac:dyDescent="0.2">
      <c r="A11" s="186">
        <v>2017</v>
      </c>
      <c r="B11" s="221" t="s">
        <v>559</v>
      </c>
      <c r="C11" s="198">
        <v>19</v>
      </c>
      <c r="D11" s="201" t="s">
        <v>560</v>
      </c>
    </row>
    <row r="12" spans="1:14" x14ac:dyDescent="0.2">
      <c r="A12" s="186">
        <v>2017</v>
      </c>
      <c r="B12" s="221" t="s">
        <v>561</v>
      </c>
      <c r="C12" s="198">
        <v>14</v>
      </c>
      <c r="D12" s="201" t="s">
        <v>556</v>
      </c>
    </row>
    <row r="13" spans="1:14" x14ac:dyDescent="0.2">
      <c r="A13" s="186">
        <v>2017</v>
      </c>
      <c r="B13" s="221" t="s">
        <v>562</v>
      </c>
      <c r="C13" s="198">
        <v>12</v>
      </c>
      <c r="D13" s="201" t="s">
        <v>563</v>
      </c>
    </row>
    <row r="14" spans="1:14" x14ac:dyDescent="0.2">
      <c r="A14" s="186">
        <v>2017</v>
      </c>
      <c r="B14" s="221" t="s">
        <v>107</v>
      </c>
      <c r="C14" s="198">
        <v>8</v>
      </c>
      <c r="D14" s="201" t="s">
        <v>564</v>
      </c>
    </row>
    <row r="15" spans="1:14" x14ac:dyDescent="0.2">
      <c r="A15" s="186">
        <v>2017</v>
      </c>
      <c r="B15" s="221" t="s">
        <v>112</v>
      </c>
      <c r="C15" s="198">
        <v>11</v>
      </c>
      <c r="D15" s="201" t="s">
        <v>565</v>
      </c>
    </row>
    <row r="16" spans="1:14" x14ac:dyDescent="0.2">
      <c r="A16" s="186">
        <v>2017</v>
      </c>
      <c r="B16" s="221" t="s">
        <v>566</v>
      </c>
      <c r="C16" s="198">
        <v>4</v>
      </c>
      <c r="D16" s="201" t="s">
        <v>567</v>
      </c>
    </row>
    <row r="17" spans="1:4" x14ac:dyDescent="0.2">
      <c r="A17" s="186">
        <v>2017</v>
      </c>
      <c r="B17" s="221" t="s">
        <v>568</v>
      </c>
      <c r="C17" s="198">
        <v>12</v>
      </c>
      <c r="D17" s="201" t="s">
        <v>569</v>
      </c>
    </row>
    <row r="18" spans="1:4" x14ac:dyDescent="0.2">
      <c r="A18" s="186">
        <v>2017</v>
      </c>
      <c r="B18" s="221" t="s">
        <v>570</v>
      </c>
      <c r="C18" s="198">
        <v>13</v>
      </c>
      <c r="D18" s="201" t="s">
        <v>571</v>
      </c>
    </row>
    <row r="19" spans="1:4" x14ac:dyDescent="0.2">
      <c r="A19" s="186">
        <v>2017</v>
      </c>
      <c r="B19" s="221" t="s">
        <v>572</v>
      </c>
      <c r="C19" s="198">
        <v>16</v>
      </c>
      <c r="D19" s="201" t="s">
        <v>573</v>
      </c>
    </row>
    <row r="20" spans="1:4" x14ac:dyDescent="0.2">
      <c r="A20" s="186">
        <v>2017</v>
      </c>
      <c r="B20" s="221" t="s">
        <v>574</v>
      </c>
      <c r="C20" s="198">
        <v>19</v>
      </c>
      <c r="D20" s="201" t="s">
        <v>560</v>
      </c>
    </row>
    <row r="21" spans="1:4" x14ac:dyDescent="0.2">
      <c r="A21" s="186">
        <v>2017</v>
      </c>
      <c r="B21" s="221" t="s">
        <v>575</v>
      </c>
      <c r="C21" s="198">
        <v>13</v>
      </c>
      <c r="D21" s="201" t="s">
        <v>576</v>
      </c>
    </row>
    <row r="22" spans="1:4" x14ac:dyDescent="0.2">
      <c r="A22" s="186">
        <v>2017</v>
      </c>
      <c r="B22" s="221" t="s">
        <v>577</v>
      </c>
      <c r="C22" s="198">
        <v>14</v>
      </c>
      <c r="D22" s="201" t="s">
        <v>578</v>
      </c>
    </row>
    <row r="23" spans="1:4" x14ac:dyDescent="0.2">
      <c r="A23" s="186">
        <v>2017</v>
      </c>
      <c r="B23" s="221" t="s">
        <v>579</v>
      </c>
      <c r="C23" s="198">
        <v>4</v>
      </c>
      <c r="D23" s="201" t="s">
        <v>580</v>
      </c>
    </row>
    <row r="24" spans="1:4" x14ac:dyDescent="0.2">
      <c r="A24" s="186">
        <v>2017</v>
      </c>
      <c r="B24" s="221" t="s">
        <v>581</v>
      </c>
      <c r="C24" s="198">
        <v>10</v>
      </c>
      <c r="D24" s="201" t="s">
        <v>582</v>
      </c>
    </row>
    <row r="25" spans="1:4" x14ac:dyDescent="0.2">
      <c r="A25" s="186">
        <v>2017</v>
      </c>
      <c r="B25" s="221" t="s">
        <v>583</v>
      </c>
      <c r="C25" s="198">
        <v>7</v>
      </c>
      <c r="D25" s="201" t="s">
        <v>584</v>
      </c>
    </row>
    <row r="26" spans="1:4" x14ac:dyDescent="0.2">
      <c r="A26" s="186">
        <v>2017</v>
      </c>
      <c r="B26" s="221" t="s">
        <v>585</v>
      </c>
      <c r="C26" s="198">
        <v>33</v>
      </c>
      <c r="D26" s="201" t="s">
        <v>586</v>
      </c>
    </row>
    <row r="27" spans="1:4" x14ac:dyDescent="0.2">
      <c r="A27" s="186">
        <v>2017</v>
      </c>
      <c r="B27" s="221" t="s">
        <v>587</v>
      </c>
      <c r="C27" s="198">
        <v>15</v>
      </c>
      <c r="D27" s="201" t="s">
        <v>588</v>
      </c>
    </row>
    <row r="28" spans="1:4" x14ac:dyDescent="0.2">
      <c r="A28" s="186">
        <v>2017</v>
      </c>
      <c r="B28" s="221" t="s">
        <v>161</v>
      </c>
      <c r="C28" s="198">
        <v>7</v>
      </c>
      <c r="D28" s="201" t="s">
        <v>589</v>
      </c>
    </row>
    <row r="29" spans="1:4" x14ac:dyDescent="0.2">
      <c r="A29" s="186">
        <v>2017</v>
      </c>
      <c r="B29" s="221" t="s">
        <v>164</v>
      </c>
      <c r="C29" s="198">
        <v>6</v>
      </c>
      <c r="D29" s="201" t="s">
        <v>590</v>
      </c>
    </row>
    <row r="30" spans="1:4" x14ac:dyDescent="0.2">
      <c r="A30" s="186">
        <v>2017</v>
      </c>
      <c r="B30" s="221" t="s">
        <v>513</v>
      </c>
      <c r="C30" s="198">
        <v>12</v>
      </c>
      <c r="D30" s="201" t="s">
        <v>591</v>
      </c>
    </row>
    <row r="31" spans="1:4" x14ac:dyDescent="0.2">
      <c r="A31" s="186">
        <v>2017</v>
      </c>
      <c r="B31" s="221" t="s">
        <v>592</v>
      </c>
      <c r="C31" s="198">
        <v>6</v>
      </c>
      <c r="D31" s="201" t="s">
        <v>593</v>
      </c>
    </row>
    <row r="32" spans="1:4" x14ac:dyDescent="0.2">
      <c r="A32" s="186">
        <v>2017</v>
      </c>
      <c r="B32" s="221" t="s">
        <v>175</v>
      </c>
      <c r="C32" s="198">
        <v>18</v>
      </c>
      <c r="D32" s="201" t="s">
        <v>594</v>
      </c>
    </row>
    <row r="33" spans="1:4" x14ac:dyDescent="0.2">
      <c r="A33" s="186">
        <v>2017</v>
      </c>
      <c r="B33" s="221" t="s">
        <v>179</v>
      </c>
      <c r="C33" s="198">
        <v>10</v>
      </c>
      <c r="D33" s="201" t="s">
        <v>595</v>
      </c>
    </row>
    <row r="34" spans="1:4" x14ac:dyDescent="0.2">
      <c r="A34" s="186">
        <v>2017</v>
      </c>
      <c r="B34" s="221" t="s">
        <v>182</v>
      </c>
      <c r="C34" s="198">
        <v>21</v>
      </c>
      <c r="D34" s="201" t="s">
        <v>596</v>
      </c>
    </row>
    <row r="35" spans="1:4" x14ac:dyDescent="0.2">
      <c r="A35" s="186">
        <v>2017</v>
      </c>
      <c r="B35" s="221" t="s">
        <v>185</v>
      </c>
      <c r="C35" s="198">
        <v>7</v>
      </c>
      <c r="D35" s="201" t="s">
        <v>589</v>
      </c>
    </row>
    <row r="36" spans="1:4" x14ac:dyDescent="0.2">
      <c r="A36" s="186">
        <v>2017</v>
      </c>
      <c r="B36" s="221" t="s">
        <v>189</v>
      </c>
      <c r="C36" s="198">
        <v>5</v>
      </c>
      <c r="D36" s="201" t="s">
        <v>597</v>
      </c>
    </row>
    <row r="37" spans="1:4" x14ac:dyDescent="0.2">
      <c r="A37" s="188">
        <v>2017</v>
      </c>
      <c r="B37" s="222" t="s">
        <v>192</v>
      </c>
      <c r="C37" s="202">
        <v>3</v>
      </c>
      <c r="D37" s="203" t="s">
        <v>598</v>
      </c>
    </row>
    <row r="38" spans="1:4" x14ac:dyDescent="0.2">
      <c r="A38" s="217">
        <v>2018</v>
      </c>
      <c r="B38" s="218" t="s">
        <v>551</v>
      </c>
      <c r="C38" s="184">
        <v>9</v>
      </c>
      <c r="D38" s="185" t="s">
        <v>599</v>
      </c>
    </row>
    <row r="39" spans="1:4" x14ac:dyDescent="0.2">
      <c r="A39" s="193">
        <v>2018</v>
      </c>
      <c r="B39" s="100" t="s">
        <v>553</v>
      </c>
      <c r="C39" s="77">
        <v>7</v>
      </c>
      <c r="D39" s="187" t="s">
        <v>584</v>
      </c>
    </row>
    <row r="40" spans="1:4" x14ac:dyDescent="0.2">
      <c r="A40" s="193">
        <v>2018</v>
      </c>
      <c r="B40" s="100" t="s">
        <v>555</v>
      </c>
      <c r="C40" s="77">
        <v>23</v>
      </c>
      <c r="D40" s="187" t="s">
        <v>600</v>
      </c>
    </row>
    <row r="41" spans="1:4" x14ac:dyDescent="0.2">
      <c r="A41" s="193">
        <v>2018</v>
      </c>
      <c r="B41" s="100" t="s">
        <v>86</v>
      </c>
      <c r="C41" s="77">
        <v>23</v>
      </c>
      <c r="D41" s="187" t="s">
        <v>385</v>
      </c>
    </row>
    <row r="42" spans="1:4" x14ac:dyDescent="0.2">
      <c r="A42" s="193">
        <v>2018</v>
      </c>
      <c r="B42" s="100" t="s">
        <v>91</v>
      </c>
      <c r="C42" s="77">
        <v>20</v>
      </c>
      <c r="D42" s="187" t="s">
        <v>558</v>
      </c>
    </row>
    <row r="43" spans="1:4" x14ac:dyDescent="0.2">
      <c r="A43" s="193">
        <v>2018</v>
      </c>
      <c r="B43" s="100" t="s">
        <v>559</v>
      </c>
      <c r="C43" s="77">
        <v>19</v>
      </c>
      <c r="D43" s="187" t="s">
        <v>560</v>
      </c>
    </row>
    <row r="44" spans="1:4" x14ac:dyDescent="0.2">
      <c r="A44" s="193">
        <v>2018</v>
      </c>
      <c r="B44" s="100" t="s">
        <v>561</v>
      </c>
      <c r="C44" s="77">
        <v>12</v>
      </c>
      <c r="D44" s="187" t="s">
        <v>571</v>
      </c>
    </row>
    <row r="45" spans="1:4" x14ac:dyDescent="0.2">
      <c r="A45" s="193">
        <v>2018</v>
      </c>
      <c r="B45" s="100" t="s">
        <v>562</v>
      </c>
      <c r="C45" s="77">
        <v>12</v>
      </c>
      <c r="D45" s="187" t="s">
        <v>601</v>
      </c>
    </row>
    <row r="46" spans="1:4" x14ac:dyDescent="0.2">
      <c r="A46" s="193">
        <v>2018</v>
      </c>
      <c r="B46" s="100" t="s">
        <v>107</v>
      </c>
      <c r="C46" s="77">
        <v>10</v>
      </c>
      <c r="D46" s="187" t="s">
        <v>595</v>
      </c>
    </row>
    <row r="47" spans="1:4" x14ac:dyDescent="0.2">
      <c r="A47" s="193">
        <v>2018</v>
      </c>
      <c r="B47" s="100" t="s">
        <v>112</v>
      </c>
      <c r="C47" s="77">
        <v>11</v>
      </c>
      <c r="D47" s="187" t="s">
        <v>601</v>
      </c>
    </row>
    <row r="48" spans="1:4" x14ac:dyDescent="0.2">
      <c r="A48" s="193">
        <v>2018</v>
      </c>
      <c r="B48" s="100" t="s">
        <v>566</v>
      </c>
      <c r="C48" s="77">
        <v>6</v>
      </c>
      <c r="D48" s="187" t="s">
        <v>590</v>
      </c>
    </row>
    <row r="49" spans="1:4" x14ac:dyDescent="0.2">
      <c r="A49" s="193">
        <v>2018</v>
      </c>
      <c r="B49" s="100" t="s">
        <v>568</v>
      </c>
      <c r="C49" s="77">
        <v>14</v>
      </c>
      <c r="D49" s="187" t="s">
        <v>578</v>
      </c>
    </row>
    <row r="50" spans="1:4" x14ac:dyDescent="0.2">
      <c r="A50" s="193">
        <v>2018</v>
      </c>
      <c r="B50" s="100" t="s">
        <v>570</v>
      </c>
      <c r="C50" s="77">
        <v>12</v>
      </c>
      <c r="D50" s="187" t="s">
        <v>569</v>
      </c>
    </row>
    <row r="51" spans="1:4" x14ac:dyDescent="0.2">
      <c r="A51" s="193">
        <v>2018</v>
      </c>
      <c r="B51" s="100" t="s">
        <v>572</v>
      </c>
      <c r="C51" s="77">
        <v>16</v>
      </c>
      <c r="D51" s="187" t="s">
        <v>588</v>
      </c>
    </row>
    <row r="52" spans="1:4" x14ac:dyDescent="0.2">
      <c r="A52" s="193">
        <v>2018</v>
      </c>
      <c r="B52" s="100" t="s">
        <v>574</v>
      </c>
      <c r="C52" s="77">
        <v>20</v>
      </c>
      <c r="D52" s="187" t="s">
        <v>602</v>
      </c>
    </row>
    <row r="53" spans="1:4" x14ac:dyDescent="0.2">
      <c r="A53" s="193">
        <v>2018</v>
      </c>
      <c r="B53" s="100" t="s">
        <v>575</v>
      </c>
      <c r="C53" s="77">
        <v>13</v>
      </c>
      <c r="D53" s="187" t="s">
        <v>69</v>
      </c>
    </row>
    <row r="54" spans="1:4" x14ac:dyDescent="0.2">
      <c r="A54" s="193">
        <v>2018</v>
      </c>
      <c r="B54" s="100" t="s">
        <v>577</v>
      </c>
      <c r="C54" s="77">
        <v>14</v>
      </c>
      <c r="D54" s="187" t="s">
        <v>603</v>
      </c>
    </row>
    <row r="55" spans="1:4" x14ac:dyDescent="0.2">
      <c r="A55" s="193">
        <v>2018</v>
      </c>
      <c r="B55" s="100" t="s">
        <v>579</v>
      </c>
      <c r="C55" s="77">
        <v>4</v>
      </c>
      <c r="D55" s="187" t="s">
        <v>580</v>
      </c>
    </row>
    <row r="56" spans="1:4" x14ac:dyDescent="0.2">
      <c r="A56" s="193">
        <v>2018</v>
      </c>
      <c r="B56" s="100" t="s">
        <v>581</v>
      </c>
      <c r="C56" s="77">
        <v>12</v>
      </c>
      <c r="D56" s="187" t="s">
        <v>601</v>
      </c>
    </row>
    <row r="57" spans="1:4" x14ac:dyDescent="0.2">
      <c r="A57" s="193">
        <v>2018</v>
      </c>
      <c r="B57" s="100" t="s">
        <v>583</v>
      </c>
      <c r="C57" s="77">
        <v>8</v>
      </c>
      <c r="D57" s="187" t="s">
        <v>564</v>
      </c>
    </row>
    <row r="58" spans="1:4" x14ac:dyDescent="0.2">
      <c r="A58" s="193">
        <v>2018</v>
      </c>
      <c r="B58" s="100" t="s">
        <v>585</v>
      </c>
      <c r="C58" s="77">
        <v>31</v>
      </c>
      <c r="D58" s="187" t="s">
        <v>604</v>
      </c>
    </row>
    <row r="59" spans="1:4" x14ac:dyDescent="0.2">
      <c r="A59" s="193">
        <v>2018</v>
      </c>
      <c r="B59" s="100" t="s">
        <v>587</v>
      </c>
      <c r="C59" s="77">
        <v>14</v>
      </c>
      <c r="D59" s="187" t="s">
        <v>556</v>
      </c>
    </row>
    <row r="60" spans="1:4" x14ac:dyDescent="0.2">
      <c r="A60" s="193">
        <v>2018</v>
      </c>
      <c r="B60" s="100" t="s">
        <v>161</v>
      </c>
      <c r="C60" s="77">
        <v>8</v>
      </c>
      <c r="D60" s="187" t="s">
        <v>564</v>
      </c>
    </row>
    <row r="61" spans="1:4" x14ac:dyDescent="0.2">
      <c r="A61" s="193">
        <v>2018</v>
      </c>
      <c r="B61" s="100" t="s">
        <v>164</v>
      </c>
      <c r="C61" s="77">
        <v>6</v>
      </c>
      <c r="D61" s="187" t="s">
        <v>590</v>
      </c>
    </row>
    <row r="62" spans="1:4" x14ac:dyDescent="0.2">
      <c r="A62" s="193">
        <v>2018</v>
      </c>
      <c r="B62" s="100" t="s">
        <v>513</v>
      </c>
      <c r="C62" s="77">
        <v>11</v>
      </c>
      <c r="D62" s="187" t="s">
        <v>605</v>
      </c>
    </row>
    <row r="63" spans="1:4" x14ac:dyDescent="0.2">
      <c r="A63" s="193">
        <v>2018</v>
      </c>
      <c r="B63" s="100" t="s">
        <v>592</v>
      </c>
      <c r="C63" s="77">
        <v>7</v>
      </c>
      <c r="D63" s="187" t="s">
        <v>606</v>
      </c>
    </row>
    <row r="64" spans="1:4" x14ac:dyDescent="0.2">
      <c r="A64" s="193">
        <v>2018</v>
      </c>
      <c r="B64" s="100" t="s">
        <v>175</v>
      </c>
      <c r="C64" s="77">
        <v>19</v>
      </c>
      <c r="D64" s="187" t="s">
        <v>607</v>
      </c>
    </row>
    <row r="65" spans="1:4" x14ac:dyDescent="0.2">
      <c r="A65" s="193">
        <v>2018</v>
      </c>
      <c r="B65" s="100" t="s">
        <v>179</v>
      </c>
      <c r="C65" s="77">
        <v>9</v>
      </c>
      <c r="D65" s="187" t="s">
        <v>608</v>
      </c>
    </row>
    <row r="66" spans="1:4" x14ac:dyDescent="0.2">
      <c r="A66" s="193">
        <v>2018</v>
      </c>
      <c r="B66" s="100" t="s">
        <v>182</v>
      </c>
      <c r="C66" s="77">
        <v>22</v>
      </c>
      <c r="D66" s="187" t="s">
        <v>609</v>
      </c>
    </row>
    <row r="67" spans="1:4" x14ac:dyDescent="0.2">
      <c r="A67" s="193">
        <v>2018</v>
      </c>
      <c r="B67" s="100" t="s">
        <v>185</v>
      </c>
      <c r="C67" s="77">
        <v>6</v>
      </c>
      <c r="D67" s="187" t="s">
        <v>554</v>
      </c>
    </row>
    <row r="68" spans="1:4" x14ac:dyDescent="0.2">
      <c r="A68" s="193">
        <v>2018</v>
      </c>
      <c r="B68" s="100" t="s">
        <v>189</v>
      </c>
      <c r="C68" s="77">
        <v>4</v>
      </c>
      <c r="D68" s="187" t="s">
        <v>567</v>
      </c>
    </row>
    <row r="69" spans="1:4" x14ac:dyDescent="0.2">
      <c r="A69" s="194">
        <v>2018</v>
      </c>
      <c r="B69" s="219" t="s">
        <v>192</v>
      </c>
      <c r="C69" s="189">
        <v>4</v>
      </c>
      <c r="D69" s="190" t="s">
        <v>580</v>
      </c>
    </row>
    <row r="70" spans="1:4" x14ac:dyDescent="0.2">
      <c r="A70" s="191">
        <v>2019</v>
      </c>
      <c r="B70" s="223" t="s">
        <v>551</v>
      </c>
      <c r="C70" s="199">
        <v>9</v>
      </c>
      <c r="D70" s="200" t="s">
        <v>608</v>
      </c>
    </row>
    <row r="71" spans="1:4" x14ac:dyDescent="0.2">
      <c r="A71" s="193">
        <v>2019</v>
      </c>
      <c r="B71" s="224" t="s">
        <v>553</v>
      </c>
      <c r="C71" s="198">
        <v>7</v>
      </c>
      <c r="D71" s="201" t="s">
        <v>610</v>
      </c>
    </row>
    <row r="72" spans="1:4" x14ac:dyDescent="0.2">
      <c r="A72" s="193">
        <v>2019</v>
      </c>
      <c r="B72" s="224" t="s">
        <v>555</v>
      </c>
      <c r="C72" s="198">
        <v>25</v>
      </c>
      <c r="D72" s="201" t="s">
        <v>611</v>
      </c>
    </row>
    <row r="73" spans="1:4" x14ac:dyDescent="0.2">
      <c r="A73" s="193">
        <v>2019</v>
      </c>
      <c r="B73" s="224" t="s">
        <v>86</v>
      </c>
      <c r="C73" s="198">
        <v>22</v>
      </c>
      <c r="D73" s="201" t="s">
        <v>612</v>
      </c>
    </row>
    <row r="74" spans="1:4" x14ac:dyDescent="0.2">
      <c r="A74" s="193">
        <v>2019</v>
      </c>
      <c r="B74" s="224" t="s">
        <v>91</v>
      </c>
      <c r="C74" s="198">
        <v>19</v>
      </c>
      <c r="D74" s="201" t="s">
        <v>560</v>
      </c>
    </row>
    <row r="75" spans="1:4" x14ac:dyDescent="0.2">
      <c r="A75" s="193">
        <v>2019</v>
      </c>
      <c r="B75" s="224" t="s">
        <v>559</v>
      </c>
      <c r="C75" s="198">
        <v>19</v>
      </c>
      <c r="D75" s="201" t="s">
        <v>613</v>
      </c>
    </row>
    <row r="76" spans="1:4" x14ac:dyDescent="0.2">
      <c r="A76" s="193">
        <v>2019</v>
      </c>
      <c r="B76" s="224" t="s">
        <v>561</v>
      </c>
      <c r="C76" s="198">
        <v>12</v>
      </c>
      <c r="D76" s="201" t="s">
        <v>569</v>
      </c>
    </row>
    <row r="77" spans="1:4" x14ac:dyDescent="0.2">
      <c r="A77" s="193">
        <v>2019</v>
      </c>
      <c r="B77" s="224" t="s">
        <v>562</v>
      </c>
      <c r="C77" s="198">
        <v>12</v>
      </c>
      <c r="D77" s="201" t="s">
        <v>571</v>
      </c>
    </row>
    <row r="78" spans="1:4" x14ac:dyDescent="0.2">
      <c r="A78" s="193">
        <v>2019</v>
      </c>
      <c r="B78" s="224" t="s">
        <v>107</v>
      </c>
      <c r="C78" s="198">
        <v>8</v>
      </c>
      <c r="D78" s="201" t="s">
        <v>564</v>
      </c>
    </row>
    <row r="79" spans="1:4" x14ac:dyDescent="0.2">
      <c r="A79" s="193">
        <v>2019</v>
      </c>
      <c r="B79" s="224" t="s">
        <v>112</v>
      </c>
      <c r="C79" s="198">
        <v>11</v>
      </c>
      <c r="D79" s="201" t="s">
        <v>565</v>
      </c>
    </row>
    <row r="80" spans="1:4" x14ac:dyDescent="0.2">
      <c r="A80" s="193">
        <v>2019</v>
      </c>
      <c r="B80" s="224" t="s">
        <v>566</v>
      </c>
      <c r="C80" s="198">
        <v>5</v>
      </c>
      <c r="D80" s="201" t="s">
        <v>567</v>
      </c>
    </row>
    <row r="81" spans="1:4" x14ac:dyDescent="0.2">
      <c r="A81" s="193">
        <v>2019</v>
      </c>
      <c r="B81" s="224" t="s">
        <v>568</v>
      </c>
      <c r="C81" s="198">
        <v>15</v>
      </c>
      <c r="D81" s="201" t="s">
        <v>556</v>
      </c>
    </row>
    <row r="82" spans="1:4" x14ac:dyDescent="0.2">
      <c r="A82" s="193">
        <v>2019</v>
      </c>
      <c r="B82" s="224" t="s">
        <v>570</v>
      </c>
      <c r="C82" s="198">
        <v>13</v>
      </c>
      <c r="D82" s="201" t="s">
        <v>69</v>
      </c>
    </row>
    <row r="83" spans="1:4" x14ac:dyDescent="0.2">
      <c r="A83" s="193">
        <v>2019</v>
      </c>
      <c r="B83" s="224" t="s">
        <v>572</v>
      </c>
      <c r="C83" s="198">
        <v>14</v>
      </c>
      <c r="D83" s="201" t="s">
        <v>603</v>
      </c>
    </row>
    <row r="84" spans="1:4" x14ac:dyDescent="0.2">
      <c r="A84" s="193">
        <v>2019</v>
      </c>
      <c r="B84" s="224" t="s">
        <v>574</v>
      </c>
      <c r="C84" s="198">
        <v>19</v>
      </c>
      <c r="D84" s="201" t="s">
        <v>384</v>
      </c>
    </row>
    <row r="85" spans="1:4" x14ac:dyDescent="0.2">
      <c r="A85" s="193">
        <v>2019</v>
      </c>
      <c r="B85" s="224" t="s">
        <v>575</v>
      </c>
      <c r="C85" s="198">
        <v>11</v>
      </c>
      <c r="D85" s="201" t="s">
        <v>614</v>
      </c>
    </row>
    <row r="86" spans="1:4" x14ac:dyDescent="0.2">
      <c r="A86" s="193">
        <v>2019</v>
      </c>
      <c r="B86" s="224" t="s">
        <v>577</v>
      </c>
      <c r="C86" s="198">
        <v>14</v>
      </c>
      <c r="D86" s="201" t="s">
        <v>556</v>
      </c>
    </row>
    <row r="87" spans="1:4" x14ac:dyDescent="0.2">
      <c r="A87" s="193">
        <v>2019</v>
      </c>
      <c r="B87" s="224" t="s">
        <v>579</v>
      </c>
      <c r="C87" s="198">
        <v>3</v>
      </c>
      <c r="D87" s="201" t="s">
        <v>598</v>
      </c>
    </row>
    <row r="88" spans="1:4" x14ac:dyDescent="0.2">
      <c r="A88" s="193">
        <v>2019</v>
      </c>
      <c r="B88" s="224" t="s">
        <v>581</v>
      </c>
      <c r="C88" s="198">
        <v>11</v>
      </c>
      <c r="D88" s="201" t="s">
        <v>615</v>
      </c>
    </row>
    <row r="89" spans="1:4" x14ac:dyDescent="0.2">
      <c r="A89" s="193">
        <v>2019</v>
      </c>
      <c r="B89" s="224" t="s">
        <v>583</v>
      </c>
      <c r="C89" s="198">
        <v>8</v>
      </c>
      <c r="D89" s="201" t="s">
        <v>610</v>
      </c>
    </row>
    <row r="90" spans="1:4" x14ac:dyDescent="0.2">
      <c r="A90" s="193">
        <v>2019</v>
      </c>
      <c r="B90" s="224" t="s">
        <v>585</v>
      </c>
      <c r="C90" s="198">
        <v>28</v>
      </c>
      <c r="D90" s="201" t="s">
        <v>616</v>
      </c>
    </row>
    <row r="91" spans="1:4" x14ac:dyDescent="0.2">
      <c r="A91" s="193">
        <v>2019</v>
      </c>
      <c r="B91" s="224" t="s">
        <v>587</v>
      </c>
      <c r="C91" s="198">
        <v>15</v>
      </c>
      <c r="D91" s="201" t="s">
        <v>617</v>
      </c>
    </row>
    <row r="92" spans="1:4" x14ac:dyDescent="0.2">
      <c r="A92" s="193">
        <v>2019</v>
      </c>
      <c r="B92" s="224" t="s">
        <v>161</v>
      </c>
      <c r="C92" s="198">
        <v>8</v>
      </c>
      <c r="D92" s="201" t="s">
        <v>564</v>
      </c>
    </row>
    <row r="93" spans="1:4" x14ac:dyDescent="0.2">
      <c r="A93" s="193">
        <v>2019</v>
      </c>
      <c r="B93" s="224" t="s">
        <v>164</v>
      </c>
      <c r="C93" s="198">
        <v>6</v>
      </c>
      <c r="D93" s="201" t="s">
        <v>590</v>
      </c>
    </row>
    <row r="94" spans="1:4" x14ac:dyDescent="0.2">
      <c r="A94" s="193">
        <v>2019</v>
      </c>
      <c r="B94" s="224" t="s">
        <v>513</v>
      </c>
      <c r="C94" s="198">
        <v>14</v>
      </c>
      <c r="D94" s="201" t="s">
        <v>556</v>
      </c>
    </row>
    <row r="95" spans="1:4" x14ac:dyDescent="0.2">
      <c r="A95" s="193">
        <v>2019</v>
      </c>
      <c r="B95" s="224" t="s">
        <v>592</v>
      </c>
      <c r="C95" s="198">
        <v>6</v>
      </c>
      <c r="D95" s="201" t="s">
        <v>590</v>
      </c>
    </row>
    <row r="96" spans="1:4" x14ac:dyDescent="0.2">
      <c r="A96" s="193">
        <v>2019</v>
      </c>
      <c r="B96" s="224" t="s">
        <v>175</v>
      </c>
      <c r="C96" s="198">
        <v>20</v>
      </c>
      <c r="D96" s="201" t="s">
        <v>613</v>
      </c>
    </row>
    <row r="97" spans="1:14" x14ac:dyDescent="0.2">
      <c r="A97" s="193">
        <v>2019</v>
      </c>
      <c r="B97" s="224" t="s">
        <v>179</v>
      </c>
      <c r="C97" s="198">
        <v>10</v>
      </c>
      <c r="D97" s="201" t="s">
        <v>618</v>
      </c>
    </row>
    <row r="98" spans="1:14" x14ac:dyDescent="0.2">
      <c r="A98" s="193">
        <v>2019</v>
      </c>
      <c r="B98" s="224" t="s">
        <v>182</v>
      </c>
      <c r="C98" s="198">
        <v>22</v>
      </c>
      <c r="D98" s="201" t="s">
        <v>609</v>
      </c>
    </row>
    <row r="99" spans="1:14" x14ac:dyDescent="0.2">
      <c r="A99" s="193">
        <v>2019</v>
      </c>
      <c r="B99" s="224" t="s">
        <v>185</v>
      </c>
      <c r="C99" s="198">
        <v>7</v>
      </c>
      <c r="D99" s="201" t="s">
        <v>554</v>
      </c>
    </row>
    <row r="100" spans="1:14" x14ac:dyDescent="0.2">
      <c r="A100" s="193">
        <v>2019</v>
      </c>
      <c r="B100" s="224" t="s">
        <v>189</v>
      </c>
      <c r="C100" s="198">
        <v>6</v>
      </c>
      <c r="D100" s="201" t="s">
        <v>590</v>
      </c>
    </row>
    <row r="101" spans="1:14" x14ac:dyDescent="0.2">
      <c r="A101" s="194">
        <v>2019</v>
      </c>
      <c r="B101" s="225" t="s">
        <v>192</v>
      </c>
      <c r="C101" s="202">
        <v>4</v>
      </c>
      <c r="D101" s="203" t="s">
        <v>567</v>
      </c>
    </row>
    <row r="103" spans="1:14" x14ac:dyDescent="0.2">
      <c r="A103" s="36" t="s">
        <v>492</v>
      </c>
      <c r="B103" s="37"/>
      <c r="C103" s="37"/>
      <c r="D103" s="38"/>
      <c r="E103" s="38"/>
      <c r="F103" s="38"/>
      <c r="G103" s="38"/>
      <c r="H103" s="38"/>
      <c r="I103" s="38"/>
      <c r="J103" s="38"/>
      <c r="K103" s="38"/>
      <c r="L103" s="38"/>
      <c r="M103" s="38"/>
      <c r="N103" s="38"/>
    </row>
    <row r="104" spans="1:14" ht="12.75" customHeight="1" x14ac:dyDescent="0.2">
      <c r="A104" s="356" t="s">
        <v>1044</v>
      </c>
      <c r="B104" s="356"/>
      <c r="C104" s="356"/>
      <c r="D104" s="356"/>
      <c r="E104" s="356"/>
      <c r="F104" s="356"/>
      <c r="G104" s="356"/>
      <c r="H104" s="356"/>
      <c r="I104" s="356"/>
      <c r="J104" s="356"/>
      <c r="K104" s="356"/>
      <c r="L104" s="356"/>
      <c r="M104" s="356"/>
      <c r="N104" s="356"/>
    </row>
    <row r="105" spans="1:14" x14ac:dyDescent="0.2">
      <c r="A105" s="39" t="s">
        <v>1031</v>
      </c>
      <c r="B105" s="45"/>
      <c r="C105" s="45"/>
      <c r="D105" s="23"/>
      <c r="E105" s="23"/>
      <c r="F105" s="23"/>
      <c r="G105" s="23"/>
      <c r="H105" s="23"/>
      <c r="I105" s="23"/>
      <c r="J105" s="23"/>
      <c r="K105" s="23"/>
      <c r="L105" s="23"/>
      <c r="M105" s="23"/>
      <c r="N105" s="23"/>
    </row>
    <row r="106" spans="1:14" ht="27.75" customHeight="1" x14ac:dyDescent="0.2">
      <c r="A106" s="362" t="s">
        <v>508</v>
      </c>
      <c r="B106" s="362"/>
      <c r="C106" s="362"/>
      <c r="D106" s="362"/>
      <c r="E106" s="362"/>
      <c r="F106" s="362"/>
      <c r="G106" s="362"/>
      <c r="H106" s="362"/>
      <c r="I106" s="23"/>
      <c r="J106" s="23"/>
      <c r="K106" s="23"/>
      <c r="L106" s="23"/>
      <c r="M106" s="23"/>
      <c r="N106" s="23"/>
    </row>
  </sheetData>
  <mergeCells count="6">
    <mergeCell ref="A106:H106"/>
    <mergeCell ref="A1:J1"/>
    <mergeCell ref="A2:J2"/>
    <mergeCell ref="A3:J3"/>
    <mergeCell ref="A4:J4"/>
    <mergeCell ref="A104:N104"/>
  </mergeCells>
  <conditionalFormatting sqref="A7:A101">
    <cfRule type="expression" dxfId="56" priority="1">
      <formula>IF(OR($B6="picu",$B7=1,$B6="ZF"),0,1)</formula>
    </cfRule>
  </conditionalFormatting>
  <pageMargins left="0.7" right="0.7" top="0.75" bottom="0.75" header="0.3" footer="0.3"/>
  <pageSetup paperSize="9" scale="4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a c 3 e 7 5 6 - b 8 2 5 - 4 d 1 9 - 9 6 0 8 - 8 a b 5 d 8 f 5 1 3 0 1 "   x m l n s = " h t t p : / / s c h e m a s . m i c r o s o f t . c o m / D a t a M a s h u p " > A A A A A A M F A A B Q S w M E F A A C A A g A L E y J U X 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C x M i V 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T I l R n y 9 2 j f k B A A D M E Q A A E w A c A E Z v c m 1 1 b G F z L 1 N l Y 3 R p b 2 4 x L m 0 g o h g A K K A U A A A A A A A A A A A A A A A A A A A A A A A A A A A A 7 Z R N a 8 I w G I D v Q v 9 D y S 4 K R Z z 1 a 4 w e Z D t s D H R Y L 0 N E 3 r Z B C z U Z a d 0 O p f 9 9 a W t q 5 k d t 5 w Y D 6 6 W S x O d t H x / q Y z t w K V H N 9 H p 7 r 9 S U m r 8 C h h 0 1 s D y 9 r R q q h 4 O a y j 8 m 3 T A b 8 4 W x Y 9 n N R w g g X a k j x y f G 6 / P D c I Q D p K m z J x c z Y P b K t c E b w Y e 7 h J h t B G y D 5 w 0 t Y W 1 P D w k l i 5 h k g R + T U 2 A 4 G 8 E a G y h D v r j E M Z A 4 h + b R L P 4 + T 1 G O R R e m v c J r 4 I B j X I E b E r I B b 4 L f K c u Y 6 Q / 3 i M m D L 6 Z g e f E 9 7 f g C l O w L Q n J s D 3 C D T D 6 D K 5 z Q T x 9 x R n K o G S / W J b g W h u i B e m P m Y M a 9 J d f m 0 L c x c V y y j D Q 1 R G 8 Y 2 K n 9 q C G m T f C a f v B x H L Z Z E 2 l i u r F d r n + / L S 1 E U 5 N j 5 V u Q 5 k W N m k t O 8 P c r 0 a + 1 E v 1 M J f o l l e i 7 S v I y i D M 5 U 9 G Y L Y G 4 f i L 4 f 4 c E V 1 s S n E s J L m o J C r 9 y p j Q A L 9 t 7 x H + X S Y k y O q 0 0 D O U 3 y 1 D k N C 7 I I u X I f / d B I D + K Q x F 1 d F p Z H E e m S J V 0 W i c i U Y p U I s Z c + M a J G t m 4 v 3 m f K D y b U x P k b p J R e m f R b r W v N x 9 Z Q p G K 5 P P H Y 9 r p P 2 Q f 6 u 9 W + o W E 4 v q 7 J f R 3 c / X 3 K v 1 C Q n H 9 v R L 6 e 7 n 6 + 5 V + I a G 4 / n 4 J / f 1 c / Y N K v 5 B Q X P + g h P 5 B r v 6 7 S r + Q U F z / X Q n 9 M v v + C 1 B L A Q I t A B Q A A g A I A C x M i V F 1 v z V X q A A A A P g A A A A S A A A A A A A A A A A A A A A A A A A A A A B D b 2 5 m a W c v U G F j a 2 F n Z S 5 4 b W x Q S w E C L Q A U A A I A C A A s T I l R D 8 r p q 6 Q A A A D p A A A A E w A A A A A A A A A A A A A A A A D 0 A A A A W 0 N v b n R l b n R f V H l w Z X N d L n h t b F B L A Q I t A B Q A A g A I A C x M i V G f L 3 a N + Q E A A M w R A A A T A A A A A A A A A A A A A A A A A O U B A A B G b 3 J t d W x h c y 9 T Z W N 0 a W 9 u M S 5 t U E s F B g A A A A A D A A M A w g A A A C s 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h K p A A A A A A A A 8 K 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R i b D M y 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9 0 Y m w z M i I g L z 4 8 R W 5 0 c n k g V H l w Z T 0 i R m l s b G V k Q 2 9 t c G x l d G V S Z X N 1 b H R U b 1 d v c m t z a G V l d C I g V m F s d W U 9 I m w x I i A v P j x F b n R y e S B U e X B l P S J S Z W N v d m V y e V R h c m d l d F N o Z W V 0 I i B W Y W x 1 Z T 0 i c 1 N o Z W V 0 N C I g L z 4 8 R W 5 0 c n k g V H l w Z T 0 i U m V j b 3 Z l c n l U Y X J n Z X R D b 2 x 1 b W 4 i I F Z h b H V l P S J s M S I g L z 4 8 R W 5 0 c n k g V H l w Z T 0 i U m V j b 3 Z l c n l U Y X J n Z X R S b 3 c i I F Z h b H V l P S J s M S I g L z 4 8 R W 5 0 c n k g V H l w Z T 0 i R m l s b E V y c m 9 y Q 2 9 1 b n Q i I F Z h b H V l P S J s M C I g L z 4 8 R W 5 0 c n k g V H l w Z T 0 i R m l s b E x h c 3 R V c G R h d G V k I i B W Y W x 1 Z T 0 i Z D I w M j A t M T A t M j l U M T Y 6 M T A 6 M z M u M D E 3 N z c 0 M 1 o i I C 8 + P E V u d H J 5 I F R 5 c G U 9 I k Z p b G x D b 2 x 1 b W 5 U e X B l c y I g V m F s d W U 9 I n N C Z 0 l G Q W d V Q 0 J R S U Z B Z 1 k 9 I i A v P j x F b n R y e S B U e X B l P S J G a W x s Q 2 9 s d W 1 u T m F t Z X M i I F Z h b H V l P S J z W y Z x d W 9 0 O 0 F n Z S A o W W V h c n M p J n F 1 b 3 Q 7 L C Z x d W 9 0 O 0 1 h b G U m c X V v d D s s J n F 1 b 3 Q 7 T W F s Z S A o J S k m c X V v d D s s J n F 1 b 3 Q 7 R m V t Y W x l J n F 1 b 3 Q 7 L C Z x d W 9 0 O 0 Z l b W F s Z S A o J S k m c X V v d D s s J n F 1 b 3 Q 7 Q W 1 i a W d 1 b 3 V z J n F 1 b 3 Q 7 L C Z x d W 9 0 O 0 F t Y m l n d W 9 1 c y A o J S k m c X V v d D s s J n F 1 b 3 Q 7 V W 5 r b m 9 3 b i Z x d W 9 0 O y w m c X V v d D t V b m t u b 3 d u K C U p J n F 1 b 3 Q 7 L C Z x d W 9 0 O 1 R v d G F s J n F 1 b 3 Q 7 L C Z x d W 9 0 O 1 R v d G F s I C g l K S Z x d W 9 0 O 1 0 i I C 8 + P E V u d H J 5 I F R 5 c G U 9 I l F 1 Z X J 5 S U Q i I F Z h b H V l P S J z Z G I y N W Q x N m U t Z D U w Z C 0 0 Z T R m L T g y Y T k t M j h m Y j U 2 M G E y Z D Z j I i A v P j x F b n R y e S B U e X B l P S J G a W x s R X J y b 3 J D b 2 R l I i B W Y W x 1 Z T 0 i c 1 V u a 2 5 v d 2 4 i I C 8 + P E V u d H J 5 I F R 5 c G U 9 I k Z p b G x T d G F 0 d X M i I F Z h b H V l P S J z Q 2 9 t c G x l d G U i I C 8 + P E V u d H J 5 I F R 5 c G U 9 I k Z p b G x D b 3 V u d C I g V m F s d W U 9 I m w x N y I g L z 4 8 R W 5 0 c n k g V H l w Z T 0 i Q W R k Z W R U b 0 R h d G F N b 2 R l b C I g V m F s d W U 9 I m w w I i A v P j x F b n R y e S B U e X B l P S J S Z W x h d G l v b n N o a X B J b m Z v Q 2 9 u d G F p b m V y I i B W Y W x 1 Z T 0 i c 3 s m c X V v d D t j b 2 x 1 b W 5 D b 3 V u d C Z x d W 9 0 O z o x M S w m c X V v d D t r Z X l D b 2 x 1 b W 5 O Y W 1 l c y Z x d W 9 0 O z p b X S w m c X V v d D t x d W V y e V J l b G F 0 a W 9 u c 2 h p c H M m c X V v d D s 6 W 1 0 s J n F 1 b 3 Q 7 Y 2 9 s d W 1 u S W R l b n R p d G l l c y Z x d W 9 0 O z p b J n F 1 b 3 Q 7 T 2 R i Y y 5 E Y X R h U 2 9 1 c m N l X F w v M S 9 k c 2 4 9 U E l D Q U 5 l d C 9 Q S U N B T m V 0 L 0 F u b n V h b F J l c G 9 y d C 9 0 Y m w z M i 5 7 Q W d l I C h Z Z W F y c y k s M H 0 m c X V v d D s s J n F 1 b 3 Q 7 T 2 R i Y y 5 E Y X R h U 2 9 1 c m N l X F w v M S 9 k c 2 4 9 U E l D Q U 5 l d C 9 Q S U N B T m V 0 L 0 F u b n V h b F J l c G 9 y d C 9 0 Y m w z M i 5 7 T W F s Z S w x f S Z x d W 9 0 O y w m c X V v d D t P Z G J j L k R h d G F T b 3 V y Y 2 V c X C 8 x L 2 R z b j 1 Q S U N B T m V 0 L 1 B J Q 0 F O Z X Q v Q W 5 u d W F s U m V w b 3 J 0 L 3 R i b D M y L n t N Y W x l I C g l K S w y f S Z x d W 9 0 O y w m c X V v d D t P Z G J j L k R h d G F T b 3 V y Y 2 V c X C 8 x L 2 R z b j 1 Q S U N B T m V 0 L 1 B J Q 0 F O Z X Q v Q W 5 u d W F s U m V w b 3 J 0 L 3 R i b D M y L n t G Z W 1 h b G U s M 3 0 m c X V v d D s s J n F 1 b 3 Q 7 T 2 R i Y y 5 E Y X R h U 2 9 1 c m N l X F w v M S 9 k c 2 4 9 U E l D Q U 5 l d C 9 Q S U N B T m V 0 L 0 F u b n V h b F J l c G 9 y d C 9 0 Y m w z M i 5 7 R m V t Y W x l I C g l K S w 0 f S Z x d W 9 0 O y w m c X V v d D t P Z G J j L k R h d G F T b 3 V y Y 2 V c X C 8 x L 2 R z b j 1 Q S U N B T m V 0 L 1 B J Q 0 F O Z X Q v Q W 5 u d W F s U m V w b 3 J 0 L 3 R i b D M y L n t B b W J p Z 3 V v d X M s N X 0 m c X V v d D s s J n F 1 b 3 Q 7 T 2 R i Y y 5 E Y X R h U 2 9 1 c m N l X F w v M S 9 k c 2 4 9 U E l D Q U 5 l d C 9 Q S U N B T m V 0 L 0 F u b n V h b F J l c G 9 y d C 9 0 Y m w z M i 5 7 Q W 1 i a W d 1 b 3 V z I C g l K S w 2 f S Z x d W 9 0 O y w m c X V v d D t P Z G J j L k R h d G F T b 3 V y Y 2 V c X C 8 x L 2 R z b j 1 Q S U N B T m V 0 L 1 B J Q 0 F O Z X Q v Q W 5 u d W F s U m V w b 3 J 0 L 3 R i b D M y L n t V b m t u b 3 d u L D d 9 J n F 1 b 3 Q 7 L C Z x d W 9 0 O 0 9 k Y m M u R G F 0 Y V N v d X J j Z V x c L z E v Z H N u P V B J Q 0 F O Z X Q v U E l D Q U 5 l d C 9 B b m 5 1 Y W x S Z X B v c n Q v d G J s M z I u e 1 V u a 2 5 v d 2 4 o J S k s O H 0 m c X V v d D s s J n F 1 b 3 Q 7 T 2 R i Y y 5 E Y X R h U 2 9 1 c m N l X F w v M S 9 k c 2 4 9 U E l D Q U 5 l d C 9 Q S U N B T m V 0 L 0 F u b n V h b F J l c G 9 y d C 9 0 Y m w z M i 5 7 V G 9 0 Y W w s O X 0 m c X V v d D s s J n F 1 b 3 Q 7 T 2 R i Y y 5 E Y X R h U 2 9 1 c m N l X F w v M S 9 k c 2 4 9 U E l D Q U 5 l d C 9 Q S U N B T m V 0 L 0 F u b n V h b F J l c G 9 y d C 9 0 Y m w z M i 5 7 V G 9 0 Y W w g K C U p L D E w f S Z x d W 9 0 O 1 0 s J n F 1 b 3 Q 7 Q 2 9 s d W 1 u Q 2 9 1 b n Q m c X V v d D s 6 M T E s J n F 1 b 3 Q 7 S 2 V 5 Q 2 9 s d W 1 u T m F t Z X M m c X V v d D s 6 W 1 0 s J n F 1 b 3 Q 7 Q 2 9 s d W 1 u S W R l b n R p d G l l c y Z x d W 9 0 O z p b J n F 1 b 3 Q 7 T 2 R i Y y 5 E Y X R h U 2 9 1 c m N l X F w v M S 9 k c 2 4 9 U E l D Q U 5 l d C 9 Q S U N B T m V 0 L 0 F u b n V h b F J l c G 9 y d C 9 0 Y m w z M i 5 7 Q W d l I C h Z Z W F y c y k s M H 0 m c X V v d D s s J n F 1 b 3 Q 7 T 2 R i Y y 5 E Y X R h U 2 9 1 c m N l X F w v M S 9 k c 2 4 9 U E l D Q U 5 l d C 9 Q S U N B T m V 0 L 0 F u b n V h b F J l c G 9 y d C 9 0 Y m w z M i 5 7 T W F s Z S w x f S Z x d W 9 0 O y w m c X V v d D t P Z G J j L k R h d G F T b 3 V y Y 2 V c X C 8 x L 2 R z b j 1 Q S U N B T m V 0 L 1 B J Q 0 F O Z X Q v Q W 5 u d W F s U m V w b 3 J 0 L 3 R i b D M y L n t N Y W x l I C g l K S w y f S Z x d W 9 0 O y w m c X V v d D t P Z G J j L k R h d G F T b 3 V y Y 2 V c X C 8 x L 2 R z b j 1 Q S U N B T m V 0 L 1 B J Q 0 F O Z X Q v Q W 5 u d W F s U m V w b 3 J 0 L 3 R i b D M y L n t G Z W 1 h b G U s M 3 0 m c X V v d D s s J n F 1 b 3 Q 7 T 2 R i Y y 5 E Y X R h U 2 9 1 c m N l X F w v M S 9 k c 2 4 9 U E l D Q U 5 l d C 9 Q S U N B T m V 0 L 0 F u b n V h b F J l c G 9 y d C 9 0 Y m w z M i 5 7 R m V t Y W x l I C g l K S w 0 f S Z x d W 9 0 O y w m c X V v d D t P Z G J j L k R h d G F T b 3 V y Y 2 V c X C 8 x L 2 R z b j 1 Q S U N B T m V 0 L 1 B J Q 0 F O Z X Q v Q W 5 u d W F s U m V w b 3 J 0 L 3 R i b D M y L n t B b W J p Z 3 V v d X M s N X 0 m c X V v d D s s J n F 1 b 3 Q 7 T 2 R i Y y 5 E Y X R h U 2 9 1 c m N l X F w v M S 9 k c 2 4 9 U E l D Q U 5 l d C 9 Q S U N B T m V 0 L 0 F u b n V h b F J l c G 9 y d C 9 0 Y m w z M i 5 7 Q W 1 i a W d 1 b 3 V z I C g l K S w 2 f S Z x d W 9 0 O y w m c X V v d D t P Z G J j L k R h d G F T b 3 V y Y 2 V c X C 8 x L 2 R z b j 1 Q S U N B T m V 0 L 1 B J Q 0 F O Z X Q v Q W 5 u d W F s U m V w b 3 J 0 L 3 R i b D M y L n t V b m t u b 3 d u L D d 9 J n F 1 b 3 Q 7 L C Z x d W 9 0 O 0 9 k Y m M u R G F 0 Y V N v d X J j Z V x c L z E v Z H N u P V B J Q 0 F O Z X Q v U E l D Q U 5 l d C 9 B b m 5 1 Y W x S Z X B v c n Q v d G J s M z I u e 1 V u a 2 5 v d 2 4 o J S k s O H 0 m c X V v d D s s J n F 1 b 3 Q 7 T 2 R i Y y 5 E Y X R h U 2 9 1 c m N l X F w v M S 9 k c 2 4 9 U E l D Q U 5 l d C 9 Q S U N B T m V 0 L 0 F u b n V h b F J l c G 9 y d C 9 0 Y m w z M i 5 7 V G 9 0 Y W w s O X 0 m c X V v d D s s J n F 1 b 3 Q 7 T 2 R i Y y 5 E Y X R h U 2 9 1 c m N l X F w v M S 9 k c 2 4 9 U E l D Q U 5 l d C 9 Q S U N B T m V 0 L 0 F u b n V h b F J l c G 9 y d C 9 0 Y m w z M i 5 7 V G 9 0 Y W w g K C U p L D E w f S Z x d W 9 0 O 1 0 s J n F 1 b 3 Q 7 U m V s Y X R p b 2 5 z a G l w S W 5 m b y Z x d W 9 0 O z p b X X 0 i I C 8 + P C 9 T d G F i b G V F b n R y a W V z P j w v S X R l b T 4 8 S X R l b T 4 8 S X R l b U x v Y 2 F 0 a W 9 u P j x J d G V t V H l w Z T 5 G b 3 J t d W x h P C 9 J d G V t V H l w Z T 4 8 S X R l b V B h d G g + U 2 V j d G l v b j E v d G J s M z I v U 2 9 1 c m N l P C 9 J d G V t U G F 0 a D 4 8 L 0 l 0 Z W 1 M b 2 N h d G l v b j 4 8 U 3 R h Y m x l R W 5 0 c m l l c y A v P j w v S X R l b T 4 8 S X R l b T 4 8 S X R l b U x v Y 2 F 0 a W 9 u P j x J d G V t V H l w Z T 5 G b 3 J t d W x h P C 9 J d G V t V H l w Z T 4 8 S X R l b V B h d G g + U 2 V j d G l v b j E v d G J s M z I v U E l D Q U 5 l d E F u b 2 5 f R G F 0 Y W J h c 2 U 8 L 0 l 0 Z W 1 Q Y X R o P j w v S X R l b U x v Y 2 F 0 a W 9 u P j x T d G F i b G V F b n R y a W V z I C 8 + P C 9 J d G V t P j x J d G V t P j x J d G V t T G 9 j Y X R p b 2 4 + P E l 0 Z W 1 U e X B l P k Z v c m 1 1 b G E 8 L 0 l 0 Z W 1 U e X B l P j x J d G V t U G F 0 a D 5 T Z W N 0 a W 9 u M S 9 0 Y m w z M i 9 k Y m 9 f U 2 N o Z W 1 h P C 9 J d G V t U G F 0 a D 4 8 L 0 l 0 Z W 1 M b 2 N h d G l v b j 4 8 U 3 R h Y m x l R W 5 0 c m l l c y A v P j w v S X R l b T 4 8 S X R l b T 4 8 S X R l b U x v Y 2 F 0 a W 9 u P j x J d G V t V H l w Z T 5 G b 3 J t d W x h P C 9 J d G V t V H l w Z T 4 8 S X R l b V B h d G g + U 2 V j d G l v b j E v d G J s M z I v d G J s M z J f V G F i b G U 8 L 0 l 0 Z W 1 Q Y X R o P j w v S X R l b U x v Y 2 F 0 a W 9 u P j x T d G F i b G V F b n R y a W V z I C 8 + P C 9 J d G V t P j x J d G V t P j x J d G V t T G 9 j Y X R p b 2 4 + P E l 0 Z W 1 U e X B l P k Z v c m 1 1 b G E 8 L 0 l 0 Z W 1 U e X B l P j x J d G V t U G F 0 a D 5 T Z W N 0 a W 9 u M S 9 0 Y m w z M i 9 T b 3 J 0 Z W Q l M j B S b 3 d z P C 9 J d G V t U G F 0 a D 4 8 L 0 l 0 Z W 1 M b 2 N h d G l v b j 4 8 U 3 R h Y m x l R W 5 0 c m l l c y A v P j w v S X R l b T 4 8 S X R l b T 4 8 S X R l b U x v Y 2 F 0 a W 9 u P j x J d G V t V H l w Z T 5 G b 3 J t d W x h P C 9 J d G V t V H l w Z T 4 8 S X R l b V B h d G g + U 2 V j d G l v b j E v d G J s M z I v U m V t b 3 Z l Z C U y M E N v b H V t b n M 8 L 0 l 0 Z W 1 Q Y X R o P j w v S X R l b U x v Y 2 F 0 a W 9 u P j x T d G F i b G V F b n R y a W V z I C 8 + P C 9 J d G V t P j x J d G V t P j x J d G V t T G 9 j Y X R p b 2 4 + P E l 0 Z W 1 U e X B l P k Z v c m 1 1 b G E 8 L 0 l 0 Z W 1 U e X B l P j x J d G V t U G F 0 a D 5 T Z W N 0 a W 9 u M S 9 0 Y m w z M 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z M i I C 8 + P E V u d H J 5 I F R 5 c G U 9 I k Z p b G x l Z E N v b X B s Z X R l U m V z d W x 0 V G 9 X b 3 J r c 2 h l Z X Q i I F Z h b H V l P S J s M S I g L z 4 8 R W 5 0 c n k g V H l w Z T 0 i U m V j b 3 Z l c n l U Y X J n Z X R T a G V l d C I g V m F s d W U 9 I n N T a G V l d D U i I C 8 + P E V u d H J 5 I F R 5 c G U 9 I l J l Y 2 9 2 Z X J 5 V G F y Z 2 V 0 Q 2 9 s d W 1 u I i B W Y W x 1 Z T 0 i b D E i I C 8 + P E V u d H J 5 I F R 5 c G U 9 I l J l Y 2 9 2 Z X J 5 V G F y Z 2 V 0 U m 9 3 I i B W Y W x 1 Z T 0 i b D E i I C 8 + P E V u d H J 5 I F R 5 c G U 9 I k Z p b G x M Y X N 0 V X B k Y X R l Z C I g V m F s d W U 9 I m Q y M D I w L T E y L T A y V D E 0 O j E x O j I 0 L j k 4 M D k 5 O D d a I i A v P j x F b n R y e S B U e X B l P S J G a W x s Q 2 9 s d W 1 u V H l w Z X M i I F Z h b H V l P S J z Q m d Z Q 0 J n S U d B Z 1 l D Q m d J R y I g L z 4 8 R W 5 0 c n k g V H l w Z T 0 i R m l s b E N v b H V t b k 5 h b W V z I i B W Y W x 1 Z T 0 i c 1 s m c X V v d D t Z Z W F y J n F 1 b 3 Q 7 L C Z x d W 9 0 O 0 9 y Z 2 F u a X N h d G l v b i Z x d W 9 0 O y w m c X V v d D t c d T A w M 2 M x J n F 1 b 3 Q 7 L C Z x d W 9 0 O 1 x 1 M D A z Y z E g K C U p J n F 1 b 3 Q 7 L C Z x d W 9 0 O z E t N C Z x d W 9 0 O y w m c X V v d D s x L T Q g K C U p J n F 1 b 3 Q 7 L C Z x d W 9 0 O z U t M T A m c X V v d D s s J n F 1 b 3 Q 7 N S 0 x M C A o J S k m c X V v d D s s J n F 1 b 3 Q 7 M T E t M T U m c X V v d D s s J n F 1 b 3 Q 7 M T E t M T U g K C U p J n F 1 b 3 Q 7 L C Z x d W 9 0 O 1 R v d G F s J n F 1 b 3 Q 7 L C Z x d W 9 0 O 1 R v d G F s I C g l K S Z x d W 9 0 O 1 0 i I C 8 + P E V u d H J 5 I F R 5 c G U 9 I l F 1 Z X J 5 S U Q i I F Z h b H V l P S J z N z B j N 2 Q 2 Z G M t O T Y 2 Z C 0 0 O W I 0 L W E z Z m Y t N 2 R k M 2 Q 1 M D Z j Y W Y 3 I i A v P j x F b n R y e S B U e X B l P S J G a W x s R X J y b 3 J D b 3 V u d C I g V m F s d W U 9 I m w w I i A v P j x F b n R y e S B U e X B l P S J G a W x s U 3 R h d H V z I i B W Y W x 1 Z T 0 i c 0 N v b X B s Z X R l I i A v P j x F b n R y e S B U e X B l P S J G a W x s R X J y b 3 J D b 2 R l I i B W Y W x 1 Z T 0 i c 1 V u a 2 5 v d 2 4 i I C 8 + P E V u d H J 5 I F R 5 c G U 9 I k Z p b G x D b 3 V u d C I g V m F s d W U 9 I m w x M D A i I C 8 + P E V u d H J 5 I F R 5 c G U 9 I l J l b G F 0 a W 9 u c 2 h p c E l u Z m 9 D b 2 5 0 Y W l u Z X I i I F Z h b H V l P S J z e y Z x d W 9 0 O 2 N v b H V t b k N v d W 5 0 J n F 1 b 3 Q 7 O j E y L C Z x d W 9 0 O 2 t l e U N v b H V t b k 5 h b W V z J n F 1 b 3 Q 7 O l t d L C Z x d W 9 0 O 3 F 1 Z X J 5 U m V s Y X R p b 2 5 z a G l w c y Z x d W 9 0 O z p b X S w m c X V v d D t j b 2 x 1 b W 5 J Z G V u d G l 0 a W V z J n F 1 b 3 Q 7 O l s m c X V v d D t P Z G J j L k R h d G F T b 3 V y Y 2 V c X C 8 x L 2 R z b j 1 Q S U N B T m V 0 L 1 B J Q 0 F O Z X Q v Q W 5 u d W F s U m V w b 3 J 0 L 3 R i b D M z L n t Z Z W F y L D B 9 J n F 1 b 3 Q 7 L C Z x d W 9 0 O 0 9 k Y m M u R G F 0 Y V N v d X J j Z V x c L z E v Z H N u P V B J Q 0 F O Z X Q v U E l D Q U 5 l d C 9 B b m 5 1 Y W x S Z X B v c n Q v d G J s M z M u e 0 9 y Z 2 F u a X N h d G l v b i w x f S Z x d W 9 0 O y w m c X V v d D t P Z G J j L k R h d G F T b 3 V y Y 2 V c X C 8 x L 2 R z b j 1 Q S U N B T m V 0 L 1 B J Q 0 F O Z X Q v Q W 5 u d W F s U m V w b 3 J 0 L 3 R i b D M z L n t c d T A w M 2 M x L D J 9 J n F 1 b 3 Q 7 L C Z x d W 9 0 O 0 9 k Y m M u R G F 0 Y V N v d X J j Z V x c L z E v Z H N u P V B J Q 0 F O Z X Q v U E l D Q U 5 l d C 9 B b m 5 1 Y W x S Z X B v c n Q v d G J s M z M u e 1 x 1 M D A z Y z E g K C U p L D N 9 J n F 1 b 3 Q 7 L C Z x d W 9 0 O 0 9 k Y m M u R G F 0 Y V N v d X J j Z V x c L z E v Z H N u P V B J Q 0 F O Z X Q v U E l D Q U 5 l d C 9 B b m 5 1 Y W x S Z X B v c n Q v d G J s M z M u e z E t N C w 0 f S Z x d W 9 0 O y w m c X V v d D t P Z G J j L k R h d G F T b 3 V y Y 2 V c X C 8 x L 2 R z b j 1 Q S U N B T m V 0 L 1 B J Q 0 F O Z X Q v Q W 5 u d W F s U m V w b 3 J 0 L 3 R i b D M z L n s x L T Q g K C U p L D V 9 J n F 1 b 3 Q 7 L C Z x d W 9 0 O 0 9 k Y m M u R G F 0 Y V N v d X J j Z V x c L z E v Z H N u P V B J Q 0 F O Z X Q v U E l D Q U 5 l d C 9 B b m 5 1 Y W x S Z X B v c n Q v d G J s M z M u e z U t M T A s N n 0 m c X V v d D s s J n F 1 b 3 Q 7 T 2 R i Y y 5 E Y X R h U 2 9 1 c m N l X F w v M S 9 k c 2 4 9 U E l D Q U 5 l d C 9 Q S U N B T m V 0 L 0 F u b n V h b F J l c G 9 y d C 9 0 Y m w z M y 5 7 N S 0 x M C A o J S k s N 3 0 m c X V v d D s s J n F 1 b 3 Q 7 T 2 R i Y y 5 E Y X R h U 2 9 1 c m N l X F w v M S 9 k c 2 4 9 U E l D Q U 5 l d C 9 Q S U N B T m V 0 L 0 F u b n V h b F J l c G 9 y d C 9 0 Y m w z M y 5 7 M T E t M T U s O H 0 m c X V v d D s s J n F 1 b 3 Q 7 T 2 R i Y y 5 E Y X R h U 2 9 1 c m N l X F w v M S 9 k c 2 4 9 U E l D Q U 5 l d C 9 Q S U N B T m V 0 L 0 F u b n V h b F J l c G 9 y d C 9 0 Y m w z M y 5 7 M T E t M T U g K C U p L D l 9 J n F 1 b 3 Q 7 L C Z x d W 9 0 O 0 9 k Y m M u R G F 0 Y V N v d X J j Z V x c L z E v Z H N u P V B J Q 0 F O Z X Q v U E l D Q U 5 l d C 9 B b m 5 1 Y W x S Z X B v c n Q v d G J s M z M u e 1 R v d G F s L D E w f S Z x d W 9 0 O y w m c X V v d D t P Z G J j L k R h d G F T b 3 V y Y 2 V c X C 8 x L 2 R z b j 1 Q S U N B T m V 0 L 1 B J Q 0 F O Z X Q v Q W 5 u d W F s U m V w b 3 J 0 L 3 R i b D M z L n t U b 3 R h b C A o J S k s M T F 9 J n F 1 b 3 Q 7 X S w m c X V v d D t D b 2 x 1 b W 5 D b 3 V u d C Z x d W 9 0 O z o x M i w m c X V v d D t L Z X l D b 2 x 1 b W 5 O Y W 1 l c y Z x d W 9 0 O z p b X S w m c X V v d D t D b 2 x 1 b W 5 J Z G V u d G l 0 a W V z J n F 1 b 3 Q 7 O l s m c X V v d D t P Z G J j L k R h d G F T b 3 V y Y 2 V c X C 8 x L 2 R z b j 1 Q S U N B T m V 0 L 1 B J Q 0 F O Z X Q v Q W 5 u d W F s U m V w b 3 J 0 L 3 R i b D M z L n t Z Z W F y L D B 9 J n F 1 b 3 Q 7 L C Z x d W 9 0 O 0 9 k Y m M u R G F 0 Y V N v d X J j Z V x c L z E v Z H N u P V B J Q 0 F O Z X Q v U E l D Q U 5 l d C 9 B b m 5 1 Y W x S Z X B v c n Q v d G J s M z M u e 0 9 y Z 2 F u a X N h d G l v b i w x f S Z x d W 9 0 O y w m c X V v d D t P Z G J j L k R h d G F T b 3 V y Y 2 V c X C 8 x L 2 R z b j 1 Q S U N B T m V 0 L 1 B J Q 0 F O Z X Q v Q W 5 u d W F s U m V w b 3 J 0 L 3 R i b D M z L n t c d T A w M 2 M x L D J 9 J n F 1 b 3 Q 7 L C Z x d W 9 0 O 0 9 k Y m M u R G F 0 Y V N v d X J j Z V x c L z E v Z H N u P V B J Q 0 F O Z X Q v U E l D Q U 5 l d C 9 B b m 5 1 Y W x S Z X B v c n Q v d G J s M z M u e 1 x 1 M D A z Y z E g K C U p L D N 9 J n F 1 b 3 Q 7 L C Z x d W 9 0 O 0 9 k Y m M u R G F 0 Y V N v d X J j Z V x c L z E v Z H N u P V B J Q 0 F O Z X Q v U E l D Q U 5 l d C 9 B b m 5 1 Y W x S Z X B v c n Q v d G J s M z M u e z E t N C w 0 f S Z x d W 9 0 O y w m c X V v d D t P Z G J j L k R h d G F T b 3 V y Y 2 V c X C 8 x L 2 R z b j 1 Q S U N B T m V 0 L 1 B J Q 0 F O Z X Q v Q W 5 u d W F s U m V w b 3 J 0 L 3 R i b D M z L n s x L T Q g K C U p L D V 9 J n F 1 b 3 Q 7 L C Z x d W 9 0 O 0 9 k Y m M u R G F 0 Y V N v d X J j Z V x c L z E v Z H N u P V B J Q 0 F O Z X Q v U E l D Q U 5 l d C 9 B b m 5 1 Y W x S Z X B v c n Q v d G J s M z M u e z U t M T A s N n 0 m c X V v d D s s J n F 1 b 3 Q 7 T 2 R i Y y 5 E Y X R h U 2 9 1 c m N l X F w v M S 9 k c 2 4 9 U E l D Q U 5 l d C 9 Q S U N B T m V 0 L 0 F u b n V h b F J l c G 9 y d C 9 0 Y m w z M y 5 7 N S 0 x M C A o J S k s N 3 0 m c X V v d D s s J n F 1 b 3 Q 7 T 2 R i Y y 5 E Y X R h U 2 9 1 c m N l X F w v M S 9 k c 2 4 9 U E l D Q U 5 l d C 9 Q S U N B T m V 0 L 0 F u b n V h b F J l c G 9 y d C 9 0 Y m w z M y 5 7 M T E t M T U s O H 0 m c X V v d D s s J n F 1 b 3 Q 7 T 2 R i Y y 5 E Y X R h U 2 9 1 c m N l X F w v M S 9 k c 2 4 9 U E l D Q U 5 l d C 9 Q S U N B T m V 0 L 0 F u b n V h b F J l c G 9 y d C 9 0 Y m w z M y 5 7 M T E t M T U g K C U p L D l 9 J n F 1 b 3 Q 7 L C Z x d W 9 0 O 0 9 k Y m M u R G F 0 Y V N v d X J j Z V x c L z E v Z H N u P V B J Q 0 F O Z X Q v U E l D Q U 5 l d C 9 B b m 5 1 Y W x S Z X B v c n Q v d G J s M z M u e 1 R v d G F s L D E w f S Z x d W 9 0 O y w m c X V v d D t P Z G J j L k R h d G F T b 3 V y Y 2 V c X C 8 x L 2 R z b j 1 Q S U N B T m V 0 L 1 B J Q 0 F O Z X Q v Q W 5 u d W F s U m V w b 3 J 0 L 3 R i b D M z L n t U b 3 R h b C A o J S k s M T F 9 J n F 1 b 3 Q 7 X S w m c X V v d D t S Z W x h d G l v b n N o a X B J b m Z v J n F 1 b 3 Q 7 O l t d f S I g L z 4 8 R W 5 0 c n k g V H l w Z T 0 i Q W R k Z W R U b 0 R h d G F N b 2 R l b C I g V m F s d W U 9 I m w w I i A v P j w v U 3 R h Y m x l R W 5 0 c m l l c z 4 8 L 0 l 0 Z W 0 + P E l 0 Z W 0 + P E l 0 Z W 1 M b 2 N h d G l v b j 4 8 S X R l b V R 5 c G U + R m 9 y b X V s Y T w v S X R l b V R 5 c G U + P E l 0 Z W 1 Q Y X R o P l N l Y 3 R p b 2 4 x L 3 R i b D M z L 1 N v d X J j Z T w v S X R l b V B h d G g + P C 9 J d G V t T G 9 j Y X R p b 2 4 + P F N 0 Y W J s Z U V u d H J p Z X M g L z 4 8 L 0 l 0 Z W 0 + P E l 0 Z W 0 + P E l 0 Z W 1 M b 2 N h d G l v b j 4 8 S X R l b V R 5 c G U + R m 9 y b X V s Y T w v S X R l b V R 5 c G U + P E l 0 Z W 1 Q Y X R o P l N l Y 3 R p b 2 4 x L 3 R i b D M z L 1 B J Q 0 F O Z X R B b m 9 u X 0 R h d G F i Y X N l P C 9 J d G V t U G F 0 a D 4 8 L 0 l 0 Z W 1 M b 2 N h d G l v b j 4 8 U 3 R h Y m x l R W 5 0 c m l l c y A v P j w v S X R l b T 4 8 S X R l b T 4 8 S X R l b U x v Y 2 F 0 a W 9 u P j x J d G V t V H l w Z T 5 G b 3 J t d W x h P C 9 J d G V t V H l w Z T 4 8 S X R l b V B h d G g + U 2 V j d G l v b j E v d G J s M z M v Z G J v X 1 N j a G V t Y T w v S X R l b V B h d G g + P C 9 J d G V t T G 9 j Y X R p b 2 4 + P F N 0 Y W J s Z U V u d H J p Z X M g L z 4 8 L 0 l 0 Z W 0 + P E l 0 Z W 0 + P E l 0 Z W 1 M b 2 N h d G l v b j 4 8 S X R l b V R 5 c G U + R m 9 y b X V s Y T w v S X R l b V R 5 c G U + P E l 0 Z W 1 Q Y X R o P l N l Y 3 R p b 2 4 x L 3 R i b D M z L 3 R i b D M z X 1 R h Y m x l P C 9 J d G V t U G F 0 a D 4 8 L 0 l 0 Z W 1 M b 2 N h d G l v b j 4 8 U 3 R h Y m x l R W 5 0 c m l l c y A v P j w v S X R l b T 4 8 S X R l b T 4 8 S X R l b U x v Y 2 F 0 a W 9 u P j x J d G V t V H l w Z T 5 G b 3 J t d W x h P C 9 J d G V t V H l w Z T 4 8 S X R l b V B h d G g + U 2 V j d G l v b j E v d G J s M z M v U 2 9 y d G V k J T I w U m 9 3 c z w v S X R l b V B h d G g + P C 9 J d G V t T G 9 j Y X R p b 2 4 + P F N 0 Y W J s Z U V u d H J p Z X M g L z 4 8 L 0 l 0 Z W 0 + P E l 0 Z W 0 + P E l 0 Z W 1 M b 2 N h d G l v b j 4 8 S X R l b V R 5 c G U + R m 9 y b X V s Y T w v S X R l b V R 5 c G U + P E l 0 Z W 1 Q Y X R o P l N l Y 3 R p b 2 4 x L 3 R i b D M z L 1 J l b W 9 2 Z W Q l M j B D b 2 x 1 b W 5 z P C 9 J d G V t U G F 0 a D 4 8 L 0 l 0 Z W 1 M b 2 N h d G l v b j 4 8 U 3 R h Y m x l R W 5 0 c m l l c y A v P j w v S X R l b T 4 8 S X R l b T 4 8 S X R l b U x v Y 2 F 0 a W 9 u P j x J d G V t V H l w Z T 5 G b 3 J t d W x h P C 9 J d G V t V H l w Z T 4 8 S X R l b V B h d G g + U 2 V j d G l v b j E v d G J s M z N h 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3 R i b D M z Y S 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R m l s b E V y c m 9 y Q 2 9 1 b n Q i I F Z h b H V l P S J s M C I g L z 4 8 R W 5 0 c n k g V H l w Z T 0 i R m l s b E V y c m 9 y Q 2 9 k Z S I g V m F s d W U 9 I n N V b m t u b 3 d u I i A v P j x F b n R y e S B U e X B l P S J R d W V y e U l E I i B W Y W x 1 Z T 0 i c 2 M 3 M T g w M j h m L W E 4 O D U t N G V l M y 1 i O D I y L T k 0 M j h l M W J h M j Z j Z S I g L z 4 8 R W 5 0 c n k g V H l w Z T 0 i R m l s b E x h c 3 R V c G R h d G V k I i B W Y W x 1 Z T 0 i Z D I w M j A t M T I t M D l U M D k 6 M z M 6 M j Q u N z M 0 O D Q y M F o i I C 8 + P E V u d H J 5 I F R 5 c G U 9 I k Z p b G x D b 3 V u d C I g V m F s d W U 9 I m w 2 I i A v P j x F b n R y e S B U e X B l P S J G a W x s Q 2 9 s d W 1 u V H l w Z X M i I F Z h b H V l P S J z Q m d J R 0 F n W U N C Z 0 l H I i A v P j x F b n R y e S B U e X B l P S J G a W x s Q 2 9 s d W 1 u T m F t Z X M i I F Z h b H V l P S J z W y Z x d W 9 0 O 0 N v d W 5 0 c n k m c X V v d D s s J n F 1 b 3 Q 7 W W V h c i A x J n F 1 b 3 Q 7 L C Z x d W 9 0 O 1 l l Y X I g M S A o J S k m c X V v d D s s J n F 1 b 3 Q 7 W W V h c i A y J n F 1 b 3 Q 7 L C Z x d W 9 0 O 1 l l Y X I g M i A o J S k m c X V v d D s s J n F 1 b 3 Q 7 W W V h c i A z J n F 1 b 3 Q 7 L C Z x d W 9 0 O 1 l l Y X I g M y A o J S k m c X V v d D s s J n F 1 b 3 Q 7 V G 9 0 Y W w m c X V v d D s s J n F 1 b 3 Q 7 V G 9 0 Y W w g K C U p J n F 1 b 3 Q 7 X S I g L z 4 8 R W 5 0 c n k g V H l w Z T 0 i Q W R k Z W R U b 0 R h d G F N b 2 R l b C I g V m F s d W U 9 I m w w 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P Z G J j L k R h d G F T b 3 V y Y 2 V c X C 8 x L 2 R z b j 1 Q S U N B T m V 0 L 1 B J Q 0 F O Z X Q v Q W 5 u d W F s U m V w b 3 J 0 L 3 R i b D M z Y S 5 7 Q 2 9 1 b n R y e S w w f S Z x d W 9 0 O y w m c X V v d D t P Z G J j L k R h d G F T b 3 V y Y 2 V c X C 8 x L 2 R z b j 1 Q S U N B T m V 0 L 1 B J Q 0 F O Z X Q v Q W 5 u d W F s U m V w b 3 J 0 L 3 R i b D M z Y S 5 7 W W V h c i A x L D F 9 J n F 1 b 3 Q 7 L C Z x d W 9 0 O 0 9 k Y m M u R G F 0 Y V N v d X J j Z V x c L z E v Z H N u P V B J Q 0 F O Z X Q v U E l D Q U 5 l d C 9 B b m 5 1 Y W x S Z X B v c n Q v d G J s M z N h L n t Z Z W F y I D E g K C U p L D J 9 J n F 1 b 3 Q 7 L C Z x d W 9 0 O 0 9 k Y m M u R G F 0 Y V N v d X J j Z V x c L z E v Z H N u P V B J Q 0 F O Z X Q v U E l D Q U 5 l d C 9 B b m 5 1 Y W x S Z X B v c n Q v d G J s M z N h L n t Z Z W F y I D I s M 3 0 m c X V v d D s s J n F 1 b 3 Q 7 T 2 R i Y y 5 E Y X R h U 2 9 1 c m N l X F w v M S 9 k c 2 4 9 U E l D Q U 5 l d C 9 Q S U N B T m V 0 L 0 F u b n V h b F J l c G 9 y d C 9 0 Y m w z M 2 E u e 1 l l Y X I g M i A o J S k s N H 0 m c X V v d D s s J n F 1 b 3 Q 7 T 2 R i Y y 5 E Y X R h U 2 9 1 c m N l X F w v M S 9 k c 2 4 9 U E l D Q U 5 l d C 9 Q S U N B T m V 0 L 0 F u b n V h b F J l c G 9 y d C 9 0 Y m w z M 2 E u e 1 l l Y X I g M y w 1 f S Z x d W 9 0 O y w m c X V v d D t P Z G J j L k R h d G F T b 3 V y Y 2 V c X C 8 x L 2 R z b j 1 Q S U N B T m V 0 L 1 B J Q 0 F O Z X Q v Q W 5 u d W F s U m V w b 3 J 0 L 3 R i b D M z Y S 5 7 W W V h c i A z I C g l K S w 2 f S Z x d W 9 0 O y w m c X V v d D t P Z G J j L k R h d G F T b 3 V y Y 2 V c X C 8 x L 2 R z b j 1 Q S U N B T m V 0 L 1 B J Q 0 F O Z X Q v Q W 5 u d W F s U m V w b 3 J 0 L 3 R i b D M z Y S 5 7 V G 9 0 Y W w s N 3 0 m c X V v d D s s J n F 1 b 3 Q 7 T 2 R i Y y 5 E Y X R h U 2 9 1 c m N l X F w v M S 9 k c 2 4 9 U E l D Q U 5 l d C 9 Q S U N B T m V 0 L 0 F u b n V h b F J l c G 9 y d C 9 0 Y m w z M 2 E u e 1 R v d G F s I C g l K S w 4 f S Z x d W 9 0 O 1 0 s J n F 1 b 3 Q 7 Q 2 9 s d W 1 u Q 2 9 1 b n Q m c X V v d D s 6 O S w m c X V v d D t L Z X l D b 2 x 1 b W 5 O Y W 1 l c y Z x d W 9 0 O z p b X S w m c X V v d D t D b 2 x 1 b W 5 J Z G V u d G l 0 a W V z J n F 1 b 3 Q 7 O l s m c X V v d D t P Z G J j L k R h d G F T b 3 V y Y 2 V c X C 8 x L 2 R z b j 1 Q S U N B T m V 0 L 1 B J Q 0 F O Z X Q v Q W 5 u d W F s U m V w b 3 J 0 L 3 R i b D M z Y S 5 7 Q 2 9 1 b n R y e S w w f S Z x d W 9 0 O y w m c X V v d D t P Z G J j L k R h d G F T b 3 V y Y 2 V c X C 8 x L 2 R z b j 1 Q S U N B T m V 0 L 1 B J Q 0 F O Z X Q v Q W 5 u d W F s U m V w b 3 J 0 L 3 R i b D M z Y S 5 7 W W V h c i A x L D F 9 J n F 1 b 3 Q 7 L C Z x d W 9 0 O 0 9 k Y m M u R G F 0 Y V N v d X J j Z V x c L z E v Z H N u P V B J Q 0 F O Z X Q v U E l D Q U 5 l d C 9 B b m 5 1 Y W x S Z X B v c n Q v d G J s M z N h L n t Z Z W F y I D E g K C U p L D J 9 J n F 1 b 3 Q 7 L C Z x d W 9 0 O 0 9 k Y m M u R G F 0 Y V N v d X J j Z V x c L z E v Z H N u P V B J Q 0 F O Z X Q v U E l D Q U 5 l d C 9 B b m 5 1 Y W x S Z X B v c n Q v d G J s M z N h L n t Z Z W F y I D I s M 3 0 m c X V v d D s s J n F 1 b 3 Q 7 T 2 R i Y y 5 E Y X R h U 2 9 1 c m N l X F w v M S 9 k c 2 4 9 U E l D Q U 5 l d C 9 Q S U N B T m V 0 L 0 F u b n V h b F J l c G 9 y d C 9 0 Y m w z M 2 E u e 1 l l Y X I g M i A o J S k s N H 0 m c X V v d D s s J n F 1 b 3 Q 7 T 2 R i Y y 5 E Y X R h U 2 9 1 c m N l X F w v M S 9 k c 2 4 9 U E l D Q U 5 l d C 9 Q S U N B T m V 0 L 0 F u b n V h b F J l c G 9 y d C 9 0 Y m w z M 2 E u e 1 l l Y X I g M y w 1 f S Z x d W 9 0 O y w m c X V v d D t P Z G J j L k R h d G F T b 3 V y Y 2 V c X C 8 x L 2 R z b j 1 Q S U N B T m V 0 L 1 B J Q 0 F O Z X Q v Q W 5 u d W F s U m V w b 3 J 0 L 3 R i b D M z Y S 5 7 W W V h c i A z I C g l K S w 2 f S Z x d W 9 0 O y w m c X V v d D t P Z G J j L k R h d G F T b 3 V y Y 2 V c X C 8 x L 2 R z b j 1 Q S U N B T m V 0 L 1 B J Q 0 F O Z X Q v Q W 5 u d W F s U m V w b 3 J 0 L 3 R i b D M z Y S 5 7 V G 9 0 Y W w s N 3 0 m c X V v d D s s J n F 1 b 3 Q 7 T 2 R i Y y 5 E Y X R h U 2 9 1 c m N l X F w v M S 9 k c 2 4 9 U E l D Q U 5 l d C 9 Q S U N B T m V 0 L 0 F u b n V h b F J l c G 9 y d C 9 0 Y m w z M 2 E u e 1 R v d G F s I C g l K S w 4 f S Z x d W 9 0 O 1 0 s J n F 1 b 3 Q 7 U m V s Y X R p b 2 5 z a G l w S W 5 m b y Z x d W 9 0 O z p b X X 0 i I C 8 + P C 9 T d G F i b G V F b n R y a W V z P j w v S X R l b T 4 8 S X R l b T 4 8 S X R l b U x v Y 2 F 0 a W 9 u P j x J d G V t V H l w Z T 5 G b 3 J t d W x h P C 9 J d G V t V H l w Z T 4 8 S X R l b V B h d G g + U 2 V j d G l v b j E v d G J s M z N h L 1 N v d X J j Z T w v S X R l b V B h d G g + P C 9 J d G V t T G 9 j Y X R p b 2 4 + P F N 0 Y W J s Z U V u d H J p Z X M g L z 4 8 L 0 l 0 Z W 0 + P E l 0 Z W 0 + P E l 0 Z W 1 M b 2 N h d G l v b j 4 8 S X R l b V R 5 c G U + R m 9 y b X V s Y T w v S X R l b V R 5 c G U + P E l 0 Z W 1 Q Y X R o P l N l Y 3 R p b 2 4 x L 3 R i b D M z Y S 9 Q S U N B T m V 0 Q W 5 v b l 9 E Y X R h Y m F z Z T w v S X R l b V B h d G g + P C 9 J d G V t T G 9 j Y X R p b 2 4 + P F N 0 Y W J s Z U V u d H J p Z X M g L z 4 8 L 0 l 0 Z W 0 + P E l 0 Z W 0 + P E l 0 Z W 1 M b 2 N h d G l v b j 4 8 S X R l b V R 5 c G U + R m 9 y b X V s Y T w v S X R l b V R 5 c G U + P E l 0 Z W 1 Q Y X R o P l N l Y 3 R p b 2 4 x L 3 R i b D M z Y S 9 k Y m 9 f U 2 N o Z W 1 h P C 9 J d G V t U G F 0 a D 4 8 L 0 l 0 Z W 1 M b 2 N h d G l v b j 4 8 U 3 R h Y m x l R W 5 0 c m l l c y A v P j w v S X R l b T 4 8 S X R l b T 4 8 S X R l b U x v Y 2 F 0 a W 9 u P j x J d G V t V H l w Z T 5 G b 3 J t d W x h P C 9 J d G V t V H l w Z T 4 8 S X R l b V B h d G g + U 2 V j d G l v b j E v d G J s M z N h L 3 R i b D M z Y V 9 U Y W J s Z T w v S X R l b V B h d G g + P C 9 J d G V t T G 9 j Y X R p b 2 4 + P F N 0 Y W J s Z U V u d H J p Z X M g L z 4 8 L 0 l 0 Z W 0 + P E l 0 Z W 0 + P E l 0 Z W 1 M b 2 N h d G l v b j 4 8 S X R l b V R 5 c G U + R m 9 y b X V s Y T w v S X R l b V R 5 c G U + P E l 0 Z W 1 Q Y X R o P l N l Y 3 R p b 2 4 x L 3 R i b D M z Y S 9 T b 3 J 0 Z W Q l M j B S b 3 d z P C 9 J d G V t U G F 0 a D 4 8 L 0 l 0 Z W 1 M b 2 N h d G l v b j 4 8 U 3 R h Y m x l R W 5 0 c m l l c y A v P j w v S X R l b T 4 8 S X R l b T 4 8 S X R l b U x v Y 2 F 0 a W 9 u P j x J d G V t V H l w Z T 5 G b 3 J t d W x h P C 9 J d G V t V H l w Z T 4 8 S X R l b V B h d G g + U 2 V j d G l v b j E v d G J s M z N h L 1 J l b W 9 2 Z W Q l M j B D b 2 x 1 b W 5 z P C 9 J d G V t U G F 0 a D 4 8 L 0 l 0 Z W 1 M b 2 N h d G l v b j 4 8 U 3 R h Y m x l R W 5 0 c m l l c y A v P j w v S X R l b T 4 8 S X R l b T 4 8 S X R l b U x v Y 2 F 0 a W 9 u P j x J d G V t V H l w Z T 5 G b 3 J t d W x h P C 9 J d G V t V H l w Z T 4 8 S X R l b V B h d G g + U 2 V j d G l v b j E v d G J s N D A 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X 3 R i b D Q 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G a W x s Q 2 9 1 b n Q i I F Z h b H V l P S J s M T A w I i A v P j x F b n R y e S B U e X B l P S J G a W x s R X J y b 3 J D b 2 R l I i B W Y W x 1 Z T 0 i c 1 V u a 2 5 v d 2 4 i I C 8 + P E V u d H J 5 I F R 5 c G U 9 I k Z p b G x F c n J v c k N v d W 5 0 I i B W Y W x 1 Z T 0 i b D A i I C 8 + P E V u d H J 5 I F R 5 c G U 9 I k Z p b G x M Y X N 0 V X B k Y X R l Z C I g V m F s d W U 9 I m Q y M D I w L T E w L T I 5 V D E 2 O j E w O j M 5 L j I 0 N j g 3 M z R a I i A v P j x F b n R y e S B U e X B l P S J G a W x s Q 2 9 s d W 1 u V H l w Z X M i I F Z h b H V l P S J z Q m d Z Q 0 J n S U d B Z 1 l D Q m d J R 0 F n W U N C Z 0 l H Q W d Z P S I g L z 4 8 R W 5 0 c n k g V H l w Z T 0 i R m l s b E N v b H V t b k 5 h b W V z I i B W Y W x 1 Z T 0 i c 1 s m c X V v d D t Z Z W F y J n F 1 b 3 Q 7 L C Z x d W 9 0 O 0 9 y Z 2 F u a X N h d G l v b i Z x d W 9 0 O y w m c X V v d D t c d T A w M 2 M x J n F 1 b 3 Q 7 L C Z x d W 9 0 O 1 x 1 M D A z Y z E g K C U p J n F 1 b 3 Q 7 L C Z x d W 9 0 O z E g d G 8 g X H U w M D N j N C Z x d W 9 0 O y w m c X V v d D s x I H R v I F x 1 M D A z Y z Q g K C U p J n F 1 b 3 Q 7 L C Z x d W 9 0 O z Q g d G 8 g X H U w M D N j M T I m c X V v d D s s J n F 1 b 3 Q 7 N C B 0 b y B c d T A w M 2 M x M i A o J S k m c X V v d D s s J n F 1 b 3 Q 7 M T I g d G 8 g X H U w M D N j M j Q m c X V v d D s s J n F 1 b 3 Q 7 M T I g d G 8 g X H U w M D N j M j Q g K C U p J n F 1 b 3 Q 7 L C Z x d W 9 0 O z F k I H R v I F x 1 M D A z Y z N k J n F 1 b 3 Q 7 L C Z x d W 9 0 O z F k I H R v I F x 1 M D A z Y z N k I C g l K S Z x d W 9 0 O y w m c X V v d D s z Z C B 0 b y B c d T A w M 2 M 3 Z C Z x d W 9 0 O y w m c X V v d D s z Z C B 0 b y B c d T A w M 2 M 3 Z C A o J S k m c X V v d D s s J n F 1 b 3 Q 7 N 2 Q r J n F 1 b 3 Q 7 L C Z x d W 9 0 O z d k K y A o J S k m c X V v d D s s J n F 1 b 3 Q 7 V W 5 r b m 9 3 b i Z x d W 9 0 O y w m c X V v d D t V b m t u b 3 d u I C g l K S Z x d W 9 0 O y w m c X V v d D t U b 3 R h b C Z x d W 9 0 O y w m c X V v d D t U b 3 R h b C A o J S k m c X V v d D t d I i A v P j x F b n R y e S B U e X B l P S J G a W x s U 3 R h d H V z I i B W Y W x 1 Z T 0 i c 0 N v b X B s Z X R l I i A v P j x F b n R y e S B U e X B l P S J R d W V y e U l E I i B W Y W x 1 Z T 0 i c z N k Y W Q w M D U w L T c x O D I t N G U 4 M i 1 i O T c 2 L W V j N 2 Y y N j A 2 Y j U 1 Y i I g L z 4 8 R W 5 0 c n k g V H l w Z T 0 i Q W R k Z W R U b 0 R h d G F N b 2 R l b C I g V m F s d W U 9 I m w w I i A v P j x F b n R y e S B U e X B l P S J S Z W x h d G l v b n N o a X B J b m Z v Q 2 9 u d G F p b m V y I i B W Y W x 1 Z T 0 i c 3 s m c X V v d D t j b 2 x 1 b W 5 D b 3 V u d C Z x d W 9 0 O z o y M C w m c X V v d D t r Z X l D b 2 x 1 b W 5 O Y W 1 l c y Z x d W 9 0 O z p b X S w m c X V v d D t x d W V y e V J l b G F 0 a W 9 u c 2 h p c H M m c X V v d D s 6 W 1 0 s J n F 1 b 3 Q 7 Y 2 9 s d W 1 u S W R l b n R p d G l l c y Z x d W 9 0 O z p b J n F 1 b 3 Q 7 T 2 R i Y y 5 E Y X R h U 2 9 1 c m N l X F w v M S 9 k c 2 4 9 U E l D Q U 5 l d C 9 Q S U N B T m V 0 L 0 F u b n V h b F J l c G 9 y d C 9 0 Y m w 0 M C 5 7 W W V h c i w w f S Z x d W 9 0 O y w m c X V v d D t P Z G J j L k R h d G F T b 3 V y Y 2 V c X C 8 x L 2 R z b j 1 Q S U N B T m V 0 L 1 B J Q 0 F O Z X Q v Q W 5 u d W F s U m V w b 3 J 0 L 3 R i b D Q w L n t P c m d h b m l z Y X R p b 2 4 s M X 0 m c X V v d D s s J n F 1 b 3 Q 7 T 2 R i Y y 5 E Y X R h U 2 9 1 c m N l X F w v M S 9 k c 2 4 9 U E l D Q U 5 l d C 9 Q S U N B T m V 0 L 0 F u b n V h b F J l c G 9 y d C 9 0 Y m w 0 M C 5 7 X H U w M D N j M S w y f S Z x d W 9 0 O y w m c X V v d D t P Z G J j L k R h d G F T b 3 V y Y 2 V c X C 8 x L 2 R z b j 1 Q S U N B T m V 0 L 1 B J Q 0 F O Z X Q v Q W 5 u d W F s U m V w b 3 J 0 L 3 R i b D Q w L n t c d T A w M 2 M x I C g l K S w z f S Z x d W 9 0 O y w m c X V v d D t P Z G J j L k R h d G F T b 3 V y Y 2 V c X C 8 x L 2 R z b j 1 Q S U N B T m V 0 L 1 B J Q 0 F O Z X Q v Q W 5 u d W F s U m V w b 3 J 0 L 3 R i b D Q w L n s x I H R v I F x 1 M D A z Y z Q s N H 0 m c X V v d D s s J n F 1 b 3 Q 7 T 2 R i Y y 5 E Y X R h U 2 9 1 c m N l X F w v M S 9 k c 2 4 9 U E l D Q U 5 l d C 9 Q S U N B T m V 0 L 0 F u b n V h b F J l c G 9 y d C 9 0 Y m w 0 M C 5 7 M S B 0 b y B c d T A w M 2 M 0 I C g l K S w 1 f S Z x d W 9 0 O y w m c X V v d D t P Z G J j L k R h d G F T b 3 V y Y 2 V c X C 8 x L 2 R z b j 1 Q S U N B T m V 0 L 1 B J Q 0 F O Z X Q v Q W 5 u d W F s U m V w b 3 J 0 L 3 R i b D Q w L n s 0 I H R v I F x 1 M D A z Y z E y L D Z 9 J n F 1 b 3 Q 7 L C Z x d W 9 0 O 0 9 k Y m M u R G F 0 Y V N v d X J j Z V x c L z E v Z H N u P V B J Q 0 F O Z X Q v U E l D Q U 5 l d C 9 B b m 5 1 Y W x S Z X B v c n Q v d G J s N D A u e z Q g d G 8 g X H U w M D N j M T I g K C U p L D d 9 J n F 1 b 3 Q 7 L C Z x d W 9 0 O 0 9 k Y m M u R G F 0 Y V N v d X J j Z V x c L z E v Z H N u P V B J Q 0 F O Z X Q v U E l D Q U 5 l d C 9 B b m 5 1 Y W x S Z X B v c n Q v d G J s N D A u e z E y I H R v I F x 1 M D A z Y z I 0 L D h 9 J n F 1 b 3 Q 7 L C Z x d W 9 0 O 0 9 k Y m M u R G F 0 Y V N v d X J j Z V x c L z E v Z H N u P V B J Q 0 F O Z X Q v U E l D Q U 5 l d C 9 B b m 5 1 Y W x S Z X B v c n Q v d G J s N D A u e z E y I H R v I F x 1 M D A z Y z I 0 I C g l K S w 5 f S Z x d W 9 0 O y w m c X V v d D t P Z G J j L k R h d G F T b 3 V y Y 2 V c X C 8 x L 2 R z b j 1 Q S U N B T m V 0 L 1 B J Q 0 F O Z X Q v Q W 5 u d W F s U m V w b 3 J 0 L 3 R i b D Q w L n s x Z C B 0 b y B c d T A w M 2 M z Z C w x M H 0 m c X V v d D s s J n F 1 b 3 Q 7 T 2 R i Y y 5 E Y X R h U 2 9 1 c m N l X F w v M S 9 k c 2 4 9 U E l D Q U 5 l d C 9 Q S U N B T m V 0 L 0 F u b n V h b F J l c G 9 y d C 9 0 Y m w 0 M C 5 7 M W Q g d G 8 g X H U w M D N j M 2 Q g K C U p L D E x f S Z x d W 9 0 O y w m c X V v d D t P Z G J j L k R h d G F T b 3 V y Y 2 V c X C 8 x L 2 R z b j 1 Q S U N B T m V 0 L 1 B J Q 0 F O Z X Q v Q W 5 u d W F s U m V w b 3 J 0 L 3 R i b D Q w L n s z Z C B 0 b y B c d T A w M 2 M 3 Z C w x M n 0 m c X V v d D s s J n F 1 b 3 Q 7 T 2 R i Y y 5 E Y X R h U 2 9 1 c m N l X F w v M S 9 k c 2 4 9 U E l D Q U 5 l d C 9 Q S U N B T m V 0 L 0 F u b n V h b F J l c G 9 y d C 9 0 Y m w 0 M C 5 7 M 2 Q g d G 8 g X H U w M D N j N 2 Q g K C U p L D E z f S Z x d W 9 0 O y w m c X V v d D t P Z G J j L k R h d G F T b 3 V y Y 2 V c X C 8 x L 2 R z b j 1 Q S U N B T m V 0 L 1 B J Q 0 F O Z X Q v Q W 5 u d W F s U m V w b 3 J 0 L 3 R i b D Q w L n s 3 Z C s s M T R 9 J n F 1 b 3 Q 7 L C Z x d W 9 0 O 0 9 k Y m M u R G F 0 Y V N v d X J j Z V x c L z E v Z H N u P V B J Q 0 F O Z X Q v U E l D Q U 5 l d C 9 B b m 5 1 Y W x S Z X B v c n Q v d G J s N D A u e z d k K y A o J S k s M T V 9 J n F 1 b 3 Q 7 L C Z x d W 9 0 O 0 9 k Y m M u R G F 0 Y V N v d X J j Z V x c L z E v Z H N u P V B J Q 0 F O Z X Q v U E l D Q U 5 l d C 9 B b m 5 1 Y W x S Z X B v c n Q v d G J s N D A u e 1 V u a 2 5 v d 2 4 s M T Z 9 J n F 1 b 3 Q 7 L C Z x d W 9 0 O 0 9 k Y m M u R G F 0 Y V N v d X J j Z V x c L z E v Z H N u P V B J Q 0 F O Z X Q v U E l D Q U 5 l d C 9 B b m 5 1 Y W x S Z X B v c n Q v d G J s N D A u e 1 V u a 2 5 v d 2 4 g K C U p L D E 3 f S Z x d W 9 0 O y w m c X V v d D t P Z G J j L k R h d G F T b 3 V y Y 2 V c X C 8 x L 2 R z b j 1 Q S U N B T m V 0 L 1 B J Q 0 F O Z X Q v Q W 5 u d W F s U m V w b 3 J 0 L 3 R i b D Q w L n t U b 3 R h b C w x O H 0 m c X V v d D s s J n F 1 b 3 Q 7 T 2 R i Y y 5 E Y X R h U 2 9 1 c m N l X F w v M S 9 k c 2 4 9 U E l D Q U 5 l d C 9 Q S U N B T m V 0 L 0 F u b n V h b F J l c G 9 y d C 9 0 Y m w 0 M C 5 7 V G 9 0 Y W w g K C U p L D E 5 f S Z x d W 9 0 O 1 0 s J n F 1 b 3 Q 7 Q 2 9 s d W 1 u Q 2 9 1 b n Q m c X V v d D s 6 M j A s J n F 1 b 3 Q 7 S 2 V 5 Q 2 9 s d W 1 u T m F t Z X M m c X V v d D s 6 W 1 0 s J n F 1 b 3 Q 7 Q 2 9 s d W 1 u S W R l b n R p d G l l c y Z x d W 9 0 O z p b J n F 1 b 3 Q 7 T 2 R i Y y 5 E Y X R h U 2 9 1 c m N l X F w v M S 9 k c 2 4 9 U E l D Q U 5 l d C 9 Q S U N B T m V 0 L 0 F u b n V h b F J l c G 9 y d C 9 0 Y m w 0 M C 5 7 W W V h c i w w f S Z x d W 9 0 O y w m c X V v d D t P Z G J j L k R h d G F T b 3 V y Y 2 V c X C 8 x L 2 R z b j 1 Q S U N B T m V 0 L 1 B J Q 0 F O Z X Q v Q W 5 u d W F s U m V w b 3 J 0 L 3 R i b D Q w L n t P c m d h b m l z Y X R p b 2 4 s M X 0 m c X V v d D s s J n F 1 b 3 Q 7 T 2 R i Y y 5 E Y X R h U 2 9 1 c m N l X F w v M S 9 k c 2 4 9 U E l D Q U 5 l d C 9 Q S U N B T m V 0 L 0 F u b n V h b F J l c G 9 y d C 9 0 Y m w 0 M C 5 7 X H U w M D N j M S w y f S Z x d W 9 0 O y w m c X V v d D t P Z G J j L k R h d G F T b 3 V y Y 2 V c X C 8 x L 2 R z b j 1 Q S U N B T m V 0 L 1 B J Q 0 F O Z X Q v Q W 5 u d W F s U m V w b 3 J 0 L 3 R i b D Q w L n t c d T A w M 2 M x I C g l K S w z f S Z x d W 9 0 O y w m c X V v d D t P Z G J j L k R h d G F T b 3 V y Y 2 V c X C 8 x L 2 R z b j 1 Q S U N B T m V 0 L 1 B J Q 0 F O Z X Q v Q W 5 u d W F s U m V w b 3 J 0 L 3 R i b D Q w L n s x I H R v I F x 1 M D A z Y z Q s N H 0 m c X V v d D s s J n F 1 b 3 Q 7 T 2 R i Y y 5 E Y X R h U 2 9 1 c m N l X F w v M S 9 k c 2 4 9 U E l D Q U 5 l d C 9 Q S U N B T m V 0 L 0 F u b n V h b F J l c G 9 y d C 9 0 Y m w 0 M C 5 7 M S B 0 b y B c d T A w M 2 M 0 I C g l K S w 1 f S Z x d W 9 0 O y w m c X V v d D t P Z G J j L k R h d G F T b 3 V y Y 2 V c X C 8 x L 2 R z b j 1 Q S U N B T m V 0 L 1 B J Q 0 F O Z X Q v Q W 5 u d W F s U m V w b 3 J 0 L 3 R i b D Q w L n s 0 I H R v I F x 1 M D A z Y z E y L D Z 9 J n F 1 b 3 Q 7 L C Z x d W 9 0 O 0 9 k Y m M u R G F 0 Y V N v d X J j Z V x c L z E v Z H N u P V B J Q 0 F O Z X Q v U E l D Q U 5 l d C 9 B b m 5 1 Y W x S Z X B v c n Q v d G J s N D A u e z Q g d G 8 g X H U w M D N j M T I g K C U p L D d 9 J n F 1 b 3 Q 7 L C Z x d W 9 0 O 0 9 k Y m M u R G F 0 Y V N v d X J j Z V x c L z E v Z H N u P V B J Q 0 F O Z X Q v U E l D Q U 5 l d C 9 B b m 5 1 Y W x S Z X B v c n Q v d G J s N D A u e z E y I H R v I F x 1 M D A z Y z I 0 L D h 9 J n F 1 b 3 Q 7 L C Z x d W 9 0 O 0 9 k Y m M u R G F 0 Y V N v d X J j Z V x c L z E v Z H N u P V B J Q 0 F O Z X Q v U E l D Q U 5 l d C 9 B b m 5 1 Y W x S Z X B v c n Q v d G J s N D A u e z E y I H R v I F x 1 M D A z Y z I 0 I C g l K S w 5 f S Z x d W 9 0 O y w m c X V v d D t P Z G J j L k R h d G F T b 3 V y Y 2 V c X C 8 x L 2 R z b j 1 Q S U N B T m V 0 L 1 B J Q 0 F O Z X Q v Q W 5 u d W F s U m V w b 3 J 0 L 3 R i b D Q w L n s x Z C B 0 b y B c d T A w M 2 M z Z C w x M H 0 m c X V v d D s s J n F 1 b 3 Q 7 T 2 R i Y y 5 E Y X R h U 2 9 1 c m N l X F w v M S 9 k c 2 4 9 U E l D Q U 5 l d C 9 Q S U N B T m V 0 L 0 F u b n V h b F J l c G 9 y d C 9 0 Y m w 0 M C 5 7 M W Q g d G 8 g X H U w M D N j M 2 Q g K C U p L D E x f S Z x d W 9 0 O y w m c X V v d D t P Z G J j L k R h d G F T b 3 V y Y 2 V c X C 8 x L 2 R z b j 1 Q S U N B T m V 0 L 1 B J Q 0 F O Z X Q v Q W 5 u d W F s U m V w b 3 J 0 L 3 R i b D Q w L n s z Z C B 0 b y B c d T A w M 2 M 3 Z C w x M n 0 m c X V v d D s s J n F 1 b 3 Q 7 T 2 R i Y y 5 E Y X R h U 2 9 1 c m N l X F w v M S 9 k c 2 4 9 U E l D Q U 5 l d C 9 Q S U N B T m V 0 L 0 F u b n V h b F J l c G 9 y d C 9 0 Y m w 0 M C 5 7 M 2 Q g d G 8 g X H U w M D N j N 2 Q g K C U p L D E z f S Z x d W 9 0 O y w m c X V v d D t P Z G J j L k R h d G F T b 3 V y Y 2 V c X C 8 x L 2 R z b j 1 Q S U N B T m V 0 L 1 B J Q 0 F O Z X Q v Q W 5 u d W F s U m V w b 3 J 0 L 3 R i b D Q w L n s 3 Z C s s M T R 9 J n F 1 b 3 Q 7 L C Z x d W 9 0 O 0 9 k Y m M u R G F 0 Y V N v d X J j Z V x c L z E v Z H N u P V B J Q 0 F O Z X Q v U E l D Q U 5 l d C 9 B b m 5 1 Y W x S Z X B v c n Q v d G J s N D A u e z d k K y A o J S k s M T V 9 J n F 1 b 3 Q 7 L C Z x d W 9 0 O 0 9 k Y m M u R G F 0 Y V N v d X J j Z V x c L z E v Z H N u P V B J Q 0 F O Z X Q v U E l D Q U 5 l d C 9 B b m 5 1 Y W x S Z X B v c n Q v d G J s N D A u e 1 V u a 2 5 v d 2 4 s M T Z 9 J n F 1 b 3 Q 7 L C Z x d W 9 0 O 0 9 k Y m M u R G F 0 Y V N v d X J j Z V x c L z E v Z H N u P V B J Q 0 F O Z X Q v U E l D Q U 5 l d C 9 B b m 5 1 Y W x S Z X B v c n Q v d G J s N D A u e 1 V u a 2 5 v d 2 4 g K C U p L D E 3 f S Z x d W 9 0 O y w m c X V v d D t P Z G J j L k R h d G F T b 3 V y Y 2 V c X C 8 x L 2 R z b j 1 Q S U N B T m V 0 L 1 B J Q 0 F O Z X Q v Q W 5 u d W F s U m V w b 3 J 0 L 3 R i b D Q w L n t U b 3 R h b C w x O H 0 m c X V v d D s s J n F 1 b 3 Q 7 T 2 R i Y y 5 E Y X R h U 2 9 1 c m N l X F w v M S 9 k c 2 4 9 U E l D Q U 5 l d C 9 Q S U N B T m V 0 L 0 F u b n V h b F J l c G 9 y d C 9 0 Y m w 0 M C 5 7 V G 9 0 Y W w g K C U p L D E 5 f S Z x d W 9 0 O 1 0 s J n F 1 b 3 Q 7 U m V s Y X R p b 2 5 z a G l w S W 5 m b y Z x d W 9 0 O z p b X X 0 i I C 8 + P C 9 T d G F i b G V F b n R y a W V z P j w v S X R l b T 4 8 S X R l b T 4 8 S X R l b U x v Y 2 F 0 a W 9 u P j x J d G V t V H l w Z T 5 G b 3 J t d W x h P C 9 J d G V t V H l w Z T 4 8 S X R l b V B h d G g + U 2 V j d G l v b j E v d G J s N D A v U 2 9 1 c m N l P C 9 J d G V t U G F 0 a D 4 8 L 0 l 0 Z W 1 M b 2 N h d G l v b j 4 8 U 3 R h Y m x l R W 5 0 c m l l c y A v P j w v S X R l b T 4 8 S X R l b T 4 8 S X R l b U x v Y 2 F 0 a W 9 u P j x J d G V t V H l w Z T 5 G b 3 J t d W x h P C 9 J d G V t V H l w Z T 4 8 S X R l b V B h d G g + U 2 V j d G l v b j E v d G J s N D A v U E l D Q U 5 l d F 9 E Y X R h Y m F z Z T w v S X R l b V B h d G g + P C 9 J d G V t T G 9 j Y X R p b 2 4 + P F N 0 Y W J s Z U V u d H J p Z X M g L z 4 8 L 0 l 0 Z W 0 + P E l 0 Z W 0 + P E l 0 Z W 1 M b 2 N h d G l v b j 4 8 S X R l b V R 5 c G U + R m 9 y b X V s Y T w v S X R l b V R 5 c G U + P E l 0 Z W 1 Q Y X R o P l N l Y 3 R p b 2 4 x L 3 R i b D Q w L 0 F u b n V h b F J l c G 9 y d F 9 T Y 2 h l b W E 8 L 0 l 0 Z W 1 Q Y X R o P j w v S X R l b U x v Y 2 F 0 a W 9 u P j x T d G F i b G V F b n R y a W V z I C 8 + P C 9 J d G V t P j x J d G V t P j x J d G V t T G 9 j Y X R p b 2 4 + P E l 0 Z W 1 U e X B l P k Z v c m 1 1 b G E 8 L 0 l 0 Z W 1 U e X B l P j x J d G V t U G F 0 a D 5 T Z W N 0 a W 9 u M S 9 0 Y m w 0 M C 9 0 Y m w 0 M F 9 U Y W J s Z T w v S X R l b V B h d G g + P C 9 J d G V t T G 9 j Y X R p b 2 4 + P F N 0 Y W J s Z U V u d H J p Z X M g L z 4 8 L 0 l 0 Z W 0 + P E l 0 Z W 0 + P E l 0 Z W 1 M b 2 N h d G l v b j 4 8 S X R l b V R 5 c G U + R m 9 y b X V s Y T w v S X R l b V R 5 c G U + P E l 0 Z W 1 Q Y X R o P l N l Y 3 R p b 2 4 x L 3 R i b D Q w L 1 N v c n R l Z C U y M F J v d 3 M 8 L 0 l 0 Z W 1 Q Y X R o P j w v S X R l b U x v Y 2 F 0 a W 9 u P j x T d G F i b G V F b n R y a W V z I C 8 + P C 9 J d G V t P j x J d G V t P j x J d G V t T G 9 j Y X R p b 2 4 + P E l 0 Z W 1 U e X B l P k Z v c m 1 1 b G E 8 L 0 l 0 Z W 1 U e X B l P j x J d G V t U G F 0 a D 5 T Z W N 0 a W 9 u M S 9 0 Y m w 0 M C 9 S Z W 1 v d m V k J T I w Q 2 9 s d W 1 u c z w v S X R l b V B h d G g + P C 9 J d G V t T G 9 j Y X R p b 2 4 + P F N 0 Y W J s Z U V u d H J p Z X M g L z 4 8 L 0 l 0 Z W 0 + P E l 0 Z W 0 + P E l 0 Z W 1 M b 2 N h d G l v b j 4 8 S X R l b V R 5 c G U + R m 9 y b X V s Y T w v S X R l b V R 5 c G U + P E l 0 Z W 1 Q Y X R o P l N l Y 3 R p b 2 4 x L 1 R h Y m x l M z R f M j A y 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G a W x s V G F y Z 2 V 0 I i B W Y W x 1 Z T 0 i c 1 R h Y m x l M z R f M j A y M C I g L z 4 8 R W 5 0 c n k g V H l w Z T 0 i R m l s b G V k Q 2 9 t c G x l d G V S Z X N 1 b H R U b 1 d v c m t z a G V l d C I g V m F s d W U 9 I m w x I i A v P j x F b n R y e S B U e X B l P S J O Y W 1 l V X B k Y X R l Z E F m d G V y R m l s b C I g V m F s d W U 9 I m w w I i A v P j x F b n R y e S B U e X B l P S J S Z X N 1 b H R U e X B l I i B W Y W x 1 Z T 0 i c 1 R h Y m x l I i A v P j x F b n R y e S B U e X B l P S J C d W Z m Z X J O Z X h 0 U m V m c m V z a C I g V m F s d W U 9 I m w x I i A v P j x F b n R y e S B U e X B l P S J S Z W x h d G l v b n N o a X B J b m Z v Q 2 9 u d G F p b m V y I i B W Y W x 1 Z T 0 i c 3 s m c X V v d D t j b 2 x 1 b W 5 D b 3 V u d C Z x d W 9 0 O z o 0 L C Z x d W 9 0 O 2 t l e U N v b H V t b k 5 h b W V z J n F 1 b 3 Q 7 O l t d L C Z x d W 9 0 O 3 F 1 Z X J 5 U m V s Y X R p b 2 5 z a G l w c y Z x d W 9 0 O z p b X S w m c X V v d D t j b 2 x 1 b W 5 J Z G V u d G l 0 a W V z J n F 1 b 3 Q 7 O l s m c X V v d D t P Z G J j L k R h d G F T b 3 V y Y 2 V c X C 8 x L 2 R z b j 1 Q S U N B T m V 0 L 1 B J Q 0 F O Z X Q v Q W 5 u d W F s U m V w b 3 J 0 L 1 R h Y m x l M z R f M j A y M C 5 7 e W V h c i w w f S Z x d W 9 0 O y w m c X V v d D t P Z G J j L k R h d G F T b 3 V y Y 2 V c X C 8 x L 2 R z b j 1 Q S U N B T m V 0 L 1 B J Q 0 F O Z X Q v Q W 5 u d W F s U m V w b 3 J 0 L 1 R h Y m x l M z R f M j A y M C 5 7 b W 9 u d G g s M X 0 m c X V v d D s s J n F 1 b 3 Q 7 T 2 R i Y y 5 E Y X R h U 2 9 1 c m N l X F w v M S 9 k c 2 4 9 U E l D Q U 5 l d C 9 Q S U N B T m V 0 L 0 F u b n V h b F J l c G 9 y d C 9 U Y W J s Z T M 0 X z I w M j A u e 2 1 l Z G l h b i w y f S Z x d W 9 0 O y w m c X V v d D t P Z G J j L k R h d G F T b 3 V y Y 2 V c X C 8 x L 2 R z b j 1 Q S U N B T m V 0 L 1 B J Q 0 F O Z X Q v Q W 5 u d W F s U m V w b 3 J 0 L 1 R h Y m x l M z R f M j A y M C 5 7 a X F y L D N 9 J n F 1 b 3 Q 7 X S w m c X V v d D t D b 2 x 1 b W 5 D b 3 V u d C Z x d W 9 0 O z o 0 L C Z x d W 9 0 O 0 t l e U N v b H V t b k 5 h b W V z J n F 1 b 3 Q 7 O l t d L C Z x d W 9 0 O 0 N v b H V t b k l k Z W 5 0 a X R p Z X M m c X V v d D s 6 W y Z x d W 9 0 O 0 9 k Y m M u R G F 0 Y V N v d X J j Z V x c L z E v Z H N u P V B J Q 0 F O Z X Q v U E l D Q U 5 l d C 9 B b m 5 1 Y W x S Z X B v c n Q v V G F i b G U z N F 8 y M D I w L n t 5 Z W F y L D B 9 J n F 1 b 3 Q 7 L C Z x d W 9 0 O 0 9 k Y m M u R G F 0 Y V N v d X J j Z V x c L z E v Z H N u P V B J Q 0 F O Z X Q v U E l D Q U 5 l d C 9 B b m 5 1 Y W x S Z X B v c n Q v V G F i b G U z N F 8 y M D I w L n t t b 2 5 0 a C w x f S Z x d W 9 0 O y w m c X V v d D t P Z G J j L k R h d G F T b 3 V y Y 2 V c X C 8 x L 2 R z b j 1 Q S U N B T m V 0 L 1 B J Q 0 F O Z X Q v Q W 5 u d W F s U m V w b 3 J 0 L 1 R h Y m x l M z R f M j A y M C 5 7 b W V k a W F u L D J 9 J n F 1 b 3 Q 7 L C Z x d W 9 0 O 0 9 k Y m M u R G F 0 Y V N v d X J j Z V x c L z E v Z H N u P V B J Q 0 F O Z X Q v U E l D Q U 5 l d C 9 B b m 5 1 Y W x S Z X B v c n Q v V G F i b G U z N F 8 y M D I w L n t p c X I s M 3 0 m c X V v d D t d L C Z x d W 9 0 O 1 J l b G F 0 a W 9 u c 2 h p c E l u Z m 8 m c X V v d D s 6 W 1 1 9 I i A v P j x F b n R y e S B U e X B l P S J G a W x s U 3 R h d H V z I i B W Y W x 1 Z T 0 i c 0 N v b X B s Z X R l I i A v P j x F b n R y e S B U e X B l P S J G a W x s Q 2 9 s d W 1 u T m F t Z X M i I F Z h b H V l P S J z W y Z x d W 9 0 O 3 l l Y X I m c X V v d D s s J n F 1 b 3 Q 7 b W 9 u d G g m c X V v d D s s J n F 1 b 3 Q 7 b W V k a W F u J n F 1 b 3 Q 7 L C Z x d W 9 0 O 2 l x c i Z x d W 9 0 O 1 0 i I C 8 + P E V u d H J 5 I F R 5 c G U 9 I k Z p b G x D b 2 x 1 b W 5 U e X B l c y I g V m F s d W U 9 I n N C U V V G Q m c 9 P S I g L z 4 8 R W 5 0 c n k g V H l w Z T 0 i R m l s b E x h c 3 R V c G R h d G V k I i B W Y W x 1 Z T 0 i Z D I w M j A t M T I t M D h U M T Q 6 M z I 6 M j g u O D k x M D Q 2 O F o i I C 8 + P E V u d H J 5 I F R 5 c G U 9 I k Z p b G x F c n J v c k N v d W 5 0 I i B W Y W x 1 Z T 0 i b D A i I C 8 + P E V u d H J 5 I F R 5 c G U 9 I k Z p b G x F c n J v c k N v Z G U i I F Z h b H V l P S J z V W 5 r b m 9 3 b i I g L z 4 8 R W 5 0 c n k g V H l w Z T 0 i R m l s b E N v d W 5 0 I i B W Y W x 1 Z T 0 i b D M 2 I i A v P j x F b n R y e S B U e X B l P S J B Z G R l Z F R v R G F 0 Y U 1 v Z G V s I i B W Y W x 1 Z T 0 i b D A i I C 8 + P E V u d H J 5 I F R 5 c G U 9 I l J l Y 2 9 2 Z X J 5 V G F y Z 2 V 0 U m 9 3 I i B W Y W x 1 Z T 0 i b D Q i I C 8 + P E V u d H J 5 I F R 5 c G U 9 I l J l Y 2 9 2 Z X J 5 V G F y Z 2 V 0 Q 2 9 s d W 1 u I i B W Y W x 1 Z T 0 i b D E i I C 8 + P E V u d H J 5 I F R 5 c G U 9 I l J l Y 2 9 2 Z X J 5 V G F y Z 2 V 0 U 2 h l Z X Q i I F Z h b H V l P S J z M z Q i I C 8 + P E V u d H J 5 I F R 5 c G U 9 I l F 1 Z X J 5 S U Q i I F Z h b H V l P S J z N T d l M G V k Y T Y t M T l k O S 0 0 M j l l L T g y N z E t O D k 2 N 2 M y Y 2 V h O T d m I i A v P j w v U 3 R h Y m x l R W 5 0 c m l l c z 4 8 L 0 l 0 Z W 0 + P E l 0 Z W 0 + P E l 0 Z W 1 M b 2 N h d G l v b j 4 8 S X R l b V R 5 c G U + R m 9 y b X V s Y T w v S X R l b V R 5 c G U + P E l 0 Z W 1 Q Y X R o P l N l Y 3 R p b 2 4 x L 1 R h Y m x l M z R f M j A y M C 9 T b 3 V y Y 2 U 8 L 0 l 0 Z W 1 Q Y X R o P j w v S X R l b U x v Y 2 F 0 a W 9 u P j x T d G F i b G V F b n R y a W V z I C 8 + P C 9 J d G V t P j x J d G V t P j x J d G V t T G 9 j Y X R p b 2 4 + P E l 0 Z W 1 U e X B l P k Z v c m 1 1 b G E 8 L 0 l 0 Z W 1 U e X B l P j x J d G V t U G F 0 a D 5 T Z W N 0 a W 9 u M S 9 U Y W J s Z T M 0 X z I w M j A v U E l D Q U 5 l d F 9 E Y X R h Y m F z Z T w v S X R l b V B h d G g + P C 9 J d G V t T G 9 j Y X R p b 2 4 + P F N 0 Y W J s Z U V u d H J p Z X M g L z 4 8 L 0 l 0 Z W 0 + P E l 0 Z W 0 + P E l 0 Z W 1 M b 2 N h d G l v b j 4 8 S X R l b V R 5 c G U + R m 9 y b X V s Y T w v S X R l b V R 5 c G U + P E l 0 Z W 1 Q Y X R o P l N l Y 3 R p b 2 4 x L 1 R h Y m x l M z R f M j A y M C 9 B b m 5 1 Y W x S Z X B v c n R f U 2 N o Z W 1 h P C 9 J d G V t U G F 0 a D 4 8 L 0 l 0 Z W 1 M b 2 N h d G l v b j 4 8 U 3 R h Y m x l R W 5 0 c m l l c y A v P j w v S X R l b T 4 8 S X R l b T 4 8 S X R l b U x v Y 2 F 0 a W 9 u P j x J d G V t V H l w Z T 5 G b 3 J t d W x h P C 9 J d G V t V H l w Z T 4 8 S X R l b V B h d G g + U 2 V j d G l v b j E v V G F i b G U z N F 8 y M D I w L 1 R h Y m x l M z R f M j A y M F 9 U Y W J s Z T w v S X R l b V B h d G g + P C 9 J d G V t T G 9 j Y X R p b 2 4 + P F N 0 Y W J s Z U V u d H J p Z X M g L z 4 8 L 0 l 0 Z W 0 + P E l 0 Z W 0 + P E l 0 Z W 1 M b 2 N h d G l v b j 4 8 S X R l b V R 5 c G U + R m 9 y b X V s Y T w v S X R l b V R 5 c G U + P E l 0 Z W 1 Q Y X R o P l N l Y 3 R p b 2 4 x L 1 R h Y m x l M z V f M j A y 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G a W x s V G F y Z 2 V 0 I i B W Y W x 1 Z T 0 i c 1 R h Y m x l M z V f M j A y M C I g L z 4 8 R W 5 0 c n k g V H l w Z T 0 i R m l s b G V k Q 2 9 t c G x l d G V S Z X N 1 b H R U b 1 d v c m t z a G V l d C I g V m F s d W U 9 I m w x I i A v P j x F b n R y e S B U e X B l P S J O Y W 1 l V X B k Y X R l Z E F m d G V y R m l s b C I g V m F s d W U 9 I m w w I i A v P j x F b n R y e S B U e X B l P S J S Z X N 1 b H R U e X B l I i B W Y W x 1 Z T 0 i c 1 R h Y m x l I i A v P j x F b n R y e S B U e X B l P S J C d W Z m Z X J O Z X h 0 U m V m c m V z a C I g V m F s d W U 9 I m w x I i A v P j x F b n R y e S B U e X B l P S J S Z W x h d G l v b n N o a X B J b m Z v Q 2 9 u d G F p b m V y I i B W Y W x 1 Z T 0 i c 3 s m c X V v d D t j b 2 x 1 b W 5 D b 3 V u d C Z x d W 9 0 O z o 0 L C Z x d W 9 0 O 2 t l e U N v b H V t b k 5 h b W V z J n F 1 b 3 Q 7 O l t d L C Z x d W 9 0 O 3 F 1 Z X J 5 U m V s Y X R p b 2 5 z a G l w c y Z x d W 9 0 O z p b X S w m c X V v d D t j b 2 x 1 b W 5 J Z G V u d G l 0 a W V z J n F 1 b 3 Q 7 O l s m c X V v d D t P Z G J j L k R h d G F T b 3 V y Y 2 V c X C 8 x L 2 R z b j 1 Q S U N B T m V 0 L 1 B J Q 0 F O Z X Q v Q W 5 u d W F s U m V w b 3 J 0 L 1 R h Y m x l M z V f M j A y M C 5 7 e W V h c i w w f S Z x d W 9 0 O y w m c X V v d D t P Z G J j L k R h d G F T b 3 V y Y 2 V c X C 8 x L 2 R z b j 1 Q S U N B T m V 0 L 1 B J Q 0 F O Z X Q v Q W 5 u d W F s U m V w b 3 J 0 L 1 R h Y m x l M z V f M j A y M C 5 7 c G l j d S w x f S Z x d W 9 0 O y w m c X V v d D t P Z G J j L k R h d G F T b 3 V y Y 2 V c X C 8 x L 2 R z b j 1 Q S U N B T m V 0 L 1 B J Q 0 F O Z X Q v Q W 5 u d W F s U m V w b 3 J 0 L 1 R h Y m x l M z V f M j A y M C 5 7 b W V k a W F u L D J 9 J n F 1 b 3 Q 7 L C Z x d W 9 0 O 0 9 k Y m M u R G F 0 Y V N v d X J j Z V x c L z E v Z H N u P V B J Q 0 F O Z X Q v U E l D Q U 5 l d C 9 B b m 5 1 Y W x S Z X B v c n Q v V G F i b G U z N V 8 y M D I w L n t J U V I s M 3 0 m c X V v d D t d L C Z x d W 9 0 O 0 N v b H V t b k N v d W 5 0 J n F 1 b 3 Q 7 O j Q s J n F 1 b 3 Q 7 S 2 V 5 Q 2 9 s d W 1 u T m F t Z X M m c X V v d D s 6 W 1 0 s J n F 1 b 3 Q 7 Q 2 9 s d W 1 u S W R l b n R p d G l l c y Z x d W 9 0 O z p b J n F 1 b 3 Q 7 T 2 R i Y y 5 E Y X R h U 2 9 1 c m N l X F w v M S 9 k c 2 4 9 U E l D Q U 5 l d C 9 Q S U N B T m V 0 L 0 F u b n V h b F J l c G 9 y d C 9 U Y W J s Z T M 1 X z I w M j A u e 3 l l Y X I s M H 0 m c X V v d D s s J n F 1 b 3 Q 7 T 2 R i Y y 5 E Y X R h U 2 9 1 c m N l X F w v M S 9 k c 2 4 9 U E l D Q U 5 l d C 9 Q S U N B T m V 0 L 0 F u b n V h b F J l c G 9 y d C 9 U Y W J s Z T M 1 X z I w M j A u e 3 B p Y 3 U s M X 0 m c X V v d D s s J n F 1 b 3 Q 7 T 2 R i Y y 5 E Y X R h U 2 9 1 c m N l X F w v M S 9 k c 2 4 9 U E l D Q U 5 l d C 9 Q S U N B T m V 0 L 0 F u b n V h b F J l c G 9 y d C 9 U Y W J s Z T M 1 X z I w M j A u e 2 1 l Z G l h b i w y f S Z x d W 9 0 O y w m c X V v d D t P Z G J j L k R h d G F T b 3 V y Y 2 V c X C 8 x L 2 R z b j 1 Q S U N B T m V 0 L 1 B J Q 0 F O Z X Q v Q W 5 u d W F s U m V w b 3 J 0 L 1 R h Y m x l M z V f M j A y M C 5 7 S V F S L D N 9 J n F 1 b 3 Q 7 X S w m c X V v d D t S Z W x h d G l v b n N o a X B J b m Z v J n F 1 b 3 Q 7 O l t d f S I g L z 4 8 R W 5 0 c n k g V H l w Z T 0 i R m l s b F N 0 Y X R 1 c y I g V m F s d W U 9 I n N D b 2 1 w b G V 0 Z S I g L z 4 8 R W 5 0 c n k g V H l w Z T 0 i R m l s b E N v b H V t b k 5 h b W V z I i B W Y W x 1 Z T 0 i c 1 s m c X V v d D t 5 Z W F y J n F 1 b 3 Q 7 L C Z x d W 9 0 O 3 B p Y 3 U m c X V v d D s s J n F 1 b 3 Q 7 b W V k a W F u J n F 1 b 3 Q 7 L C Z x d W 9 0 O 0 l R U i Z x d W 9 0 O 1 0 i I C 8 + P E V u d H J 5 I F R 5 c G U 9 I k Z p b G x D b 2 x 1 b W 5 U e X B l c y I g V m F s d W U 9 I n N C U V l G Q m c 9 P S I g L z 4 8 R W 5 0 c n k g V H l w Z T 0 i R m l s b E x h c 3 R V c G R h d G V k I i B W Y W x 1 Z T 0 i Z D I w M j A t M T I t M D h U M T Q 6 N D E 6 M z M u N D E 5 O D E 1 N V o i I C 8 + P E V u d H J 5 I F R 5 c G U 9 I k Z p b G x F c n J v c k N v d W 5 0 I i B W Y W x 1 Z T 0 i b D A i I C 8 + P E V u d H J 5 I F R 5 c G U 9 I k Z p b G x F c n J v c k N v Z G U i I F Z h b H V l P S J z V W 5 r b m 9 3 b i I g L z 4 8 R W 5 0 c n k g V H l w Z T 0 i R m l s b E N v d W 5 0 I i B W Y W x 1 Z T 0 i b D k 2 I i A v P j x F b n R y e S B U e X B l P S J B Z G R l Z F R v R G F 0 Y U 1 v Z G V s I i B W Y W x 1 Z T 0 i b D A i I C 8 + P E V u d H J 5 I F R 5 c G U 9 I l J l Y 2 9 2 Z X J 5 V G F y Z 2 V 0 U m 9 3 I i B W Y W x 1 Z T 0 i b D Q i I C 8 + P E V u d H J 5 I F R 5 c G U 9 I l J l Y 2 9 2 Z X J 5 V G F y Z 2 V 0 Q 2 9 s d W 1 u I i B W Y W x 1 Z T 0 i b D E i I C 8 + P E V u d H J 5 I F R 5 c G U 9 I l J l Y 2 9 2 Z X J 5 V G F y Z 2 V 0 U 2 h l Z X Q i I F Z h b H V l P S J z M z U i I C 8 + P C 9 T d G F i b G V F b n R y a W V z P j w v S X R l b T 4 8 S X R l b T 4 8 S X R l b U x v Y 2 F 0 a W 9 u P j x J d G V t V H l w Z T 5 G b 3 J t d W x h P C 9 J d G V t V H l w Z T 4 8 S X R l b V B h d G g + U 2 V j d G l v b j E v V G F i b G U z N V 8 y M D I w L 1 N v d X J j Z T w v S X R l b V B h d G g + P C 9 J d G V t T G 9 j Y X R p b 2 4 + P F N 0 Y W J s Z U V u d H J p Z X M g L z 4 8 L 0 l 0 Z W 0 + P E l 0 Z W 0 + P E l 0 Z W 1 M b 2 N h d G l v b j 4 8 S X R l b V R 5 c G U + R m 9 y b X V s Y T w v S X R l b V R 5 c G U + P E l 0 Z W 1 Q Y X R o P l N l Y 3 R p b 2 4 x L 1 R h Y m x l M z V f M j A y M C 9 Q S U N B T m V 0 X 0 R h d G F i Y X N l P C 9 J d G V t U G F 0 a D 4 8 L 0 l 0 Z W 1 M b 2 N h d G l v b j 4 8 U 3 R h Y m x l R W 5 0 c m l l c y A v P j w v S X R l b T 4 8 S X R l b T 4 8 S X R l b U x v Y 2 F 0 a W 9 u P j x J d G V t V H l w Z T 5 G b 3 J t d W x h P C 9 J d G V t V H l w Z T 4 8 S X R l b V B h d G g + U 2 V j d G l v b j E v V G F i b G U z N V 8 y M D I w L 0 F u b n V h b F J l c G 9 y d F 9 T Y 2 h l b W E 8 L 0 l 0 Z W 1 Q Y X R o P j w v S X R l b U x v Y 2 F 0 a W 9 u P j x T d G F i b G V F b n R y a W V z I C 8 + P C 9 J d G V t P j x J d G V t P j x J d G V t T G 9 j Y X R p b 2 4 + P E l 0 Z W 1 U e X B l P k Z v c m 1 1 b G E 8 L 0 l 0 Z W 1 U e X B l P j x J d G V t U G F 0 a D 5 T Z W N 0 a W 9 u M S 9 U Y W J s Z T M 1 X z I w M j A v V G F i b G U z N V 8 y M D I w X 1 R h Y m x l P C 9 J d G V t U G F 0 a D 4 8 L 0 l 0 Z W 1 M b 2 N h d G l v b j 4 8 U 3 R h Y m x l R W 5 0 c m l l c y A v P j w v S X R l b T 4 8 S X R l b T 4 8 S X R l b U x v Y 2 F 0 a W 9 u P j x J d G V t V H l w Z T 5 G b 3 J t d W x h P C 9 J d G V t V H l w Z T 4 8 S X R l b V B h d G g + U 2 V j d G l v b j E v V G F i b G U z N l 8 y M D I 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Z p b G x U Y X J n Z X Q i I F Z h b H V l P S J z V G F i b G U z N l 8 y M D I w I i A v P j x F b n R y e S B U e X B l P S J G a W x s Z W R D b 2 1 w b G V 0 Z V J l c 3 V s d F R v V 2 9 y a 3 N o Z W V 0 I i B W Y W x 1 Z T 0 i b D E i I C 8 + P E V u d H J 5 I F R 5 c G U 9 I k 5 h b W V V c G R h d G V k Q W Z 0 Z X J G a W x s I i B W Y W x 1 Z T 0 i b D A i I C 8 + P E V u d H J 5 I F R 5 c G U 9 I l J l c 3 V s d F R 5 c G U i I F Z h b H V l P S J z V G F i b G U i I C 8 + P E V u d H J 5 I F R 5 c G U 9 I k J 1 Z m Z l c k 5 l e H R S Z W Z y Z X N o I i B W Y W x 1 Z T 0 i b D E i I C 8 + P E V u d H J 5 I F R 5 c G U 9 I l J l b G F 0 a W 9 u c 2 h p c E l u Z m 9 D b 2 5 0 Y W l u Z X I i I F Z h b H V l P S J z e y Z x d W 9 0 O 2 N v b H V t b k N v d W 5 0 J n F 1 b 3 Q 7 O j Q s J n F 1 b 3 Q 7 a 2 V 5 Q 2 9 s d W 1 u T m F t Z X M m c X V v d D s 6 W 1 0 s J n F 1 b 3 Q 7 c X V l c n l S Z W x h d G l v b n N o a X B z J n F 1 b 3 Q 7 O l t d L C Z x d W 9 0 O 2 N v b H V t b k l k Z W 5 0 a X R p Z X M m c X V v d D s 6 W y Z x d W 9 0 O 0 9 k Y m M u R G F 0 Y V N v d X J j Z V x c L z E v Z H N u P V B J Q 0 F O Z X Q v U E l D Q U 5 l d C 9 B b m 5 1 Y W x S Z X B v c n Q v V G F i b G U z N l 8 y M D I w L n t 5 Z W F y L D B 9 J n F 1 b 3 Q 7 L C Z x d W 9 0 O 0 9 k Y m M u R G F 0 Y V N v d X J j Z V x c L z E v Z H N u P V B J Q 0 F O Z X Q v U E l D Q U 5 l d C 9 B b m 5 1 Y W x S Z X B v c n Q v V G F i b G U z N l 8 y M D I w L n t t b 2 5 0 a C w x f S Z x d W 9 0 O y w m c X V v d D t P Z G J j L k R h d G F T b 3 V y Y 2 V c X C 8 x L 2 R z b j 1 Q S U N B T m V 0 L 1 B J Q 0 F O Z X Q v Q W 5 u d W F s U m V w b 3 J 0 L 1 R h Y m x l M z Z f M j A y M C 5 7 b W V k a W F u L D J 9 J n F 1 b 3 Q 7 L C Z x d W 9 0 O 0 9 k Y m M u R G F 0 Y V N v d X J j Z V x c L z E v Z H N u P V B J Q 0 F O Z X Q v U E l D Q U 5 l d C 9 B b m 5 1 Y W x S Z X B v c n Q v V G F i b G U z N l 8 y M D I w L n t p c X I s M 3 0 m c X V v d D t d L C Z x d W 9 0 O 0 N v b H V t b k N v d W 5 0 J n F 1 b 3 Q 7 O j Q s J n F 1 b 3 Q 7 S 2 V 5 Q 2 9 s d W 1 u T m F t Z X M m c X V v d D s 6 W 1 0 s J n F 1 b 3 Q 7 Q 2 9 s d W 1 u S W R l b n R p d G l l c y Z x d W 9 0 O z p b J n F 1 b 3 Q 7 T 2 R i Y y 5 E Y X R h U 2 9 1 c m N l X F w v M S 9 k c 2 4 9 U E l D Q U 5 l d C 9 Q S U N B T m V 0 L 0 F u b n V h b F J l c G 9 y d C 9 U Y W J s Z T M 2 X z I w M j A u e 3 l l Y X I s M H 0 m c X V v d D s s J n F 1 b 3 Q 7 T 2 R i Y y 5 E Y X R h U 2 9 1 c m N l X F w v M S 9 k c 2 4 9 U E l D Q U 5 l d C 9 Q S U N B T m V 0 L 0 F u b n V h b F J l c G 9 y d C 9 U Y W J s Z T M 2 X z I w M j A u e 2 1 v b n R o L D F 9 J n F 1 b 3 Q 7 L C Z x d W 9 0 O 0 9 k Y m M u R G F 0 Y V N v d X J j Z V x c L z E v Z H N u P V B J Q 0 F O Z X Q v U E l D Q U 5 l d C 9 B b m 5 1 Y W x S Z X B v c n Q v V G F i b G U z N l 8 y M D I w L n t t Z W R p Y W 4 s M n 0 m c X V v d D s s J n F 1 b 3 Q 7 T 2 R i Y y 5 E Y X R h U 2 9 1 c m N l X F w v M S 9 k c 2 4 9 U E l D Q U 5 l d C 9 Q S U N B T m V 0 L 0 F u b n V h b F J l c G 9 y d C 9 U Y W J s Z T M 2 X z I w M j A u e 2 l x c i w z f S Z x d W 9 0 O 1 0 s J n F 1 b 3 Q 7 U m V s Y X R p b 2 5 z a G l w S W 5 m b y Z x d W 9 0 O z p b X X 0 i I C 8 + P E V u d H J 5 I F R 5 c G U 9 I k Z p b G x T d G F 0 d X M i I F Z h b H V l P S J z Q 2 9 t c G x l d G U i I C 8 + P E V u d H J 5 I F R 5 c G U 9 I k Z p b G x D b 2 x 1 b W 5 O Y W 1 l c y I g V m F s d W U 9 I n N b J n F 1 b 3 Q 7 e W V h c i Z x d W 9 0 O y w m c X V v d D t t b 2 5 0 a C Z x d W 9 0 O y w m c X V v d D t t Z W R p Y W 4 m c X V v d D s s J n F 1 b 3 Q 7 a X F y J n F 1 b 3 Q 7 X S I g L z 4 8 R W 5 0 c n k g V H l w Z T 0 i R m l s b E N v b H V t b l R 5 c G V z I i B W Y W x 1 Z T 0 i c 0 J R V U Z C Z z 0 9 I i A v P j x F b n R y e S B U e X B l P S J G a W x s T G F z d F V w Z G F 0 Z W Q i I F Z h b H V l P S J k M j A y M C 0 x M i 0 w O F Q x N T o z N T o z M C 4 y M D c 0 M z Q 1 W i I g L z 4 8 R W 5 0 c n k g V H l w Z T 0 i R m l s b E V y c m 9 y Q 2 9 1 b n Q i I F Z h b H V l P S J s M C I g L z 4 8 R W 5 0 c n k g V H l w Z T 0 i R m l s b E V y c m 9 y Q 2 9 k Z S I g V m F s d W U 9 I n N V b m t u b 3 d u I i A v P j x F b n R y e S B U e X B l P S J G a W x s Q 2 9 1 b n Q i I F Z h b H V l P S J s M z Y i I C 8 + P E V u d H J 5 I F R 5 c G U 9 I k F k Z G V k V G 9 E Y X R h T W 9 k Z W w i I F Z h b H V l P S J s M C I g L z 4 8 R W 5 0 c n k g V H l w Z T 0 i U m V j b 3 Z l c n l U Y X J n Z X R S b 3 c i I F Z h b H V l P S J s N i I g L z 4 8 R W 5 0 c n k g V H l w Z T 0 i U m V j b 3 Z l c n l U Y X J n Z X R D b 2 x 1 b W 4 i I F Z h b H V l P S J s M S I g L z 4 8 R W 5 0 c n k g V H l w Z T 0 i U m V j b 3 Z l c n l U Y X J n Z X R T a G V l d C I g V m F s d W U 9 I n M z N i I g L z 4 8 R W 5 0 c n k g V H l w Z T 0 i U X V l c n l J R C I g V m F s d W U 9 I n M 2 M D E 1 N 2 R l M C 1 j Y 2 Y w L T Q x N D I t Y j d k Z S 0 4 O T k z Y j U 4 M D k w M 2 U i I C 8 + P C 9 T d G F i b G V F b n R y a W V z P j w v S X R l b T 4 8 S X R l b T 4 8 S X R l b U x v Y 2 F 0 a W 9 u P j x J d G V t V H l w Z T 5 G b 3 J t d W x h P C 9 J d G V t V H l w Z T 4 8 S X R l b V B h d G g + U 2 V j d G l v b j E v V G F i b G U z N l 8 y M D I w L 1 N v d X J j Z T w v S X R l b V B h d G g + P C 9 J d G V t T G 9 j Y X R p b 2 4 + P F N 0 Y W J s Z U V u d H J p Z X M g L z 4 8 L 0 l 0 Z W 0 + P E l 0 Z W 0 + P E l 0 Z W 1 M b 2 N h d G l v b j 4 8 S X R l b V R 5 c G U + R m 9 y b X V s Y T w v S X R l b V R 5 c G U + P E l 0 Z W 1 Q Y X R o P l N l Y 3 R p b 2 4 x L 1 R h Y m x l M z Z f M j A y M C 9 Q S U N B T m V 0 X 0 R h d G F i Y X N l P C 9 J d G V t U G F 0 a D 4 8 L 0 l 0 Z W 1 M b 2 N h d G l v b j 4 8 U 3 R h Y m x l R W 5 0 c m l l c y A v P j w v S X R l b T 4 8 S X R l b T 4 8 S X R l b U x v Y 2 F 0 a W 9 u P j x J d G V t V H l w Z T 5 G b 3 J t d W x h P C 9 J d G V t V H l w Z T 4 8 S X R l b V B h d G g + U 2 V j d G l v b j E v V G F i b G U z N l 8 y M D I w L 0 F u b n V h b F J l c G 9 y d F 9 T Y 2 h l b W E 8 L 0 l 0 Z W 1 Q Y X R o P j w v S X R l b U x v Y 2 F 0 a W 9 u P j x T d G F i b G V F b n R y a W V z I C 8 + P C 9 J d G V t P j x J d G V t P j x J d G V t T G 9 j Y X R p b 2 4 + P E l 0 Z W 1 U e X B l P k Z v c m 1 1 b G E 8 L 0 l 0 Z W 1 U e X B l P j x J d G V t U G F 0 a D 5 T Z W N 0 a W 9 u M S 9 U Y W J s Z T M 2 X z I w M j A v V G F i b G U z N l 8 y M D I w X 1 R h Y m x l P C 9 J d G V t U G F 0 a D 4 8 L 0 l 0 Z W 1 M b 2 N h d G l v b j 4 8 U 3 R h Y m x l R W 5 0 c m l l c y A v P j w v S X R l b T 4 8 S X R l b T 4 8 S X R l b U x v Y 2 F 0 a W 9 u P j x J d G V t V H l w Z T 5 G b 3 J t d W x h P C 9 J d G V t V H l w Z T 4 8 S X R l b V B h d G g + U 2 V j d G l v b j E v V G F i b G U z N 1 8 y M D I 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Z p b G x U Y X J n Z X Q i I F Z h b H V l P S J z V G F i b G U z N 1 8 y M D I w I i A v P j x F b n R y e S B U e X B l P S J G a W x s Z W R D b 2 1 w b G V 0 Z V J l c 3 V s d F R v V 2 9 y a 3 N o Z W V 0 I i B W Y W x 1 Z T 0 i b D E i I C 8 + P E V u d H J 5 I F R 5 c G U 9 I k 5 h b W V V c G R h d G V k Q W Z 0 Z X J G a W x s I i B W Y W x 1 Z T 0 i b D A i I C 8 + P E V u d H J 5 I F R 5 c G U 9 I l J l c 3 V s d F R 5 c G U i I F Z h b H V l P S J z V G F i b G U i I C 8 + P E V u d H J 5 I F R 5 c G U 9 I k J 1 Z m Z l c k 5 l e H R S Z W Z y Z X N o I i B W Y W x 1 Z T 0 i b D E i I C 8 + P E V u d H J 5 I F R 5 c G U 9 I l J l b G F 0 a W 9 u c 2 h p c E l u Z m 9 D b 2 5 0 Y W l u Z X I i I F Z h b H V l P S J z e y Z x d W 9 0 O 2 N v b H V t b k N v d W 5 0 J n F 1 b 3 Q 7 O j Q s J n F 1 b 3 Q 7 a 2 V 5 Q 2 9 s d W 1 u T m F t Z X M m c X V v d D s 6 W 1 0 s J n F 1 b 3 Q 7 c X V l c n l S Z W x h d G l v b n N o a X B z J n F 1 b 3 Q 7 O l t d L C Z x d W 9 0 O 2 N v b H V t b k l k Z W 5 0 a X R p Z X M m c X V v d D s 6 W y Z x d W 9 0 O 0 9 k Y m M u R G F 0 Y V N v d X J j Z V x c L z E v Z H N u P V B J Q 0 F O Z X Q v U E l D Q U 5 l d C 9 B b m 5 1 Y W x S Z X B v c n Q v V G F i b G U z N 1 8 y M D I w L n t 5 Z W F y L D B 9 J n F 1 b 3 Q 7 L C Z x d W 9 0 O 0 9 k Y m M u R G F 0 Y V N v d X J j Z V x c L z E v Z H N u P V B J Q 0 F O Z X Q v U E l D Q U 5 l d C 9 B b m 5 1 Y W x S Z X B v c n Q v V G F i b G U z N 1 8 y M D I w L n t w a W N 1 L D F 9 J n F 1 b 3 Q 7 L C Z x d W 9 0 O 0 9 k Y m M u R G F 0 Y V N v d X J j Z V x c L z E v Z H N u P V B J Q 0 F O Z X Q v U E l D Q U 5 l d C 9 B b m 5 1 Y W x S Z X B v c n Q v V G F i b G U z N 1 8 y M D I w L n t t Z W R p Y W 4 s M n 0 m c X V v d D s s J n F 1 b 3 Q 7 T 2 R i Y y 5 E Y X R h U 2 9 1 c m N l X F w v M S 9 k c 2 4 9 U E l D Q U 5 l d C 9 Q S U N B T m V 0 L 0 F u b n V h b F J l c G 9 y d C 9 U Y W J s Z T M 3 X z I w M j A u e 0 l R U i w z f S Z x d W 9 0 O 1 0 s J n F 1 b 3 Q 7 Q 2 9 s d W 1 u Q 2 9 1 b n Q m c X V v d D s 6 N C w m c X V v d D t L Z X l D b 2 x 1 b W 5 O Y W 1 l c y Z x d W 9 0 O z p b X S w m c X V v d D t D b 2 x 1 b W 5 J Z G V u d G l 0 a W V z J n F 1 b 3 Q 7 O l s m c X V v d D t P Z G J j L k R h d G F T b 3 V y Y 2 V c X C 8 x L 2 R z b j 1 Q S U N B T m V 0 L 1 B J Q 0 F O Z X Q v Q W 5 u d W F s U m V w b 3 J 0 L 1 R h Y m x l M z d f M j A y M C 5 7 e W V h c i w w f S Z x d W 9 0 O y w m c X V v d D t P Z G J j L k R h d G F T b 3 V y Y 2 V c X C 8 x L 2 R z b j 1 Q S U N B T m V 0 L 1 B J Q 0 F O Z X Q v Q W 5 u d W F s U m V w b 3 J 0 L 1 R h Y m x l M z d f M j A y M C 5 7 c G l j d S w x f S Z x d W 9 0 O y w m c X V v d D t P Z G J j L k R h d G F T b 3 V y Y 2 V c X C 8 x L 2 R z b j 1 Q S U N B T m V 0 L 1 B J Q 0 F O Z X Q v Q W 5 u d W F s U m V w b 3 J 0 L 1 R h Y m x l M z d f M j A y M C 5 7 b W V k a W F u L D J 9 J n F 1 b 3 Q 7 L C Z x d W 9 0 O 0 9 k Y m M u R G F 0 Y V N v d X J j Z V x c L z E v Z H N u P V B J Q 0 F O Z X Q v U E l D Q U 5 l d C 9 B b m 5 1 Y W x S Z X B v c n Q v V G F i b G U z N 1 8 y M D I w L n t J U V I s M 3 0 m c X V v d D t d L C Z x d W 9 0 O 1 J l b G F 0 a W 9 u c 2 h p c E l u Z m 8 m c X V v d D s 6 W 1 1 9 I i A v P j x F b n R y e S B U e X B l P S J G a W x s U 3 R h d H V z I i B W Y W x 1 Z T 0 i c 0 N v b X B s Z X R l I i A v P j x F b n R y e S B U e X B l P S J G a W x s Q 2 9 s d W 1 u T m F t Z X M i I F Z h b H V l P S J z W y Z x d W 9 0 O 3 l l Y X I m c X V v d D s s J n F 1 b 3 Q 7 c G l j d S Z x d W 9 0 O y w m c X V v d D t t Z W R p Y W 4 m c X V v d D s s J n F 1 b 3 Q 7 S V F S J n F 1 b 3 Q 7 X S I g L z 4 8 R W 5 0 c n k g V H l w Z T 0 i R m l s b E N v b H V t b l R 5 c G V z I i B W Y W x 1 Z T 0 i c 0 J R W U Z C Z z 0 9 I i A v P j x F b n R y e S B U e X B l P S J G a W x s T G F z d F V w Z G F 0 Z W Q i I F Z h b H V l P S J k M j A y M C 0 x M i 0 w O F Q x N T o 0 M z o 1 M i 4 5 M j A 1 O D I 4 W i I g L z 4 8 R W 5 0 c n k g V H l w Z T 0 i R m l s b E V y c m 9 y Q 2 9 1 b n Q i I F Z h b H V l P S J s M C I g L z 4 8 R W 5 0 c n k g V H l w Z T 0 i R m l s b E V y c m 9 y Q 2 9 k Z S I g V m F s d W U 9 I n N V b m t u b 3 d u I i A v P j x F b n R y e S B U e X B l P S J G a W x s Q 2 9 1 b n Q i I F Z h b H V l P S J s O T Y i I C 8 + P E V u d H J 5 I F R 5 c G U 9 I k F k Z G V k V G 9 E Y X R h T W 9 k Z W w i I F Z h b H V l P S J s M C I g L z 4 8 R W 5 0 c n k g V H l w Z T 0 i U m V j b 3 Z l c n l U Y X J n Z X R S b 3 c i I F Z h b H V l P S J s N i I g L z 4 8 R W 5 0 c n k g V H l w Z T 0 i U m V j b 3 Z l c n l U Y X J n Z X R D b 2 x 1 b W 4 i I F Z h b H V l P S J s M S I g L z 4 8 R W 5 0 c n k g V H l w Z T 0 i U m V j b 3 Z l c n l U Y X J n Z X R T a G V l d C I g V m F s d W U 9 I n M z N y I g L z 4 8 L 1 N 0 Y W J s Z U V u d H J p Z X M + P C 9 J d G V t P j x J d G V t P j x J d G V t T G 9 j Y X R p b 2 4 + P E l 0 Z W 1 U e X B l P k Z v c m 1 1 b G E 8 L 0 l 0 Z W 1 U e X B l P j x J d G V t U G F 0 a D 5 T Z W N 0 a W 9 u M S 9 U Y W J s Z T M 3 X z I w M j A v U 2 9 1 c m N l P C 9 J d G V t U G F 0 a D 4 8 L 0 l 0 Z W 1 M b 2 N h d G l v b j 4 8 U 3 R h Y m x l R W 5 0 c m l l c y A v P j w v S X R l b T 4 8 S X R l b T 4 8 S X R l b U x v Y 2 F 0 a W 9 u P j x J d G V t V H l w Z T 5 G b 3 J t d W x h P C 9 J d G V t V H l w Z T 4 8 S X R l b V B h d G g + U 2 V j d G l v b j E v V G F i b G U z N 1 8 y M D I w L 1 B J Q 0 F O Z X R f R G F 0 Y W J h c 2 U 8 L 0 l 0 Z W 1 Q Y X R o P j w v S X R l b U x v Y 2 F 0 a W 9 u P j x T d G F i b G V F b n R y a W V z I C 8 + P C 9 J d G V t P j x J d G V t P j x J d G V t T G 9 j Y X R p b 2 4 + P E l 0 Z W 1 U e X B l P k Z v c m 1 1 b G E 8 L 0 l 0 Z W 1 U e X B l P j x J d G V t U G F 0 a D 5 T Z W N 0 a W 9 u M S 9 U Y W J s Z T M 3 X z I w M j A v Q W 5 u d W F s U m V w b 3 J 0 X 1 N j a G V t Y T w v S X R l b V B h d G g + P C 9 J d G V t T G 9 j Y X R p b 2 4 + P F N 0 Y W J s Z U V u d H J p Z X M g L z 4 8 L 0 l 0 Z W 0 + P E l 0 Z W 0 + P E l 0 Z W 1 M b 2 N h d G l v b j 4 8 S X R l b V R 5 c G U + R m 9 y b X V s Y T w v S X R l b V R 5 c G U + P E l 0 Z W 1 Q Y X R o P l N l Y 3 R p b 2 4 x L 1 R h Y m x l M z d f M j A y M C 9 U Y W J s Z T M 3 X z I w M j B f V G F i b G U 8 L 0 l 0 Z W 1 Q Y X R o P j w v S X R l b U x v Y 2 F 0 a W 9 u P j x T d G F i b G V F b n R y a W V z I C 8 + P C 9 J d G V t P j x J d G V t P j x J d G V t T G 9 j Y X R p b 2 4 + P E l 0 Z W 1 U e X B l P k Z v c m 1 1 b G E 8 L 0 l 0 Z W 1 U e X B l P j x J d G V t U G F 0 a D 5 T Z W N 0 a W 9 u M S 9 U Y W J s Z T M 4 X z I w M j A 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T M 4 X z I w M j A i I C 8 + P E V u d H J 5 I F R 5 c G U 9 I k Z p b G x l Z E N v b X B s Z X R l U m V z d W x 0 V G 9 X b 3 J r c 2 h l Z X Q i I F Z h b H V l P S J s M S I g L z 4 8 R W 5 0 c n k g V H l w Z T 0 i T m F t Z V V w Z G F 0 Z W R B Z n R l c k Z p b G w i I F Z h b H V l P S J s M C I g L z 4 8 R W 5 0 c n k g V H l w Z T 0 i U m V z d W x 0 V H l w Z S I g V m F s d W U 9 I n N U Y W J s Z S I g L z 4 8 R W 5 0 c n k g V H l w Z T 0 i Q n V m Z m V y T m V 4 d F J l Z n J l c 2 g i I F Z h b H V l P S J s M S I g L z 4 8 R W 5 0 c n k g V H l w Z T 0 i U m V s Y X R p b 2 5 z a G l w S W 5 m b 0 N v b n R h a W 5 l c i I g V m F s d W U 9 I n N 7 J n F 1 b 3 Q 7 Y 2 9 s d W 1 u Q 2 9 1 b n Q m c X V v d D s 6 M T I s J n F 1 b 3 Q 7 a 2 V 5 Q 2 9 s d W 1 u T m F t Z X M m c X V v d D s 6 W 1 0 s J n F 1 b 3 Q 7 c X V l c n l S Z W x h d G l v b n N o a X B z J n F 1 b 3 Q 7 O l t d L C Z x d W 9 0 O 2 N v b H V t b k l k Z W 5 0 a X R p Z X M m c X V v d D s 6 W y Z x d W 9 0 O 0 9 k Y m M u R G F 0 Y V N v d X J j Z V x c L z E v Z H N u P V B J Q 0 F O Z X Q v U E l D Q U 5 l d C 9 B b m 5 1 Y W x S Z X B v c n Q v V G F i b G U z O F 8 y M D I w L n t 5 Z W F y L D B 9 J n F 1 b 3 Q 7 L C Z x d W 9 0 O 0 9 k Y m M u R G F 0 Y V N v d X J j Z V x c L z E v Z H N u P V B J Q 0 F O Z X Q v U E l D Q U 5 l d C 9 B b m 5 1 Y W x S Z X B v c n Q v V G F i b G U z O F 8 y M D I w L n t 0 c n V z d C w x f S Z x d W 9 0 O y w m c X V v d D t P Z G J j L k R h d G F T b 3 V y Y 2 V c X C 8 x L 2 R z b j 1 Q S U N B T m V 0 L 1 B J Q 0 F O Z X Q v Q W 5 u d W F s U m V w b 3 J 0 L 1 R h Y m x l M z h f M j A y M C 5 7 b W V k a W F u X 3 U x L D J 9 J n F 1 b 3 Q 7 L C Z x d W 9 0 O 0 9 k Y m M u R G F 0 Y V N v d X J j Z V x c L z E v Z H N u P V B J Q 0 F O Z X Q v U E l D Q U 5 l d C 9 B b m 5 1 Y W x S Z X B v c n Q v V G F i b G U z O F 8 y M D I w L n t p c X J f d T E s M 3 0 m c X V v d D s s J n F 1 b 3 Q 7 T 2 R i Y y 5 E Y X R h U 2 9 1 c m N l X F w v M S 9 k c 2 4 9 U E l D Q U 5 l d C 9 Q S U N B T m V 0 L 0 F u b n V h b F J l c G 9 y d C 9 U Y W J s Z T M 4 X z I w M j A u e 2 1 l Z G l h b l 8 x X z Q s N H 0 m c X V v d D s s J n F 1 b 3 Q 7 T 2 R i Y y 5 E Y X R h U 2 9 1 c m N l X F w v M S 9 k c 2 4 9 U E l D Q U 5 l d C 9 Q S U N B T m V 0 L 0 F u b n V h b F J l c G 9 y d C 9 U Y W J s Z T M 4 X z I w M j A u e 2 l x c l 8 x X z Q s N X 0 m c X V v d D s s J n F 1 b 3 Q 7 T 2 R i Y y 5 E Y X R h U 2 9 1 c m N l X F w v M S 9 k c 2 4 9 U E l D Q U 5 l d C 9 Q S U N B T m V 0 L 0 F u b n V h b F J l c G 9 y d C 9 U Y W J s Z T M 4 X z I w M j A u e 2 1 l Z G l h b l 8 1 X z E w L D Z 9 J n F 1 b 3 Q 7 L C Z x d W 9 0 O 0 9 k Y m M u R G F 0 Y V N v d X J j Z V x c L z E v Z H N u P V B J Q 0 F O Z X Q v U E l D Q U 5 l d C 9 B b m 5 1 Y W x S Z X B v c n Q v V G F i b G U z O F 8 y M D I w L n t p c X J f N V 8 x M C w 3 f S Z x d W 9 0 O y w m c X V v d D t P Z G J j L k R h d G F T b 3 V y Y 2 V c X C 8 x L 2 R z b j 1 Q S U N B T m V 0 L 1 B J Q 0 F O Z X Q v Q W 5 u d W F s U m V w b 3 J 0 L 1 R h Y m x l M z h f M j A y M C 5 7 b W V k a W F u X z E x X z E 1 L D h 9 J n F 1 b 3 Q 7 L C Z x d W 9 0 O 0 9 k Y m M u R G F 0 Y V N v d X J j Z V x c L z E v Z H N u P V B J Q 0 F O Z X Q v U E l D Q U 5 l d C 9 B b m 5 1 Y W x S Z X B v c n Q v V G F i b G U z O F 8 y M D I w L n t p c X J f M T F f M T U s O X 0 m c X V v d D s s J n F 1 b 3 Q 7 T 2 R i Y y 5 E Y X R h U 2 9 1 c m N l X F w v M S 9 k c 2 4 9 U E l D Q U 5 l d C 9 Q S U N B T m V 0 L 0 F u b n V h b F J l c G 9 y d C 9 U Y W J s Z T M 4 X z I w M j A u e 2 1 l Z G l h b l 9 0 b 3 R h b C w x M H 0 m c X V v d D s s J n F 1 b 3 Q 7 T 2 R i Y y 5 E Y X R h U 2 9 1 c m N l X F w v M S 9 k c 2 4 9 U E l D Q U 5 l d C 9 Q S U N B T m V 0 L 0 F u b n V h b F J l c G 9 y d C 9 U Y W J s Z T M 4 X z I w M j A u e 2 l x c l 9 0 b 3 R h b C w x M X 0 m c X V v d D t d L C Z x d W 9 0 O 0 N v b H V t b k N v d W 5 0 J n F 1 b 3 Q 7 O j E y L C Z x d W 9 0 O 0 t l e U N v b H V t b k 5 h b W V z J n F 1 b 3 Q 7 O l t d L C Z x d W 9 0 O 0 N v b H V t b k l k Z W 5 0 a X R p Z X M m c X V v d D s 6 W y Z x d W 9 0 O 0 9 k Y m M u R G F 0 Y V N v d X J j Z V x c L z E v Z H N u P V B J Q 0 F O Z X Q v U E l D Q U 5 l d C 9 B b m 5 1 Y W x S Z X B v c n Q v V G F i b G U z O F 8 y M D I w L n t 5 Z W F y L D B 9 J n F 1 b 3 Q 7 L C Z x d W 9 0 O 0 9 k Y m M u R G F 0 Y V N v d X J j Z V x c L z E v Z H N u P V B J Q 0 F O Z X Q v U E l D Q U 5 l d C 9 B b m 5 1 Y W x S Z X B v c n Q v V G F i b G U z O F 8 y M D I w L n t 0 c n V z d C w x f S Z x d W 9 0 O y w m c X V v d D t P Z G J j L k R h d G F T b 3 V y Y 2 V c X C 8 x L 2 R z b j 1 Q S U N B T m V 0 L 1 B J Q 0 F O Z X Q v Q W 5 u d W F s U m V w b 3 J 0 L 1 R h Y m x l M z h f M j A y M C 5 7 b W V k a W F u X 3 U x L D J 9 J n F 1 b 3 Q 7 L C Z x d W 9 0 O 0 9 k Y m M u R G F 0 Y V N v d X J j Z V x c L z E v Z H N u P V B J Q 0 F O Z X Q v U E l D Q U 5 l d C 9 B b m 5 1 Y W x S Z X B v c n Q v V G F i b G U z O F 8 y M D I w L n t p c X J f d T E s M 3 0 m c X V v d D s s J n F 1 b 3 Q 7 T 2 R i Y y 5 E Y X R h U 2 9 1 c m N l X F w v M S 9 k c 2 4 9 U E l D Q U 5 l d C 9 Q S U N B T m V 0 L 0 F u b n V h b F J l c G 9 y d C 9 U Y W J s Z T M 4 X z I w M j A u e 2 1 l Z G l h b l 8 x X z Q s N H 0 m c X V v d D s s J n F 1 b 3 Q 7 T 2 R i Y y 5 E Y X R h U 2 9 1 c m N l X F w v M S 9 k c 2 4 9 U E l D Q U 5 l d C 9 Q S U N B T m V 0 L 0 F u b n V h b F J l c G 9 y d C 9 U Y W J s Z T M 4 X z I w M j A u e 2 l x c l 8 x X z Q s N X 0 m c X V v d D s s J n F 1 b 3 Q 7 T 2 R i Y y 5 E Y X R h U 2 9 1 c m N l X F w v M S 9 k c 2 4 9 U E l D Q U 5 l d C 9 Q S U N B T m V 0 L 0 F u b n V h b F J l c G 9 y d C 9 U Y W J s Z T M 4 X z I w M j A u e 2 1 l Z G l h b l 8 1 X z E w L D Z 9 J n F 1 b 3 Q 7 L C Z x d W 9 0 O 0 9 k Y m M u R G F 0 Y V N v d X J j Z V x c L z E v Z H N u P V B J Q 0 F O Z X Q v U E l D Q U 5 l d C 9 B b m 5 1 Y W x S Z X B v c n Q v V G F i b G U z O F 8 y M D I w L n t p c X J f N V 8 x M C w 3 f S Z x d W 9 0 O y w m c X V v d D t P Z G J j L k R h d G F T b 3 V y Y 2 V c X C 8 x L 2 R z b j 1 Q S U N B T m V 0 L 1 B J Q 0 F O Z X Q v Q W 5 u d W F s U m V w b 3 J 0 L 1 R h Y m x l M z h f M j A y M C 5 7 b W V k a W F u X z E x X z E 1 L D h 9 J n F 1 b 3 Q 7 L C Z x d W 9 0 O 0 9 k Y m M u R G F 0 Y V N v d X J j Z V x c L z E v Z H N u P V B J Q 0 F O Z X Q v U E l D Q U 5 l d C 9 B b m 5 1 Y W x S Z X B v c n Q v V G F i b G U z O F 8 y M D I w L n t p c X J f M T F f M T U s O X 0 m c X V v d D s s J n F 1 b 3 Q 7 T 2 R i Y y 5 E Y X R h U 2 9 1 c m N l X F w v M S 9 k c 2 4 9 U E l D Q U 5 l d C 9 Q S U N B T m V 0 L 0 F u b n V h b F J l c G 9 y d C 9 U Y W J s Z T M 4 X z I w M j A u e 2 1 l Z G l h b l 9 0 b 3 R h b C w x M H 0 m c X V v d D s s J n F 1 b 3 Q 7 T 2 R i Y y 5 E Y X R h U 2 9 1 c m N l X F w v M S 9 k c 2 4 9 U E l D Q U 5 l d C 9 Q S U N B T m V 0 L 0 F u b n V h b F J l c G 9 y d C 9 U Y W J s Z T M 4 X z I w M j A u e 2 l x c l 9 0 b 3 R h b C w x M X 0 m c X V v d D t d L C Z x d W 9 0 O 1 J l b G F 0 a W 9 u c 2 h p c E l u Z m 8 m c X V v d D s 6 W 1 1 9 I i A v P j x F b n R y e S B U e X B l P S J G a W x s U 3 R h d H V z I i B W Y W x 1 Z T 0 i c 0 N v b X B s Z X R l I i A v P j x F b n R y e S B U e X B l P S J G a W x s Q 2 9 s d W 1 u T m F t Z X M i I F Z h b H V l P S J z W y Z x d W 9 0 O 3 l l Y X I m c X V v d D s s J n F 1 b 3 Q 7 d H J 1 c 3 Q m c X V v d D s s J n F 1 b 3 Q 7 b W V k a W F u X 3 U x J n F 1 b 3 Q 7 L C Z x d W 9 0 O 2 l x c l 9 1 M S Z x d W 9 0 O y w m c X V v d D t t Z W R p Y W 5 f M V 8 0 J n F 1 b 3 Q 7 L C Z x d W 9 0 O 2 l x c l 8 x X z Q m c X V v d D s s J n F 1 b 3 Q 7 b W V k a W F u X z V f M T A m c X V v d D s s J n F 1 b 3 Q 7 a X F y X z V f M T A m c X V v d D s s J n F 1 b 3 Q 7 b W V k a W F u X z E x X z E 1 J n F 1 b 3 Q 7 L C Z x d W 9 0 O 2 l x c l 8 x M V 8 x N S Z x d W 9 0 O y w m c X V v d D t t Z W R p Y W 5 f d G 9 0 Y W w m c X V v d D s s J n F 1 b 3 Q 7 a X F y X 3 R v d G F s J n F 1 b 3 Q 7 X S I g L z 4 8 R W 5 0 c n k g V H l w Z T 0 i R m l s b E N v b H V t b l R 5 c G V z I i B W Y W x 1 Z T 0 i c 0 F n W U Z C Z 1 V H Q l F Z R k J n V U c i I C 8 + P E V u d H J 5 I F R 5 c G U 9 I k Z p b G x M Y X N 0 V X B k Y X R l Z C I g V m F s d W U 9 I m Q y M D I w L T E y L T A 5 V D A 4 O j I x O j U 4 L j g w N j A 5 N z l a I i A v P j x F b n R y e S B U e X B l P S J G a W x s R X J y b 3 J D b 3 V u d C I g V m F s d W U 9 I m w w I i A v P j x F b n R y e S B U e X B l P S J G a W x s R X J y b 3 J D b 2 R l I i B W Y W x 1 Z T 0 i c 1 V u a 2 5 v d 2 4 i I C 8 + P E V u d H J 5 I F R 5 c G U 9 I k Z p b G x D b 3 V u d C I g V m F s d W U 9 I m w 5 N i I g L z 4 8 R W 5 0 c n k g V H l w Z T 0 i Q W R k Z W R U b 0 R h d G F N b 2 R l b C I g V m F s d W U 9 I m w w I i A v P j x F b n R y e S B U e X B l P S J S Z W N v d m V y e V R h c m d l d F J v d y I g V m F s d W U 9 I m w z I i A v P j x F b n R y e S B U e X B l P S J S Z W N v d m V y e V R h c m d l d E N v b H V t b i I g V m F s d W U 9 I m w x I i A v P j x F b n R y e S B U e X B l P S J S Z W N v d m V y e V R h c m d l d F N o Z W V 0 I i B W Y W x 1 Z T 0 i c z M 4 I i A v P j x F b n R y e S B U e X B l P S J R d W V y e U l E I i B W Y W x 1 Z T 0 i c z U 5 Y W V i Y z N m L T g w M T M t N G Q 5 N i 1 i Z T Y 5 L T l l Y j g y Z m V h O T Z m Y i I g L z 4 8 L 1 N 0 Y W J s Z U V u d H J p Z X M + P C 9 J d G V t P j x J d G V t P j x J d G V t T G 9 j Y X R p b 2 4 + P E l 0 Z W 1 U e X B l P k Z v c m 1 1 b G E 8 L 0 l 0 Z W 1 U e X B l P j x J d G V t U G F 0 a D 5 T Z W N 0 a W 9 u M S 9 U Y W J s Z T M 4 X z I w M j A v U 2 9 1 c m N l P C 9 J d G V t U G F 0 a D 4 8 L 0 l 0 Z W 1 M b 2 N h d G l v b j 4 8 U 3 R h Y m x l R W 5 0 c m l l c y A v P j w v S X R l b T 4 8 S X R l b T 4 8 S X R l b U x v Y 2 F 0 a W 9 u P j x J d G V t V H l w Z T 5 G b 3 J t d W x h P C 9 J d G V t V H l w Z T 4 8 S X R l b V B h d G g + U 2 V j d G l v b j E v V G F i b G U z O F 8 y M D I w L 1 B J Q 0 F O Z X R f R G F 0 Y W J h c 2 U 8 L 0 l 0 Z W 1 Q Y X R o P j w v S X R l b U x v Y 2 F 0 a W 9 u P j x T d G F i b G V F b n R y a W V z I C 8 + P C 9 J d G V t P j x J d G V t P j x J d G V t T G 9 j Y X R p b 2 4 + P E l 0 Z W 1 U e X B l P k Z v c m 1 1 b G E 8 L 0 l 0 Z W 1 U e X B l P j x J d G V t U G F 0 a D 5 T Z W N 0 a W 9 u M S 9 U Y W J s Z T M 4 X z I w M j A v Q W 5 u d W F s U m V w b 3 J 0 X 1 N j a G V t Y T w v S X R l b V B h d G g + P C 9 J d G V t T G 9 j Y X R p b 2 4 + P F N 0 Y W J s Z U V u d H J p Z X M g L z 4 8 L 0 l 0 Z W 0 + P E l 0 Z W 0 + P E l 0 Z W 1 M b 2 N h d G l v b j 4 8 S X R l b V R 5 c G U + R m 9 y b X V s Y T w v S X R l b V R 5 c G U + P E l 0 Z W 1 Q Y X R o P l N l Y 3 R p b 2 4 x L 1 R h Y m x l M z h f M j A y M C 9 U Y W J s Z T M 4 X z I w M j B f V G F i b G U 8 L 0 l 0 Z W 1 Q Y X R o P j w v S X R l b U x v Y 2 F 0 a W 9 u P j x T d G F i b G V F b n R y a W V z I C 8 + P C 9 J d G V t P j x J d G V t P j x J d G V t T G 9 j Y X R p b 2 4 + P E l 0 Z W 1 U e X B l P k Z v c m 1 1 b G E 8 L 0 l 0 Z W 1 U e X B l P j x J d G V t U G F 0 a D 5 T Z W N 0 a W 9 u M S 9 U Y W J s Z T M 5 X z I w M j A 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T M 5 X z I w M j A i I C 8 + P E V u d H J 5 I F R 5 c G U 9 I k Z p b G x l Z E N v b X B s Z X R l U m V z d W x 0 V G 9 X b 3 J r c 2 h l Z X Q i I F Z h b H V l P S J s M S I g L z 4 8 R W 5 0 c n k g V H l w Z T 0 i T m F t Z V V w Z G F 0 Z W R B Z n R l c k Z p b G w i I F Z h b H V l P S J s M C I g L z 4 8 R W 5 0 c n k g V H l w Z T 0 i U m V z d W x 0 V H l w Z S I g V m F s d W U 9 I n N U Y W J s Z S I g L z 4 8 R W 5 0 c n k g V H l w Z T 0 i Q n V m Z m V y T m V 4 d F J l Z n J l c 2 g i I F Z h b H V l P S J s M S I g L z 4 8 R W 5 0 c n k g V H l w Z T 0 i U m V s Y X R p b 2 5 z a G l w S W 5 m b 0 N v b n R h a W 5 l c i I g V m F s d W U 9 I n N 7 J n F 1 b 3 Q 7 Y 2 9 s d W 1 u Q 2 9 1 b n Q m c X V v d D s 6 M j k s J n F 1 b 3 Q 7 a 2 V 5 Q 2 9 s d W 1 u T m F t Z X M m c X V v d D s 6 W 1 0 s J n F 1 b 3 Q 7 c X V l c n l S Z W x h d G l v b n N o a X B z J n F 1 b 3 Q 7 O l t d L C Z x d W 9 0 O 2 N v b H V t b k l k Z W 5 0 a X R p Z X M m c X V v d D s 6 W y Z x d W 9 0 O 0 9 k Y m M u R G F 0 Y V N v d X J j Z V x c L z E v Z H N u P V B J Q 0 F O Z X Q v U E l D Q U 5 l d C 9 B b m 5 1 Y W x S Z X B v c n Q v V G F i b G U z O V 8 y M D I w L n t 0 c n V z d C w w f S Z x d W 9 0 O y w m c X V v d D t P Z G J j L k R h d G F T b 3 V y Y 2 V c X C 8 x L 2 R z b j 1 Q S U N B T m V 0 L 1 B J Q 0 F O Z X Q v Q W 5 u d W F s U m V w b 3 J 0 L 1 R h Y m x l M z l f M j A y M C 5 7 b W V k a W F u X 2 J s b 2 9 k L D F 9 J n F 1 b 3 Q 7 L C Z x d W 9 0 O 0 9 k Y m M u R G F 0 Y V N v d X J j Z V x c L z E v Z H N u P V B J Q 0 F O Z X Q v U E l D Q U 5 l d C 9 B b m 5 1 Y W x S Z X B v c n Q v V G F i b G U z O V 8 y M D I w L n t p c X J f Y m x v b 2 Q s M n 0 m c X V v d D s s J n F 1 b 3 Q 7 T 2 R i Y y 5 E Y X R h U 2 9 1 c m N l X F w v M S 9 k c 2 4 9 U E l D Q U 5 l d C 9 Q S U N B T m V 0 L 0 F u b n V h b F J l c G 9 y d C 9 U Y W J s Z T M 5 X z I w M j A u e 2 1 l Z G l h b l 9 i b 2 R 5 L D N 9 J n F 1 b 3 Q 7 L C Z x d W 9 0 O 0 9 k Y m M u R G F 0 Y V N v d X J j Z V x c L z E v Z H N u P V B J Q 0 F O Z X Q v U E l D Q U 5 l d C 9 B b m 5 1 Y W x S Z X B v c n Q v V G F i b G U z O V 8 y M D I w L n t p c X J f Y m 9 k e S w 0 f S Z x d W 9 0 O y w m c X V v d D t P Z G J j L k R h d G F T b 3 V y Y 2 V c X C 8 x L 2 R z b j 1 Q S U N B T m V 0 L 1 B J Q 0 F O Z X Q v Q W 5 u d W F s U m V w b 3 J 0 L 1 R h Y m x l M z l f M j A y M C 5 7 b W V k a W F u X 2 N h c m R p Y W M s N X 0 m c X V v d D s s J n F 1 b 3 Q 7 T 2 R i Y y 5 E Y X R h U 2 9 1 c m N l X F w v M S 9 k c 2 4 9 U E l D Q U 5 l d C 9 Q S U N B T m V 0 L 0 F u b n V h b F J l c G 9 y d C 9 U Y W J s Z T M 5 X z I w M j A u e 2 l x c l 9 j Y X J k a W F j L D Z 9 J n F 1 b 3 Q 7 L C Z x d W 9 0 O 0 9 k Y m M u R G F 0 Y V N v d X J j Z V x c L z E v Z H N u P V B J Q 0 F O Z X Q v U E l D Q U 5 l d C 9 B b m 5 1 Y W x S Z X B v c n Q v V G F i b G U z O V 8 y M D I w L n t t Z W R p Y W 5 f Z W 5 k b y w 3 f S Z x d W 9 0 O y w m c X V v d D t P Z G J j L k R h d G F T b 3 V y Y 2 V c X C 8 x L 2 R z b j 1 Q S U N B T m V 0 L 1 B J Q 0 F O Z X Q v Q W 5 u d W F s U m V w b 3 J 0 L 1 R h Y m x l M z l f M j A y M C 5 7 a X F y X 2 V u Z G 8 s O H 0 m c X V v d D s s J n F 1 b 3 Q 7 T 2 R i Y y 5 E Y X R h U 2 9 1 c m N l X F w v M S 9 k c 2 4 9 U E l D Q U 5 l d C 9 Q S U N B T m V 0 L 0 F u b n V h b F J l c G 9 y d C 9 U Y W J s Z T M 5 X z I w M j A u e 2 1 l Z G l h b l 9 n a S w 5 f S Z x d W 9 0 O y w m c X V v d D t P Z G J j L k R h d G F T b 3 V y Y 2 V c X C 8 x L 2 R z b j 1 Q S U N B T m V 0 L 1 B J Q 0 F O Z X Q v Q W 5 u d W F s U m V w b 3 J 0 L 1 R h Y m x l M z l f M j A y M C 5 7 a X F y X 2 d p L D E w f S Z x d W 9 0 O y w m c X V v d D t P Z G J j L k R h d G F T b 3 V y Y 2 V c X C 8 x L 2 R z b j 1 Q S U N B T m V 0 L 1 B J Q 0 F O Z X Q v Q W 5 u d W F s U m V w b 3 J 0 L 1 R h Y m x l M z l f M j A y M C 5 7 b W V k a W F u X 2 l u Z i w x M X 0 m c X V v d D s s J n F 1 b 3 Q 7 T 2 R i Y y 5 E Y X R h U 2 9 1 c m N l X F w v M S 9 k c 2 4 9 U E l D Q U 5 l d C 9 Q S U N B T m V 0 L 0 F u b n V h b F J l c G 9 y d C 9 U Y W J s Z T M 5 X z I w M j A u e 2 l x c l 9 p b m Y s M T J 9 J n F 1 b 3 Q 7 L C Z x d W 9 0 O 0 9 k Y m M u R G F 0 Y V N v d X J j Z V x c L z E v Z H N u P V B J Q 0 F O Z X Q v U E l D Q U 5 l d C 9 B b m 5 1 Y W x S Z X B v c n Q v V G F i b G U z O V 8 y M D I w L n t t Z W R p Y W 5 f b X V s d G k s M T N 9 J n F 1 b 3 Q 7 L C Z x d W 9 0 O 0 9 k Y m M u R G F 0 Y V N v d X J j Z V x c L z E v Z H N u P V B J Q 0 F O Z X Q v U E l D Q U 5 l d C 9 B b m 5 1 Y W x S Z X B v c n Q v V G F i b G U z O V 8 y M D I w L n t p c X J f b X V s d G k s M T R 9 J n F 1 b 3 Q 7 L C Z x d W 9 0 O 0 9 k Y m M u R G F 0 Y V N v d X J j Z V x c L z E v Z H N u P V B J Q 0 F O Z X Q v U E l D Q U 5 l d C 9 B b m 5 1 Y W x S Z X B v c n Q v V G F i b G U z O V 8 y M D I w L n t t Z W R p Y W 5 f b X N r L D E 1 f S Z x d W 9 0 O y w m c X V v d D t P Z G J j L k R h d G F T b 3 V y Y 2 V c X C 8 x L 2 R z b j 1 Q S U N B T m V 0 L 1 B J Q 0 F O Z X Q v Q W 5 u d W F s U m V w b 3 J 0 L 1 R h Y m x l M z l f M j A y M C 5 7 a X F y X 2 1 z a y w x N n 0 m c X V v d D s s J n F 1 b 3 Q 7 T 2 R i Y y 5 E Y X R h U 2 9 1 c m N l X F w v M S 9 k c 2 4 9 U E l D Q U 5 l d C 9 Q S U N B T m V 0 L 0 F u b n V h b F J l c G 9 y d C 9 U Y W J s Z T M 5 X z I w M j A u e 2 1 l Z G l h b l 9 u Z X V y b y w x N 3 0 m c X V v d D s s J n F 1 b 3 Q 7 T 2 R i Y y 5 E Y X R h U 2 9 1 c m N l X F w v M S 9 k c 2 4 9 U E l D Q U 5 l d C 9 Q S U N B T m V 0 L 0 F u b n V h b F J l c G 9 y d C 9 U Y W J s Z T M 5 X z I w M j A u e 2 l x c l 9 u Z X V y b y w x O H 0 m c X V v d D s s J n F 1 b 3 Q 7 T 2 R i Y y 5 E Y X R h U 2 9 1 c m N l X F w v M S 9 k c 2 4 9 U E l D Q U 5 l d C 9 Q S U N B T m V 0 L 0 F u b n V h b F J l c G 9 y d C 9 U Y W J s Z T M 5 X z I w M j A u e 2 1 l Z G l h b l 9 v b m M s M T l 9 J n F 1 b 3 Q 7 L C Z x d W 9 0 O 0 9 k Y m M u R G F 0 Y V N v d X J j Z V x c L z E v Z H N u P V B J Q 0 F O Z X Q v U E l D Q U 5 l d C 9 B b m 5 1 Y W x S Z X B v c n Q v V G F i b G U z O V 8 y M D I w L n t p c X J f b 2 5 j L D I w f S Z x d W 9 0 O y w m c X V v d D t P Z G J j L k R h d G F T b 3 V y Y 2 V c X C 8 x L 2 R z b j 1 Q S U N B T m V 0 L 1 B J Q 0 F O Z X Q v Q W 5 u d W F s U m V w b 3 J 0 L 1 R h Y m x l M z l f M j A y M C 5 7 b W V k a W F u X 3 J l c 3 A s M j F 9 J n F 1 b 3 Q 7 L C Z x d W 9 0 O 0 9 k Y m M u R G F 0 Y V N v d X J j Z V x c L z E v Z H N u P V B J Q 0 F O Z X Q v U E l D Q U 5 l d C 9 B b m 5 1 Y W x S Z X B v c n Q v V G F i b G U z O V 8 y M D I w L n t p c X J f c m V z c C w y M n 0 m c X V v d D s s J n F 1 b 3 Q 7 T 2 R i Y y 5 E Y X R h U 2 9 1 c m N l X F w v M S 9 k c 2 4 9 U E l D Q U 5 l d C 9 Q S U N B T m V 0 L 0 F u b n V h b F J l c G 9 y d C 9 U Y W J s Z T M 5 X z I w M j A u e 2 1 l Z G l h b l 9 0 c m F 1 b W E s M j N 9 J n F 1 b 3 Q 7 L C Z x d W 9 0 O 0 9 k Y m M u R G F 0 Y V N v d X J j Z V x c L z E v Z H N u P V B J Q 0 F O Z X Q v U E l D Q U 5 l d C 9 B b m 5 1 Y W x S Z X B v c n Q v V G F i b G U z O V 8 y M D I w L n t p c X J f d H J h d W 1 h L D I 0 f S Z x d W 9 0 O y w m c X V v d D t P Z G J j L k R h d G F T b 3 V y Y 2 V c X C 8 x L 2 R z b j 1 Q S U N B T m V 0 L 1 B J Q 0 F O Z X Q v Q W 5 u d W F s U m V w b 3 J 0 L 1 R h Y m x l M z l f M j A y M C 5 7 b W V k a W F u X 2 9 0 a C w y N X 0 m c X V v d D s s J n F 1 b 3 Q 7 T 2 R i Y y 5 E Y X R h U 2 9 1 c m N l X F w v M S 9 k c 2 4 9 U E l D Q U 5 l d C 9 Q S U N B T m V 0 L 0 F u b n V h b F J l c G 9 y d C 9 U Y W J s Z T M 5 X z I w M j A u e 2 l x c l 9 v d G g s M j Z 9 J n F 1 b 3 Q 7 L C Z x d W 9 0 O 0 9 k Y m M u R G F 0 Y V N v d X J j Z V x c L z E v Z H N u P V B J Q 0 F O Z X Q v U E l D Q U 5 l d C 9 B b m 5 1 Y W x S Z X B v c n Q v V G F i b G U z O V 8 y M D I w L n t t Z W R p Y W 5 f d W 5 r b m 9 3 b i w y N 3 0 m c X V v d D s s J n F 1 b 3 Q 7 T 2 R i Y y 5 E Y X R h U 2 9 1 c m N l X F w v M S 9 k c 2 4 9 U E l D Q U 5 l d C 9 Q S U N B T m V 0 L 0 F u b n V h b F J l c G 9 y d C 9 U Y W J s Z T M 5 X z I w M j A u e 2 l x c l 9 1 b m t u b 3 d u L D I 4 f S Z x d W 9 0 O 1 0 s J n F 1 b 3 Q 7 Q 2 9 s d W 1 u Q 2 9 1 b n Q m c X V v d D s 6 M j k s J n F 1 b 3 Q 7 S 2 V 5 Q 2 9 s d W 1 u T m F t Z X M m c X V v d D s 6 W 1 0 s J n F 1 b 3 Q 7 Q 2 9 s d W 1 u S W R l b n R p d G l l c y Z x d W 9 0 O z p b J n F 1 b 3 Q 7 T 2 R i Y y 5 E Y X R h U 2 9 1 c m N l X F w v M S 9 k c 2 4 9 U E l D Q U 5 l d C 9 Q S U N B T m V 0 L 0 F u b n V h b F J l c G 9 y d C 9 U Y W J s Z T M 5 X z I w M j A u e 3 R y d X N 0 L D B 9 J n F 1 b 3 Q 7 L C Z x d W 9 0 O 0 9 k Y m M u R G F 0 Y V N v d X J j Z V x c L z E v Z H N u P V B J Q 0 F O Z X Q v U E l D Q U 5 l d C 9 B b m 5 1 Y W x S Z X B v c n Q v V G F i b G U z O V 8 y M D I w L n t t Z W R p Y W 5 f Y m x v b 2 Q s M X 0 m c X V v d D s s J n F 1 b 3 Q 7 T 2 R i Y y 5 E Y X R h U 2 9 1 c m N l X F w v M S 9 k c 2 4 9 U E l D Q U 5 l d C 9 Q S U N B T m V 0 L 0 F u b n V h b F J l c G 9 y d C 9 U Y W J s Z T M 5 X z I w M j A u e 2 l x c l 9 i b G 9 v Z C w y f S Z x d W 9 0 O y w m c X V v d D t P Z G J j L k R h d G F T b 3 V y Y 2 V c X C 8 x L 2 R z b j 1 Q S U N B T m V 0 L 1 B J Q 0 F O Z X Q v Q W 5 u d W F s U m V w b 3 J 0 L 1 R h Y m x l M z l f M j A y M C 5 7 b W V k a W F u X 2 J v Z H k s M 3 0 m c X V v d D s s J n F 1 b 3 Q 7 T 2 R i Y y 5 E Y X R h U 2 9 1 c m N l X F w v M S 9 k c 2 4 9 U E l D Q U 5 l d C 9 Q S U N B T m V 0 L 0 F u b n V h b F J l c G 9 y d C 9 U Y W J s Z T M 5 X z I w M j A u e 2 l x c l 9 i b 2 R 5 L D R 9 J n F 1 b 3 Q 7 L C Z x d W 9 0 O 0 9 k Y m M u R G F 0 Y V N v d X J j Z V x c L z E v Z H N u P V B J Q 0 F O Z X Q v U E l D Q U 5 l d C 9 B b m 5 1 Y W x S Z X B v c n Q v V G F i b G U z O V 8 y M D I w L n t t Z W R p Y W 5 f Y 2 F y Z G l h Y y w 1 f S Z x d W 9 0 O y w m c X V v d D t P Z G J j L k R h d G F T b 3 V y Y 2 V c X C 8 x L 2 R z b j 1 Q S U N B T m V 0 L 1 B J Q 0 F O Z X Q v Q W 5 u d W F s U m V w b 3 J 0 L 1 R h Y m x l M z l f M j A y M C 5 7 a X F y X 2 N h c m R p Y W M s N n 0 m c X V v d D s s J n F 1 b 3 Q 7 T 2 R i Y y 5 E Y X R h U 2 9 1 c m N l X F w v M S 9 k c 2 4 9 U E l D Q U 5 l d C 9 Q S U N B T m V 0 L 0 F u b n V h b F J l c G 9 y d C 9 U Y W J s Z T M 5 X z I w M j A u e 2 1 l Z G l h b l 9 l b m R v L D d 9 J n F 1 b 3 Q 7 L C Z x d W 9 0 O 0 9 k Y m M u R G F 0 Y V N v d X J j Z V x c L z E v Z H N u P V B J Q 0 F O Z X Q v U E l D Q U 5 l d C 9 B b m 5 1 Y W x S Z X B v c n Q v V G F i b G U z O V 8 y M D I w L n t p c X J f Z W 5 k b y w 4 f S Z x d W 9 0 O y w m c X V v d D t P Z G J j L k R h d G F T b 3 V y Y 2 V c X C 8 x L 2 R z b j 1 Q S U N B T m V 0 L 1 B J Q 0 F O Z X Q v Q W 5 u d W F s U m V w b 3 J 0 L 1 R h Y m x l M z l f M j A y M C 5 7 b W V k a W F u X 2 d p L D l 9 J n F 1 b 3 Q 7 L C Z x d W 9 0 O 0 9 k Y m M u R G F 0 Y V N v d X J j Z V x c L z E v Z H N u P V B J Q 0 F O Z X Q v U E l D Q U 5 l d C 9 B b m 5 1 Y W x S Z X B v c n Q v V G F i b G U z O V 8 y M D I w L n t p c X J f Z 2 k s M T B 9 J n F 1 b 3 Q 7 L C Z x d W 9 0 O 0 9 k Y m M u R G F 0 Y V N v d X J j Z V x c L z E v Z H N u P V B J Q 0 F O Z X Q v U E l D Q U 5 l d C 9 B b m 5 1 Y W x S Z X B v c n Q v V G F i b G U z O V 8 y M D I w L n t t Z W R p Y W 5 f a W 5 m L D E x f S Z x d W 9 0 O y w m c X V v d D t P Z G J j L k R h d G F T b 3 V y Y 2 V c X C 8 x L 2 R z b j 1 Q S U N B T m V 0 L 1 B J Q 0 F O Z X Q v Q W 5 u d W F s U m V w b 3 J 0 L 1 R h Y m x l M z l f M j A y M C 5 7 a X F y X 2 l u Z i w x M n 0 m c X V v d D s s J n F 1 b 3 Q 7 T 2 R i Y y 5 E Y X R h U 2 9 1 c m N l X F w v M S 9 k c 2 4 9 U E l D Q U 5 l d C 9 Q S U N B T m V 0 L 0 F u b n V h b F J l c G 9 y d C 9 U Y W J s Z T M 5 X z I w M j A u e 2 1 l Z G l h b l 9 t d W x 0 a S w x M 3 0 m c X V v d D s s J n F 1 b 3 Q 7 T 2 R i Y y 5 E Y X R h U 2 9 1 c m N l X F w v M S 9 k c 2 4 9 U E l D Q U 5 l d C 9 Q S U N B T m V 0 L 0 F u b n V h b F J l c G 9 y d C 9 U Y W J s Z T M 5 X z I w M j A u e 2 l x c l 9 t d W x 0 a S w x N H 0 m c X V v d D s s J n F 1 b 3 Q 7 T 2 R i Y y 5 E Y X R h U 2 9 1 c m N l X F w v M S 9 k c 2 4 9 U E l D Q U 5 l d C 9 Q S U N B T m V 0 L 0 F u b n V h b F J l c G 9 y d C 9 U Y W J s Z T M 5 X z I w M j A u e 2 1 l Z G l h b l 9 t c 2 s s M T V 9 J n F 1 b 3 Q 7 L C Z x d W 9 0 O 0 9 k Y m M u R G F 0 Y V N v d X J j Z V x c L z E v Z H N u P V B J Q 0 F O Z X Q v U E l D Q U 5 l d C 9 B b m 5 1 Y W x S Z X B v c n Q v V G F i b G U z O V 8 y M D I w L n t p c X J f b X N r L D E 2 f S Z x d W 9 0 O y w m c X V v d D t P Z G J j L k R h d G F T b 3 V y Y 2 V c X C 8 x L 2 R z b j 1 Q S U N B T m V 0 L 1 B J Q 0 F O Z X Q v Q W 5 u d W F s U m V w b 3 J 0 L 1 R h Y m x l M z l f M j A y M C 5 7 b W V k a W F u X 2 5 l d X J v L D E 3 f S Z x d W 9 0 O y w m c X V v d D t P Z G J j L k R h d G F T b 3 V y Y 2 V c X C 8 x L 2 R z b j 1 Q S U N B T m V 0 L 1 B J Q 0 F O Z X Q v Q W 5 u d W F s U m V w b 3 J 0 L 1 R h Y m x l M z l f M j A y M C 5 7 a X F y X 2 5 l d X J v L D E 4 f S Z x d W 9 0 O y w m c X V v d D t P Z G J j L k R h d G F T b 3 V y Y 2 V c X C 8 x L 2 R z b j 1 Q S U N B T m V 0 L 1 B J Q 0 F O Z X Q v Q W 5 u d W F s U m V w b 3 J 0 L 1 R h Y m x l M z l f M j A y M C 5 7 b W V k a W F u X 2 9 u Y y w x O X 0 m c X V v d D s s J n F 1 b 3 Q 7 T 2 R i Y y 5 E Y X R h U 2 9 1 c m N l X F w v M S 9 k c 2 4 9 U E l D Q U 5 l d C 9 Q S U N B T m V 0 L 0 F u b n V h b F J l c G 9 y d C 9 U Y W J s Z T M 5 X z I w M j A u e 2 l x c l 9 v b m M s M j B 9 J n F 1 b 3 Q 7 L C Z x d W 9 0 O 0 9 k Y m M u R G F 0 Y V N v d X J j Z V x c L z E v Z H N u P V B J Q 0 F O Z X Q v U E l D Q U 5 l d C 9 B b m 5 1 Y W x S Z X B v c n Q v V G F i b G U z O V 8 y M D I w L n t t Z W R p Y W 5 f c m V z c C w y M X 0 m c X V v d D s s J n F 1 b 3 Q 7 T 2 R i Y y 5 E Y X R h U 2 9 1 c m N l X F w v M S 9 k c 2 4 9 U E l D Q U 5 l d C 9 Q S U N B T m V 0 L 0 F u b n V h b F J l c G 9 y d C 9 U Y W J s Z T M 5 X z I w M j A u e 2 l x c l 9 y Z X N w L D I y f S Z x d W 9 0 O y w m c X V v d D t P Z G J j L k R h d G F T b 3 V y Y 2 V c X C 8 x L 2 R z b j 1 Q S U N B T m V 0 L 1 B J Q 0 F O Z X Q v Q W 5 u d W F s U m V w b 3 J 0 L 1 R h Y m x l M z l f M j A y M C 5 7 b W V k a W F u X 3 R y Y X V t Y S w y M 3 0 m c X V v d D s s J n F 1 b 3 Q 7 T 2 R i Y y 5 E Y X R h U 2 9 1 c m N l X F w v M S 9 k c 2 4 9 U E l D Q U 5 l d C 9 Q S U N B T m V 0 L 0 F u b n V h b F J l c G 9 y d C 9 U Y W J s Z T M 5 X z I w M j A u e 2 l x c l 9 0 c m F 1 b W E s M j R 9 J n F 1 b 3 Q 7 L C Z x d W 9 0 O 0 9 k Y m M u R G F 0 Y V N v d X J j Z V x c L z E v Z H N u P V B J Q 0 F O Z X Q v U E l D Q U 5 l d C 9 B b m 5 1 Y W x S Z X B v c n Q v V G F i b G U z O V 8 y M D I w L n t t Z W R p Y W 5 f b 3 R o L D I 1 f S Z x d W 9 0 O y w m c X V v d D t P Z G J j L k R h d G F T b 3 V y Y 2 V c X C 8 x L 2 R z b j 1 Q S U N B T m V 0 L 1 B J Q 0 F O Z X Q v Q W 5 u d W F s U m V w b 3 J 0 L 1 R h Y m x l M z l f M j A y M C 5 7 a X F y X 2 9 0 a C w y N n 0 m c X V v d D s s J n F 1 b 3 Q 7 T 2 R i Y y 5 E Y X R h U 2 9 1 c m N l X F w v M S 9 k c 2 4 9 U E l D Q U 5 l d C 9 Q S U N B T m V 0 L 0 F u b n V h b F J l c G 9 y d C 9 U Y W J s Z T M 5 X z I w M j A u e 2 1 l Z G l h b l 9 1 b m t u b 3 d u L D I 3 f S Z x d W 9 0 O y w m c X V v d D t P Z G J j L k R h d G F T b 3 V y Y 2 V c X C 8 x L 2 R z b j 1 Q S U N B T m V 0 L 1 B J Q 0 F O Z X Q v Q W 5 u d W F s U m V w b 3 J 0 L 1 R h Y m x l M z l f M j A y M C 5 7 a X F y X 3 V u a 2 5 v d 2 4 s M j h 9 J n F 1 b 3 Q 7 X S w m c X V v d D t S Z W x h d G l v b n N o a X B J b m Z v J n F 1 b 3 Q 7 O l t d f S I g L z 4 8 R W 5 0 c n k g V H l w Z T 0 i R m l s b F N 0 Y X R 1 c y I g V m F s d W U 9 I n N D b 2 1 w b G V 0 Z S I g L z 4 8 R W 5 0 c n k g V H l w Z T 0 i R m l s b E N v b H V t b k 5 h b W V z I i B W Y W x 1 Z T 0 i c 1 s m c X V v d D t 0 c n V z d C Z x d W 9 0 O y w m c X V v d D t t Z W R p Y W 5 f Y m x v b 2 Q m c X V v d D s s J n F 1 b 3 Q 7 a X F y X 2 J s b 2 9 k J n F 1 b 3 Q 7 L C Z x d W 9 0 O 2 1 l Z G l h b l 9 i b 2 R 5 J n F 1 b 3 Q 7 L C Z x d W 9 0 O 2 l x c l 9 i b 2 R 5 J n F 1 b 3 Q 7 L C Z x d W 9 0 O 2 1 l Z G l h b l 9 j Y X J k a W F j J n F 1 b 3 Q 7 L C Z x d W 9 0 O 2 l x c l 9 j Y X J k a W F j J n F 1 b 3 Q 7 L C Z x d W 9 0 O 2 1 l Z G l h b l 9 l b m R v J n F 1 b 3 Q 7 L C Z x d W 9 0 O 2 l x c l 9 l b m R v J n F 1 b 3 Q 7 L C Z x d W 9 0 O 2 1 l Z G l h b l 9 n a S Z x d W 9 0 O y w m c X V v d D t p c X J f Z 2 k m c X V v d D s s J n F 1 b 3 Q 7 b W V k a W F u X 2 l u Z i Z x d W 9 0 O y w m c X V v d D t p c X J f a W 5 m J n F 1 b 3 Q 7 L C Z x d W 9 0 O 2 1 l Z G l h b l 9 t d W x 0 a S Z x d W 9 0 O y w m c X V v d D t p c X J f b X V s d G k m c X V v d D s s J n F 1 b 3 Q 7 b W V k a W F u X 2 1 z a y Z x d W 9 0 O y w m c X V v d D t p c X J f b X N r J n F 1 b 3 Q 7 L C Z x d W 9 0 O 2 1 l Z G l h b l 9 u Z X V y b y Z x d W 9 0 O y w m c X V v d D t p c X J f b m V 1 c m 8 m c X V v d D s s J n F 1 b 3 Q 7 b W V k a W F u X 2 9 u Y y Z x d W 9 0 O y w m c X V v d D t p c X J f b 2 5 j J n F 1 b 3 Q 7 L C Z x d W 9 0 O 2 1 l Z G l h b l 9 y Z X N w J n F 1 b 3 Q 7 L C Z x d W 9 0 O 2 l x c l 9 y Z X N w J n F 1 b 3 Q 7 L C Z x d W 9 0 O 2 1 l Z G l h b l 9 0 c m F 1 b W E m c X V v d D s s J n F 1 b 3 Q 7 a X F y X 3 R y Y X V t Y S Z x d W 9 0 O y w m c X V v d D t t Z W R p Y W 5 f b 3 R o J n F 1 b 3 Q 7 L C Z x d W 9 0 O 2 l x c l 9 v d G g m c X V v d D s s J n F 1 b 3 Q 7 b W V k a W F u X 3 V u a 2 5 v d 2 4 m c X V v d D s s J n F 1 b 3 Q 7 a X F y X 3 V u a 2 5 v d 2 4 m c X V v d D t d I i A v P j x F b n R y e S B U e X B l P S J G a W x s Q 2 9 s d W 1 u V H l w Z X M i I F Z h b H V l P S J z Q m d V R 0 J R W U Z C Z 1 V H Q l F Z R k J n V U d C U V l G Q m d V R 0 J R W U Z C Z 1 V H Q l F Z P S I g L z 4 8 R W 5 0 c n k g V H l w Z T 0 i R m l s b E x h c 3 R V c G R h d G V k I i B W Y W x 1 Z T 0 i Z D I w M j A t M T I t M D l U M D g 6 M j U 6 M j I u N j U y N D g 5 N F o i I C 8 + P E V u d H J 5 I F R 5 c G U 9 I k Z p b G x F c n J v c k N v d W 5 0 I i B W Y W x 1 Z T 0 i b D A i I C 8 + P E V u d H J 5 I F R 5 c G U 9 I k Z p b G x F c n J v c k N v Z G U i I F Z h b H V l P S J z V W 5 r b m 9 3 b i I g L z 4 8 R W 5 0 c n k g V H l w Z T 0 i R m l s b E N v d W 5 0 I i B W Y W x 1 Z T 0 i b D M y I i A v P j x F b n R y e S B U e X B l P S J B Z G R l Z F R v R G F 0 Y U 1 v Z G V s I i B W Y W x 1 Z T 0 i b D A i I C 8 + P E V u d H J 5 I F R 5 c G U 9 I l J l Y 2 9 2 Z X J 5 V G F y Z 2 V 0 U m 9 3 I i B W Y W x 1 Z T 0 i b D M i I C 8 + P E V u d H J 5 I F R 5 c G U 9 I l J l Y 2 9 2 Z X J 5 V G F y Z 2 V 0 Q 2 9 s d W 1 u I i B W Y W x 1 Z T 0 i b D E i I C 8 + P E V u d H J 5 I F R 5 c G U 9 I l J l Y 2 9 2 Z X J 5 V G F y Z 2 V 0 U 2 h l Z X Q i I F Z h b H V l P S J z M z k i I C 8 + P C 9 T d G F i b G V F b n R y a W V z P j w v S X R l b T 4 8 S X R l b T 4 8 S X R l b U x v Y 2 F 0 a W 9 u P j x J d G V t V H l w Z T 5 G b 3 J t d W x h P C 9 J d G V t V H l w Z T 4 8 S X R l b V B h d G g + U 2 V j d G l v b j E v V G F i b G U z O V 8 y M D I w L 1 N v d X J j Z T w v S X R l b V B h d G g + P C 9 J d G V t T G 9 j Y X R p b 2 4 + P F N 0 Y W J s Z U V u d H J p Z X M g L z 4 8 L 0 l 0 Z W 0 + P E l 0 Z W 0 + P E l 0 Z W 1 M b 2 N h d G l v b j 4 8 S X R l b V R 5 c G U + R m 9 y b X V s Y T w v S X R l b V R 5 c G U + P E l 0 Z W 1 Q Y X R o P l N l Y 3 R p b 2 4 x L 1 R h Y m x l M z l f M j A y M C 9 Q S U N B T m V 0 X 0 R h d G F i Y X N l P C 9 J d G V t U G F 0 a D 4 8 L 0 l 0 Z W 1 M b 2 N h d G l v b j 4 8 U 3 R h Y m x l R W 5 0 c m l l c y A v P j w v S X R l b T 4 8 S X R l b T 4 8 S X R l b U x v Y 2 F 0 a W 9 u P j x J d G V t V H l w Z T 5 G b 3 J t d W x h P C 9 J d G V t V H l w Z T 4 8 S X R l b V B h d G g + U 2 V j d G l v b j E v V G F i b G U z O V 8 y M D I w L 0 F u b n V h b F J l c G 9 y d F 9 T Y 2 h l b W E 8 L 0 l 0 Z W 1 Q Y X R o P j w v S X R l b U x v Y 2 F 0 a W 9 u P j x T d G F i b G V F b n R y a W V z I C 8 + P C 9 J d G V t P j x J d G V t P j x J d G V t T G 9 j Y X R p b 2 4 + P E l 0 Z W 1 U e X B l P k Z v c m 1 1 b G E 8 L 0 l 0 Z W 1 U e X B l P j x J d G V t U G F 0 a D 5 T Z W N 0 a W 9 u M S 9 U Y W J s Z T M 5 X z I w M j A v V G F i b G U z O V 8 y M D I w X 1 R h Y m x l P C 9 J d G V t U G F 0 a D 4 8 L 0 l 0 Z W 1 M b 2 N h d G l v b j 4 8 U 3 R h Y m x l R W 5 0 c m l l c y A v P j w v S X R l b T 4 8 L 0 l 0 Z W 1 z P j w v T G 9 j Y W x Q Y W N r Y W d l T W V 0 Y W R h d G F G a W x l P h Y A A A B Q S w U G A A A A A A A A A A A A A A A A A A A A A A A A 2 g A A A A E A A A D Q j J 3 f A R X R E Y x 6 A M B P w p f r A Q A A A G r 4 F q Z t g R B O l W y i M Y P 5 g Z 0 A A A A A A g A A A A A A A 2 Y A A M A A A A A Q A A A A f t m K + 9 o K K W C d 8 i y h i u S B x Q A A A A A E g A A A o A A A A B A A A A A / A X I 3 G t x U N H m F T r G T m 1 l + U A A A A I D h n u 6 O b R V T l C Q 8 / b Y F O c h 4 P p x 3 S o f c t + 7 O V 2 G u b r B j w s C U 2 C T m 0 H p H 2 N h S A j U 9 U g + R C + e 3 f 8 n t H T 0 1 + 7 E P d 2 i q v n i 9 y S b 0 D B P c J 7 O h k X z T F A A A A N z N / P m B q e 1 R t d o f E 8 o / H W t V q 8 m / < / D a t a M a s h u p > 
</file>

<file path=customXml/itemProps1.xml><?xml version="1.0" encoding="utf-8"?>
<ds:datastoreItem xmlns:ds="http://schemas.openxmlformats.org/officeDocument/2006/customXml" ds:itemID="{D9517781-89F5-4F4C-B938-CEC3C91669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Index to Bed activity &amp; LOS</vt:lpstr>
      <vt:lpstr>32</vt:lpstr>
      <vt:lpstr>33</vt:lpstr>
      <vt:lpstr>33a</vt:lpstr>
      <vt:lpstr>34</vt:lpstr>
      <vt:lpstr>35</vt:lpstr>
      <vt:lpstr>Fig35</vt:lpstr>
      <vt:lpstr>36</vt:lpstr>
      <vt:lpstr>37</vt:lpstr>
      <vt:lpstr>Fig37</vt:lpstr>
      <vt:lpstr>38</vt:lpstr>
      <vt:lpstr>39</vt:lpstr>
      <vt:lpstr>40</vt:lpstr>
      <vt:lpstr>'33a'!ExternalData_1</vt:lpstr>
      <vt:lpstr>'36'!ExternalData_1</vt:lpstr>
      <vt:lpstr>'32'!Print_Area</vt:lpstr>
      <vt:lpstr>'33'!Print_Area</vt:lpstr>
      <vt:lpstr>'33a'!Print_Area</vt:lpstr>
      <vt:lpstr>'34'!Print_Area</vt:lpstr>
      <vt:lpstr>'35'!Print_Area</vt:lpstr>
      <vt:lpstr>'36'!Print_Area</vt:lpstr>
      <vt:lpstr>'37'!Print_Area</vt:lpstr>
      <vt:lpstr>'38'!Print_Area</vt:lpstr>
      <vt:lpstr>'39'!Print_Area</vt:lpstr>
      <vt:lpstr>'40'!Print_Area</vt:lpstr>
      <vt:lpstr>'Fig35'!Print_Area</vt:lpstr>
      <vt:lpstr>'Fig37'!Print_Area</vt:lpstr>
      <vt:lpstr>'Index to Bed activity &amp; LOS'!Print_Area</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Norman</dc:creator>
  <cp:keywords/>
  <dc:description/>
  <cp:lastModifiedBy>Victoria Hiley</cp:lastModifiedBy>
  <cp:revision/>
  <cp:lastPrinted>2021-01-27T13:04:58Z</cp:lastPrinted>
  <dcterms:created xsi:type="dcterms:W3CDTF">2020-04-12T22:33:50Z</dcterms:created>
  <dcterms:modified xsi:type="dcterms:W3CDTF">2021-01-29T21:04:46Z</dcterms:modified>
  <cp:category/>
  <cp:contentStatus/>
</cp:coreProperties>
</file>