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9.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3.xml" ContentType="application/vnd.openxmlformats-officedocument.drawing+xml"/>
  <Override PartName="/xl/worksheets/sheet9.xml" ContentType="application/vnd.openxmlformats-officedocument.spreadsheetml.worksheet+xml"/>
  <Override PartName="/xl/worksheets/sheet10.xml" ContentType="application/vnd.openxmlformats-officedocument.spreadsheetml.worksheet+xml"/>
  <Override PartName="/xl/tables/table2.xml" ContentType="application/vnd.openxmlformats-officedocument.spreadsheetml.table+xml"/>
  <Override PartName="/xl/tables/table1.xml" ContentType="application/vnd.openxmlformats-officedocument.spreadsheetml.table+xml"/>
  <Override PartName="/xl/queryTables/queryTable1.xml" ContentType="application/vnd.openxmlformats-officedocument.spreadsheetml.queryTable+xml"/>
  <Override PartName="/xl/connections.xml" ContentType="application/vnd.openxmlformats-officedocument.spreadsheetml.connections+xml"/>
  <Override PartName="/docProps/app.xml" ContentType="application/vnd.openxmlformats-officedocument.extended-properties+xml"/>
  <Override PartName="/customXml/itemProps1.xml" ContentType="application/vnd.openxmlformats-officedocument.customXmlProperties+xml"/>
  <Override PartName="/xl/queryTables/queryTable8.xml" ContentType="application/vnd.openxmlformats-officedocument.spreadsheetml.queryTable+xml"/>
  <Override PartName="/xl/tables/table10.xml" ContentType="application/vnd.openxmlformats-officedocument.spreadsheetml.table+xml"/>
  <Override PartName="/xl/queryTables/queryTable7.xml" ContentType="application/vnd.openxmlformats-officedocument.spreadsheetml.queryTable+xml"/>
  <Override PartName="/xl/queryTables/queryTable3.xml" ContentType="application/vnd.openxmlformats-officedocument.spreadsheetml.queryTable+xml"/>
  <Override PartName="/xl/queryTables/queryTable9.xml" ContentType="application/vnd.openxmlformats-officedocument.spreadsheetml.queryTable+xml"/>
  <Override PartName="/xl/tables/table11.xml" ContentType="application/vnd.openxmlformats-officedocument.spreadsheetml.table+xml"/>
  <Override PartName="/xl/tables/table9.xml" ContentType="application/vnd.openxmlformats-officedocument.spreadsheetml.table+xml"/>
  <Override PartName="/xl/tables/table5.xml" ContentType="application/vnd.openxmlformats-officedocument.spreadsheetml.table+xml"/>
  <Override PartName="/xl/queryTables/queryTable4.xml" ContentType="application/vnd.openxmlformats-officedocument.spreadsheetml.queryTable+xml"/>
  <Override PartName="/xl/queryTables/queryTable5.xml" ContentType="application/vnd.openxmlformats-officedocument.spreadsheetml.query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queryTables/queryTable6.xml" ContentType="application/vnd.openxmlformats-officedocument.spreadsheetml.queryTable+xml"/>
  <Override PartName="/xl/tables/table4.xml" ContentType="application/vnd.openxmlformats-officedocument.spreadsheetml.table+xml"/>
  <Override PartName="/xl/tables/table12.xml" ContentType="application/vnd.openxmlformats-officedocument.spreadsheetml.table+xml"/>
  <Override PartName="/xl/queryTables/queryTable12.xml" ContentType="application/vnd.openxmlformats-officedocument.spreadsheetml.query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queryTables/queryTable1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xl/queryTables/queryTable11.xml" ContentType="application/vnd.openxmlformats-officedocument.spreadsheetml.queryTable+xml"/>
  <Override PartName="/xl/queryTables/queryTable10.xml" ContentType="application/vnd.openxmlformats-officedocument.spreadsheetml.queryTable+xml"/>
  <Override PartName="/xl/queryTables/queryTable2.xml" ContentType="application/vnd.openxmlformats-officedocument.spreadsheetml.queryTable+xml"/>
  <Override PartName="/xl/tables/table13.xml" ContentType="application/vnd.openxmlformats-officedocument.spreadsheetml.table+xml"/>
  <Override PartName="/xl/tables/table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N:\Faculty-of-Medicine-and-Health\LIDA\PICANet\Annual Reports\Annual_Report_2021\Tables\Final\Draft 3 T&amp;F\"/>
    </mc:Choice>
  </mc:AlternateContent>
  <bookViews>
    <workbookView xWindow="-105" yWindow="-105" windowWidth="23250" windowHeight="12570" tabRatio="708" activeTab="1"/>
  </bookViews>
  <sheets>
    <sheet name="Key" sheetId="111" r:id="rId1"/>
    <sheet name="Index to Admission Data" sheetId="108" r:id="rId2"/>
    <sheet name="1" sheetId="4" r:id="rId3"/>
    <sheet name="2a" sheetId="7" r:id="rId4"/>
    <sheet name="2b" sheetId="23" r:id="rId5"/>
    <sheet name="3" sheetId="12" r:id="rId6"/>
    <sheet name="4" sheetId="13" r:id="rId7"/>
    <sheet name="5" sheetId="16" r:id="rId8"/>
    <sheet name="6a" sheetId="109" r:id="rId9"/>
    <sheet name="6b" sheetId="110" r:id="rId10"/>
    <sheet name="7" sheetId="24" r:id="rId11"/>
    <sheet name="8" sheetId="27" r:id="rId12"/>
    <sheet name="9" sheetId="28" r:id="rId13"/>
    <sheet name="10" sheetId="32" r:id="rId14"/>
    <sheet name="Fig10" sheetId="53" r:id="rId15"/>
    <sheet name="11" sheetId="38" r:id="rId16"/>
    <sheet name="Fig11" sheetId="54" r:id="rId17"/>
    <sheet name="12" sheetId="49" r:id="rId18"/>
    <sheet name="Fig12" sheetId="107" r:id="rId19"/>
    <sheet name="13" sheetId="52" r:id="rId20"/>
    <sheet name="14" sheetId="60" r:id="rId21"/>
    <sheet name="15" sheetId="61" r:id="rId22"/>
    <sheet name="16" sheetId="62" r:id="rId23"/>
    <sheet name="17" sheetId="63" r:id="rId24"/>
    <sheet name="18" sheetId="64" r:id="rId25"/>
  </sheets>
  <definedNames>
    <definedName name="ExternalData_1" localSheetId="2" hidden="1">'1'!$A$5:$I$18</definedName>
    <definedName name="ExternalData_1" localSheetId="13" hidden="1">'10'!$A$5:$L$105</definedName>
    <definedName name="ExternalData_1" localSheetId="15" hidden="1">'11'!$A$5:$J$105</definedName>
    <definedName name="ExternalData_1" localSheetId="17" hidden="1">'12'!$A$7:$P$106</definedName>
    <definedName name="ExternalData_1" localSheetId="20" hidden="1">'14'!#REF!</definedName>
    <definedName name="ExternalData_1" localSheetId="21" hidden="1">'15'!$A$7:$A$39</definedName>
    <definedName name="ExternalData_1" localSheetId="22" hidden="1">'16'!$A$7:$A$39</definedName>
    <definedName name="ExternalData_1" localSheetId="24" hidden="1">'18'!$A$7:$A$39</definedName>
    <definedName name="ExternalData_1" localSheetId="4" hidden="1">'2b'!$A$8:$AB$107</definedName>
    <definedName name="ExternalData_1" localSheetId="5" hidden="1">'3'!$A$7:$L$46</definedName>
    <definedName name="ExternalData_1" localSheetId="6" hidden="1">'4'!$A$7:$X$46</definedName>
    <definedName name="ExternalData_1" localSheetId="7" hidden="1">'5'!$A$5:$M$44</definedName>
    <definedName name="ExternalData_1" localSheetId="10" hidden="1">'7'!#REF!</definedName>
    <definedName name="ExternalData_1" localSheetId="11" hidden="1">'8'!$A$4:$N$104</definedName>
    <definedName name="ExternalData_1" localSheetId="12" hidden="1">'9'!$A$5:$K$10</definedName>
    <definedName name="ExternalData_2" localSheetId="13" hidden="1">'10'!#REF!</definedName>
    <definedName name="Fig_DQ4" localSheetId="9">#REF!</definedName>
    <definedName name="Fig_DQ4" localSheetId="0">#REF!</definedName>
    <definedName name="Fig_DQ4">#REF!</definedName>
    <definedName name="Fig_DQ5" localSheetId="9">#REF!</definedName>
    <definedName name="Fig_DQ5" localSheetId="0">#REF!</definedName>
    <definedName name="Fig_DQ5">#REF!</definedName>
    <definedName name="Fig_S4" localSheetId="9">#REF!</definedName>
    <definedName name="Fig_S4" localSheetId="0">#REF!</definedName>
    <definedName name="Fig_S4">#REF!</definedName>
    <definedName name="FigDQ3" localSheetId="9">#REF!</definedName>
    <definedName name="FigDQ3" localSheetId="0">#REF!</definedName>
    <definedName name="FigDQ3">#REF!</definedName>
    <definedName name="FigDQ4" localSheetId="9">#REF!</definedName>
    <definedName name="FigDQ4" localSheetId="0">#REF!</definedName>
    <definedName name="FigDQ4">#REF!</definedName>
    <definedName name="FigS4" localSheetId="9">#REF!</definedName>
    <definedName name="FigS4" localSheetId="0">#REF!</definedName>
    <definedName name="FigS4">#REF!</definedName>
    <definedName name="FigS4a" localSheetId="9">#REF!</definedName>
    <definedName name="FigS4a" localSheetId="0">#REF!</definedName>
    <definedName name="FigS4a">#REF!</definedName>
    <definedName name="FigS5" localSheetId="9">#REF!</definedName>
    <definedName name="FigS5" localSheetId="0">#REF!</definedName>
    <definedName name="FigS5">#REF!</definedName>
    <definedName name="FigureS1" localSheetId="9">#REF!</definedName>
    <definedName name="FigureS1" localSheetId="0">#REF!</definedName>
    <definedName name="FigureS1">#REF!</definedName>
    <definedName name="Nurses" localSheetId="9">#REF!</definedName>
    <definedName name="Nurses" localSheetId="0">#REF!</definedName>
    <definedName name="Nurses">#REF!</definedName>
    <definedName name="Occupancy" localSheetId="9">#REF!</definedName>
    <definedName name="Occupancy" localSheetId="0">#REF!</definedName>
    <definedName name="Occupancy">#REF!</definedName>
    <definedName name="OtherProfs" localSheetId="9">#REF!</definedName>
    <definedName name="OtherProfs" localSheetId="0">#REF!</definedName>
    <definedName name="OtherProfs">#REF!</definedName>
    <definedName name="_xlnm.Print_Area" localSheetId="2">'1'!$A$1:$L$55</definedName>
    <definedName name="_xlnm.Print_Area" localSheetId="13">'10'!$A$1:$O$110</definedName>
    <definedName name="_xlnm.Print_Area" localSheetId="15">'11'!$A$1:$M$110</definedName>
    <definedName name="_xlnm.Print_Area" localSheetId="17">'12'!$A$1:$V$110</definedName>
    <definedName name="_xlnm.Print_Area" localSheetId="19">'13'!$A$1:$L$23</definedName>
    <definedName name="_xlnm.Print_Area" localSheetId="20">'14'!$A$1:$AG$11</definedName>
    <definedName name="_xlnm.Print_Area" localSheetId="21">'15'!$A$1:$AE$45</definedName>
    <definedName name="_xlnm.Print_Area" localSheetId="22">'16'!$A$1:$AF$8</definedName>
    <definedName name="_xlnm.Print_Area" localSheetId="23">'17'!$A$1:$AF$4</definedName>
    <definedName name="_xlnm.Print_Area" localSheetId="24">'18'!$A$1:$AG$109</definedName>
    <definedName name="_xlnm.Print_Area" localSheetId="3">'2a'!$A$1:$M$138</definedName>
    <definedName name="_xlnm.Print_Area" localSheetId="4">'2b'!$A$1:$AC$110</definedName>
    <definedName name="_xlnm.Print_Area" localSheetId="5">'3'!$A$1:$T$84</definedName>
    <definedName name="_xlnm.Print_Area" localSheetId="6">'4'!$A$1:$AH$108</definedName>
    <definedName name="_xlnm.Print_Area" localSheetId="7">'5'!$A$1:$O$93</definedName>
    <definedName name="_xlnm.Print_Area" localSheetId="10">'7'!$A$1:$J$9</definedName>
    <definedName name="_xlnm.Print_Area" localSheetId="11">'8'!$A$1:$T$110</definedName>
    <definedName name="_xlnm.Print_Area" localSheetId="12">'9'!$A$1:$K$41</definedName>
    <definedName name="_xlnm.Print_Area" localSheetId="14">'Fig10'!$A$1:$O$46</definedName>
    <definedName name="_xlnm.Print_Area" localSheetId="16">'Fig11'!$A$1:$O$8</definedName>
    <definedName name="_xlnm.Print_Area" localSheetId="18">'Fig12'!$A$1:$N$16</definedName>
    <definedName name="_xlnm.Print_Area" localSheetId="1">'Index to Admission Data'!$A:$M</definedName>
    <definedName name="_xlnm.Print_Area" localSheetId="0">Key!$A$1:$C$54</definedName>
    <definedName name="Staffing_Tables" localSheetId="9">#REF!</definedName>
    <definedName name="Staffing_Tables" localSheetId="0">#REF!</definedName>
    <definedName name="Staffing_Tables">#REF!</definedName>
    <definedName name="Summary" localSheetId="9">#REF!</definedName>
    <definedName name="Summary" localSheetId="0">#REF!</definedName>
    <definedName name="Summary">#REF!</definedName>
    <definedName name="Support" localSheetId="9">#REF!</definedName>
    <definedName name="Support" localSheetId="0">#REF!</definedName>
    <definedName name="Support">#REF!</definedName>
    <definedName name="Table_S2" localSheetId="9">#REF!</definedName>
    <definedName name="Table_S2" localSheetId="0">#REF!</definedName>
    <definedName name="Table_S2">#REF!</definedName>
    <definedName name="TABLE_S2_NUMBERS_OF_MEDICAL_STAFF__WTE__BY_POSITION_AND_UNIT_2011_to_2013" localSheetId="9">#REF!</definedName>
    <definedName name="TABLE_S2_NUMBERS_OF_MEDICAL_STAFF__WTE__BY_POSITION_AND_UNIT_2011_to_2013" localSheetId="0">#REF!</definedName>
    <definedName name="TABLE_S2_NUMBERS_OF_MEDICAL_STAFF__WTE__BY_POSITION_AND_UNIT_2011_to_2013">#REF!</definedName>
    <definedName name="Table_S3" localSheetId="9">#REF!</definedName>
    <definedName name="Table_S3" localSheetId="0">#REF!</definedName>
    <definedName name="Table_S3">#REF!</definedName>
    <definedName name="Table_S4" localSheetId="9">#REF!</definedName>
    <definedName name="Table_S4" localSheetId="0">#REF!</definedName>
    <definedName name="Table_S4">#REF!</definedName>
    <definedName name="Table_S5" localSheetId="9">#REF!</definedName>
    <definedName name="Table_S5" localSheetId="0">#REF!</definedName>
    <definedName name="Table_S5">#REF!</definedName>
    <definedName name="Table_S7" localSheetId="9">#REF!</definedName>
    <definedName name="Table_S7" localSheetId="0">#REF!</definedName>
    <definedName name="Table_S7">#REF!</definedName>
    <definedName name="TableDQ1" localSheetId="9">#REF!</definedName>
    <definedName name="TableDQ1" localSheetId="0">#REF!</definedName>
    <definedName name="TableDQ1">#REF!</definedName>
    <definedName name="TableDQ3" localSheetId="9">#REF!</definedName>
    <definedName name="TableDQ3" localSheetId="0">#REF!</definedName>
    <definedName name="TableDQ3">#REF!</definedName>
    <definedName name="TableS2" localSheetId="9">#REF!</definedName>
    <definedName name="TableS2" localSheetId="0">#REF!</definedName>
    <definedName name="TableS2">#REF!</definedName>
    <definedName name="TableS3" localSheetId="9">#REF!</definedName>
    <definedName name="TableS3" localSheetId="0">#REF!</definedName>
    <definedName name="TableS3">#REF!</definedName>
    <definedName name="TableS4" localSheetId="9">#REF!</definedName>
    <definedName name="TableS4" localSheetId="0">#REF!</definedName>
    <definedName name="TableS4">#REF!</definedName>
    <definedName name="TableS5" localSheetId="9">#REF!</definedName>
    <definedName name="TableS5" localSheetId="0">#REF!</definedName>
    <definedName name="TableS5">#REF!</definedName>
    <definedName name="TableS7" localSheetId="9">#REF!</definedName>
    <definedName name="TableS7" localSheetId="0">#REF!</definedName>
    <definedName name="TableS7">#REF!</definedName>
    <definedName name="test" localSheetId="9">#REF!</definedName>
    <definedName name="test" localSheetId="0">#REF!</definedName>
    <definedName name="test">#REF!</definedName>
    <definedName name="x" localSheetId="9">#REF!</definedName>
    <definedName name="x" localSheetId="0">#REF!</definedName>
    <definedName name="x">#REF!</definedName>
    <definedName name="xa" localSheetId="9">#REF!</definedName>
    <definedName name="xa" localSheetId="0">#REF!</definedName>
    <definedName name="xa">#REF!</definedName>
    <definedName name="xb" localSheetId="9">#REF!</definedName>
    <definedName name="xb" localSheetId="0">#REF!</definedName>
    <definedName name="xb">#REF!</definedName>
    <definedName name="xc" localSheetId="9">#REF!</definedName>
    <definedName name="xc" localSheetId="0">#REF!</definedName>
    <definedName name="xc">#REF!</definedName>
    <definedName name="xp" localSheetId="9">#REF!</definedName>
    <definedName name="xp" localSheetId="0">#REF!</definedName>
    <definedName name="xp">#REF!</definedName>
    <definedName name="xq" localSheetId="9">#REF!</definedName>
    <definedName name="xq" localSheetId="0">#REF!</definedName>
    <definedName name="xq">#REF!</definedName>
    <definedName name="xr" localSheetId="9">#REF!</definedName>
    <definedName name="xr" localSheetId="0">#REF!</definedName>
    <definedName name="xr">#REF!</definedName>
    <definedName name="xx" localSheetId="9">#REF!</definedName>
    <definedName name="xx" localSheetId="0">#REF!</definedName>
    <definedName name="xx">#REF!</definedName>
    <definedName name="xy" localSheetId="9">#REF!</definedName>
    <definedName name="xy" localSheetId="0">#REF!</definedName>
    <definedName name="xy">#REF!</definedName>
    <definedName name="xz" localSheetId="9">#REF!</definedName>
    <definedName name="xz" localSheetId="0">#REF!</definedName>
    <definedName name="xz">#REF!</definedName>
    <definedName name="y" localSheetId="9">#REF!</definedName>
    <definedName name="y" localSheetId="0">#REF!</definedName>
    <definedName name="y">#REF!</definedName>
    <definedName name="ya" localSheetId="9">#REF!</definedName>
    <definedName name="ya" localSheetId="0">#REF!</definedName>
    <definedName name="ya">#REF!</definedName>
    <definedName name="yb" localSheetId="9">#REF!</definedName>
    <definedName name="yb" localSheetId="0">#REF!</definedName>
    <definedName name="yb">#REF!</definedName>
    <definedName name="yc" localSheetId="9">#REF!</definedName>
    <definedName name="yc" localSheetId="0">#REF!</definedName>
    <definedName name="yc">#REF!</definedName>
    <definedName name="z" localSheetId="9">#REF!</definedName>
    <definedName name="z" localSheetId="0">#REF!</definedName>
    <definedName name="z">#REF!</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46b_2020_41bd7326-86f9-446f-be33-5183adcae938" name="Table46b_2020" connection="Query - Table46b_2020"/>
          <x15:modelTable id="Table46b_ii_2020_b5408901-4898-42cf-a013-32c1dfac775c" name="Table46b_ii_2020" connection="Query - Table46b_ii_2020"/>
          <x15:modelTable id="Table46bi_2020_2472d10a-e6c1-4520-8aa4-a68feb9df495" name="Table46bi_2020" connection="Query - Table46bi_2020"/>
          <x15:modelTable id="Table49_2020_116c3ee3-ff9a-4ec3-9640-fc77ea8d6ce8" name="Table49_2020" connection="Query - Table49_2020"/>
          <x15:modelTable id="Table50_2020_f73c14a9-8f6a-4db6-90cc-cac871508d3b" name="Table50_2020" connection="Query - Table50_2020"/>
          <x15:modelTable id="Table50ci_2020_91ed4668-13cb-45c9-861a-64bf88e54918" name="Table50ci_2020" connection="Query - Table50ci_2020"/>
          <x15:modelTable id="Table50cii_2020_e3a25dd4-8938-4482-b464-80764a9d58de" name="Table50cii_2020" connection="Query - Table50cii_2020"/>
          <x15:modelTable id="Table61_2020_08f9fad6-27a2-4f98-88d4-ca53669cc390" name="Table61_2020" connection="Query - Table61_2020"/>
          <x15:modelTable id="Table62_2020_18f4033a-45ba-461a-a314-85c8b5be6040" name="Table62_2020" connection="Query - Table62_2020"/>
          <x15:modelTable id="Table66_2020_a2adff7d-4526-4682-9344-c826631a1276" name="Table66_2020" connection="Query - Table66_2020"/>
          <x15:modelTable id="Table65_2020_b9a5c602-44cd-4feb-bfb9-e9f0c8d08e2e" name="Table65_2020" connection="Query - Table65_2020"/>
          <x15:modelTable id="Table64_2020_19a565c9-f2f4-4f13-af7f-347b60f92ce7" name="Table64_2020" connection="Query - Table64_2020"/>
          <x15:modelTable id="Table63_2020_8737754a-88ba-4c00-9850-07b75e0f828c" name="Table63_2020" connection="Query - Table63_2020"/>
          <x15:modelTable id="Table67_2020_78de8fe9-3d0a-48a2-964a-99ffc25c59e4" name="Table67_2020" connection="Query - Table67_2020"/>
          <x15:modelTable id="TableDQ1b_2020_851c7e9b-5b41-4015-b254-deaa51e2174d" name="TableDQ1b_2020" connection="Query - TableDQ1b_2020"/>
          <x15:modelTable id="TableDQ1a_2020_22dccaa0-59d4-4314-9241-53bfb1b9591c" name="TableDQ1a_2020" connection="Query - TableDQ1a_2020"/>
          <x15:modelTable id="TableDQ1c_2020_1bb54f18-d25f-49ac-80b3-43b60f17f77a" name="TableDQ1c_2020" connection="Query - TableDQ1c_2020"/>
          <x15:modelTable id="TableDQ2a_2020_bcec7c2d-c2dc-4a48-a801-8d9f2a31731b" name="TableDQ2a_2020" connection="Query - TableDQ2a_2020"/>
          <x15:modelTable id="TableDQ2b_2020_b5f8a67f-1ffc-4a40-be5f-e7a557fbbb51" name="TableDQ2b_2020" connection="Query - TableDQ2b_2020"/>
          <x15:modelTable id="TableDQ2c_2020_5b22780b-0734-465b-bc1e-70b85649b1cb" name="TableDQ2c_2020" connection="Query - TableDQ2c_2020"/>
          <x15:modelTable id="TableDQ3a_2020_cc7b3d61-ecb8-4ecb-88cf-014f475e1f89" name="TableDQ3a_2020" connection="Query - TableDQ3a_2020"/>
          <x15:modelTable id="TableDQ3b_2020_2c9d1ab1-685d-44af-b048-9545599b398e" name="TableDQ3b_2020" connection="Query - TableDQ3b_2020"/>
          <x15:modelTable id="TableDQ3c_2020_176f4771-51ae-41a3-bf4b-ec1157ee4d15" name="TableDQ3c_2020" connection="Query - TableDQ3c_2020"/>
          <x15:modelTable id="TableDQ4a_2020_e38c2642-d68a-454d-bb3d-48a5414d5556" name="TableDQ4a_2020" connection="Query - TableDQ4a_2020"/>
          <x15:modelTable id="TableDQ4b_2020_a33d62d0-f363-4687-99d2-9e0c43dc5ed3" name="TableDQ4b_2020" connection="Query - TableDQ4b_2020"/>
          <x15:modelTable id="TableDQ4c_2020_fc7d8583-20b9-4cdc-a9ad-e5be25f3af7a" name="TableDQ4c_2020" connection="Query - TableDQ4c_2020"/>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12" l="1"/>
  <c r="C107" i="23"/>
  <c r="L104" i="7" l="1"/>
  <c r="S39" i="62" l="1"/>
  <c r="P39" i="62"/>
  <c r="N39" i="62"/>
  <c r="O39" i="62" s="1"/>
  <c r="J39" i="62"/>
  <c r="K39" i="62" s="1"/>
  <c r="V39" i="64" l="1"/>
  <c r="E38" i="38" l="1"/>
  <c r="C19" i="13" l="1"/>
  <c r="E19" i="13"/>
  <c r="G19" i="13"/>
  <c r="I19" i="13"/>
  <c r="K19" i="13"/>
  <c r="M19" i="13"/>
  <c r="O19" i="13"/>
  <c r="Q19" i="13"/>
  <c r="S19" i="13"/>
  <c r="U19" i="13"/>
  <c r="C32" i="13"/>
  <c r="E32" i="13"/>
  <c r="G32" i="13"/>
  <c r="I32" i="13"/>
  <c r="K32" i="13"/>
  <c r="M32" i="13"/>
  <c r="O32" i="13"/>
  <c r="Q32" i="13"/>
  <c r="S32" i="13"/>
  <c r="U32" i="13"/>
  <c r="C45" i="13"/>
  <c r="E45" i="13"/>
  <c r="G45" i="13"/>
  <c r="I45" i="13"/>
  <c r="K45" i="13"/>
  <c r="M45" i="13"/>
  <c r="O45" i="13"/>
  <c r="Q45" i="13"/>
  <c r="S45" i="13"/>
  <c r="U45" i="13"/>
  <c r="C46" i="13"/>
  <c r="E46" i="13"/>
  <c r="G46" i="13"/>
  <c r="I46" i="13"/>
  <c r="K46" i="13"/>
  <c r="M46" i="13"/>
  <c r="O46" i="13"/>
  <c r="Q46" i="13"/>
  <c r="S46" i="13"/>
  <c r="U46" i="13"/>
  <c r="W19" i="13"/>
  <c r="W32" i="13"/>
  <c r="W45" i="13"/>
  <c r="W46" i="13"/>
  <c r="X32" i="13" s="1"/>
  <c r="V45" i="13" l="1"/>
  <c r="N45" i="13"/>
  <c r="J45" i="13"/>
  <c r="F45" i="13"/>
  <c r="V19" i="13"/>
  <c r="N19" i="13"/>
  <c r="J19" i="13"/>
  <c r="F19" i="13"/>
  <c r="T45" i="13"/>
  <c r="P45" i="13"/>
  <c r="L45" i="13"/>
  <c r="H45" i="13"/>
  <c r="D45" i="13"/>
  <c r="T19" i="13"/>
  <c r="P19" i="13"/>
  <c r="L19" i="13"/>
  <c r="H19" i="13"/>
  <c r="D19" i="13"/>
  <c r="T46" i="13"/>
  <c r="P46" i="13"/>
  <c r="L46" i="13"/>
  <c r="H46" i="13"/>
  <c r="D46" i="13"/>
  <c r="R45" i="13"/>
  <c r="T32" i="13"/>
  <c r="P32" i="13"/>
  <c r="L32" i="13"/>
  <c r="H32" i="13"/>
  <c r="D32" i="13"/>
  <c r="R19" i="13"/>
  <c r="V46" i="13"/>
  <c r="N46" i="13"/>
  <c r="J46" i="13"/>
  <c r="F46" i="13"/>
  <c r="V32" i="13"/>
  <c r="N32" i="13"/>
  <c r="J32" i="13"/>
  <c r="F32" i="13"/>
  <c r="R46" i="13"/>
  <c r="R32" i="13"/>
  <c r="X45" i="13"/>
  <c r="X19" i="13"/>
  <c r="D19" i="12"/>
  <c r="F19" i="12"/>
  <c r="H19" i="12"/>
  <c r="J19" i="12"/>
  <c r="K19" i="12"/>
  <c r="L19" i="12"/>
  <c r="E19" i="12" s="1"/>
  <c r="D32" i="12"/>
  <c r="F32" i="12"/>
  <c r="H32" i="12"/>
  <c r="J32" i="12"/>
  <c r="L32" i="12"/>
  <c r="D45" i="12"/>
  <c r="F45" i="12"/>
  <c r="H45" i="12"/>
  <c r="J45" i="12"/>
  <c r="K45" i="12" s="1"/>
  <c r="L45" i="12"/>
  <c r="E45" i="12" s="1"/>
  <c r="F46" i="12"/>
  <c r="H46" i="12"/>
  <c r="J46" i="12"/>
  <c r="L46" i="12"/>
  <c r="G45" i="12" l="1"/>
  <c r="I19" i="12"/>
  <c r="I45" i="12"/>
  <c r="I32" i="12"/>
  <c r="E32" i="12"/>
  <c r="K32" i="12"/>
  <c r="G32" i="12"/>
  <c r="I46" i="12"/>
  <c r="K46" i="12"/>
  <c r="G46" i="12"/>
  <c r="E46" i="12"/>
  <c r="G19" i="12"/>
  <c r="A10" i="7" l="1"/>
  <c r="A14" i="7"/>
  <c r="M40" i="23" l="1"/>
  <c r="L44" i="16" l="1"/>
  <c r="J44" i="16"/>
  <c r="H44" i="16"/>
  <c r="F44" i="16"/>
  <c r="D44" i="16"/>
  <c r="D43" i="16"/>
  <c r="F43" i="16"/>
  <c r="H43" i="16"/>
  <c r="L43" i="16"/>
  <c r="J43" i="16"/>
  <c r="J30" i="16"/>
  <c r="L30" i="16"/>
  <c r="L17" i="16"/>
  <c r="J17" i="16"/>
  <c r="H17" i="16"/>
  <c r="H30" i="16"/>
  <c r="F30" i="16"/>
  <c r="D30" i="16"/>
  <c r="F17" i="16"/>
  <c r="D17" i="16"/>
  <c r="E44" i="16" l="1"/>
  <c r="E43" i="16"/>
  <c r="K44" i="16"/>
  <c r="G30" i="16"/>
  <c r="K17" i="16"/>
  <c r="I43" i="16"/>
  <c r="E30" i="16"/>
  <c r="I30" i="16"/>
  <c r="G17" i="16"/>
  <c r="K30" i="16"/>
  <c r="I17" i="16"/>
  <c r="E17" i="16"/>
  <c r="K43" i="16"/>
  <c r="G43" i="16"/>
  <c r="M43" i="16"/>
  <c r="M17" i="16"/>
  <c r="M30" i="16"/>
  <c r="G44" i="16"/>
  <c r="I44" i="16"/>
  <c r="C40" i="23" l="1"/>
  <c r="AA107" i="23" l="1"/>
  <c r="Y107" i="23"/>
  <c r="W107" i="23"/>
  <c r="U107" i="23"/>
  <c r="S107" i="23"/>
  <c r="Q107" i="23"/>
  <c r="O107" i="23"/>
  <c r="M107" i="23"/>
  <c r="K107" i="23"/>
  <c r="I107" i="23"/>
  <c r="G107" i="23"/>
  <c r="E107" i="23"/>
  <c r="AA106" i="23"/>
  <c r="Y106" i="23"/>
  <c r="W106" i="23"/>
  <c r="X106" i="23" s="1"/>
  <c r="U106" i="23"/>
  <c r="S106" i="23"/>
  <c r="Q106" i="23"/>
  <c r="O106" i="23"/>
  <c r="M106" i="23"/>
  <c r="K106" i="23"/>
  <c r="L106" i="23" s="1"/>
  <c r="I106" i="23"/>
  <c r="G106" i="23"/>
  <c r="H106" i="23" s="1"/>
  <c r="E106" i="23"/>
  <c r="C106" i="23"/>
  <c r="AA40" i="23"/>
  <c r="D40" i="23" s="1"/>
  <c r="Y40" i="23"/>
  <c r="Y73" i="23"/>
  <c r="AA73" i="23"/>
  <c r="W73" i="23"/>
  <c r="W40" i="23"/>
  <c r="X40" i="23" s="1"/>
  <c r="U40" i="23"/>
  <c r="U73" i="23"/>
  <c r="S73" i="23"/>
  <c r="S40" i="23"/>
  <c r="Q40" i="23"/>
  <c r="Q73" i="23"/>
  <c r="R73" i="23" s="1"/>
  <c r="O73" i="23"/>
  <c r="O40" i="23"/>
  <c r="P40" i="23" s="1"/>
  <c r="M73" i="23"/>
  <c r="K73" i="23"/>
  <c r="K40" i="23"/>
  <c r="L40" i="23" s="1"/>
  <c r="I40" i="23"/>
  <c r="I73" i="23"/>
  <c r="G73" i="23"/>
  <c r="H73" i="23" s="1"/>
  <c r="G40" i="23"/>
  <c r="H40" i="23" s="1"/>
  <c r="E73" i="23"/>
  <c r="E40" i="23"/>
  <c r="C73" i="23"/>
  <c r="J73" i="23" l="1"/>
  <c r="P73" i="23"/>
  <c r="X73" i="23"/>
  <c r="Z73" i="23"/>
  <c r="J106" i="23"/>
  <c r="N106" i="23"/>
  <c r="Z106" i="23"/>
  <c r="N107" i="23"/>
  <c r="L107" i="23"/>
  <c r="P107" i="23"/>
  <c r="D107" i="23"/>
  <c r="T107" i="23"/>
  <c r="F107" i="23"/>
  <c r="V107" i="23"/>
  <c r="H107" i="23"/>
  <c r="X107" i="23"/>
  <c r="T40" i="23"/>
  <c r="Z40" i="23"/>
  <c r="P106" i="23"/>
  <c r="L73" i="23"/>
  <c r="T73" i="23"/>
  <c r="R106" i="23"/>
  <c r="D73" i="23"/>
  <c r="N73" i="23"/>
  <c r="V73" i="23"/>
  <c r="D106" i="23"/>
  <c r="T106" i="23"/>
  <c r="F73" i="23"/>
  <c r="F106" i="23"/>
  <c r="V106" i="23"/>
  <c r="F40" i="23"/>
  <c r="J107" i="23"/>
  <c r="R107" i="23"/>
  <c r="Z107" i="23"/>
  <c r="J40" i="23"/>
  <c r="N40" i="23"/>
  <c r="R40" i="23"/>
  <c r="V40" i="23"/>
  <c r="AB40" i="23"/>
  <c r="AB106" i="23"/>
  <c r="AB73" i="23"/>
  <c r="I38" i="38" l="1"/>
  <c r="C38" i="38"/>
  <c r="F38" i="38" l="1"/>
  <c r="D38" i="38"/>
  <c r="F18" i="4"/>
  <c r="G18" i="4" l="1"/>
</calcChain>
</file>

<file path=xl/connections.xml><?xml version="1.0" encoding="utf-8"?>
<connections xmlns="http://schemas.openxmlformats.org/spreadsheetml/2006/main">
  <connection id="1" keepAlive="1" name="Query - rptViw13Agr" description="Connection to the 'rptViw13Agr' query in the workbook." type="5" refreshedVersion="0" background="1">
    <dbPr connection="Provider=Microsoft.Mashup.OleDb.1;Data Source=$Workbook$;Location=rptViw13Agr;Extended Properties=&quot;&quot;" command="SELECT * FROM [rptViw13Agr]"/>
  </connection>
  <connection id="2" keepAlive="1" name="Query - rptViw14Agr" description="Connection to the 'rptViw14Agr' query in the workbook." type="5" refreshedVersion="0" background="1">
    <dbPr connection="Provider=Microsoft.Mashup.OleDb.1;Data Source=$Workbook$;Location=rptViw14Agr;Extended Properties=&quot;&quot;" command="SELECT * FROM [rptViw14Agr]"/>
  </connection>
  <connection id="3" name="Query - Table46b_2020" description="Connection to the 'Table46b_2020' query in the workbook." type="100" refreshedVersion="6" minRefreshableVersion="5">
    <extLst>
      <ext xmlns:x15="http://schemas.microsoft.com/office/spreadsheetml/2010/11/main" uri="{DE250136-89BD-433C-8126-D09CA5730AF9}">
        <x15:connection id="079e50e1-078f-4a8b-8933-4b9aa7dd0c1a">
          <x15:oledbPr connection="Provider=Microsoft.Mashup.OleDb.1;Data Source=$Workbook$;Location=Table46b_2020;Extended Properties=&quot;&quot;">
            <x15:dbTables>
              <x15:dbTable name="Table46b_2020"/>
            </x15:dbTables>
          </x15:oledbPr>
        </x15:connection>
      </ext>
    </extLst>
  </connection>
  <connection id="4" name="Query - Table46b_ii_2020" description="Connection to the 'Table46b_ii_2020' query in the workbook." type="100" refreshedVersion="6" minRefreshableVersion="5">
    <extLst>
      <ext xmlns:x15="http://schemas.microsoft.com/office/spreadsheetml/2010/11/main" uri="{DE250136-89BD-433C-8126-D09CA5730AF9}">
        <x15:connection id="0539c6da-b15d-49b6-8fb7-68e2249d64a5">
          <x15:oledbPr connection="Provider=Microsoft.Mashup.OleDb.1;Data Source=$Workbook$;Location=Table46b_ii_2020;Extended Properties=&quot;&quot;">
            <x15:dbTables>
              <x15:dbTable name="Table46b_ii_2020"/>
            </x15:dbTables>
          </x15:oledbPr>
        </x15:connection>
      </ext>
    </extLst>
  </connection>
  <connection id="5" name="Query - Table46bi_2020" description="Connection to the 'Table46bi_2020' query in the workbook." type="100" refreshedVersion="6" minRefreshableVersion="5">
    <extLst>
      <ext xmlns:x15="http://schemas.microsoft.com/office/spreadsheetml/2010/11/main" uri="{DE250136-89BD-433C-8126-D09CA5730AF9}">
        <x15:connection id="21da2d78-37de-45f9-b5ad-b35ab20bbf29">
          <x15:oledbPr connection="Provider=Microsoft.Mashup.OleDb.1;Data Source=$Workbook$;Location=Table46bi_2020;Extended Properties=&quot;&quot;">
            <x15:dbTables>
              <x15:dbTable name="Table46bi_2020"/>
            </x15:dbTables>
          </x15:oledbPr>
        </x15:connection>
      </ext>
    </extLst>
  </connection>
  <connection id="6" name="Query - Table49_2020" description="Connection to the 'Table49_2020' query in the workbook." type="100" refreshedVersion="6" minRefreshableVersion="5">
    <extLst>
      <ext xmlns:x15="http://schemas.microsoft.com/office/spreadsheetml/2010/11/main" uri="{DE250136-89BD-433C-8126-D09CA5730AF9}">
        <x15:connection id="6ebfac5e-390a-4cbf-a726-73701a8570c8">
          <x15:oledbPr connection="Provider=Microsoft.Mashup.OleDb.1;Data Source=$Workbook$;Location=Table49_2020;Extended Properties=&quot;&quot;">
            <x15:dbTables>
              <x15:dbTable name="Table49_2020"/>
            </x15:dbTables>
          </x15:oledbPr>
        </x15:connection>
      </ext>
    </extLst>
  </connection>
  <connection id="7" name="Query - Table50_2020" description="Connection to the 'Table50_2020' query in the workbook." type="100" refreshedVersion="6" minRefreshableVersion="5">
    <extLst>
      <ext xmlns:x15="http://schemas.microsoft.com/office/spreadsheetml/2010/11/main" uri="{DE250136-89BD-433C-8126-D09CA5730AF9}">
        <x15:connection id="1c151219-a4e6-4fe2-955a-bee380d3a9df">
          <x15:oledbPr connection="Provider=Microsoft.Mashup.OleDb.1;Data Source=$Workbook$;Location=Table50_2020;Extended Properties=&quot;&quot;">
            <x15:dbTables>
              <x15:dbTable name="Table50_2020"/>
            </x15:dbTables>
          </x15:oledbPr>
        </x15:connection>
      </ext>
    </extLst>
  </connection>
  <connection id="8" name="Query - Table50ci_2020" description="Connection to the 'Table50ci_2020' query in the workbook." type="100" refreshedVersion="6" minRefreshableVersion="5">
    <extLst>
      <ext xmlns:x15="http://schemas.microsoft.com/office/spreadsheetml/2010/11/main" uri="{DE250136-89BD-433C-8126-D09CA5730AF9}">
        <x15:connection id="211c1b75-a78b-40b3-b369-6dd613e17c09">
          <x15:oledbPr connection="Provider=Microsoft.Mashup.OleDb.1;Data Source=$Workbook$;Location=Table50ci_2020;Extended Properties=&quot;&quot;">
            <x15:dbTables>
              <x15:dbTable name="Table50ci_2020"/>
            </x15:dbTables>
          </x15:oledbPr>
        </x15:connection>
      </ext>
    </extLst>
  </connection>
  <connection id="9" name="Query - Table50cii_2020" description="Connection to the 'Table50cii_2020' query in the workbook." type="100" refreshedVersion="6" minRefreshableVersion="5">
    <extLst>
      <ext xmlns:x15="http://schemas.microsoft.com/office/spreadsheetml/2010/11/main" uri="{DE250136-89BD-433C-8126-D09CA5730AF9}">
        <x15:connection id="abb687f4-bcc6-4346-9f15-8d80dbe5a4bb">
          <x15:oledbPr connection="Provider=Microsoft.Mashup.OleDb.1;Data Source=$Workbook$;Location=Table50cii_2020;Extended Properties=&quot;&quot;">
            <x15:dbTables>
              <x15:dbTable name="Table50cii_2020"/>
            </x15:dbTables>
          </x15:oledbPr>
        </x15:connection>
      </ext>
    </extLst>
  </connection>
  <connection id="10" name="Query - Table61_2020" description="Connection to the 'Table61_2020' query in the workbook." type="100" refreshedVersion="6" minRefreshableVersion="5">
    <extLst>
      <ext xmlns:x15="http://schemas.microsoft.com/office/spreadsheetml/2010/11/main" uri="{DE250136-89BD-433C-8126-D09CA5730AF9}">
        <x15:connection id="58e41969-366d-4be2-a502-f0e7ac0f14d2">
          <x15:oledbPr connection="Provider=Microsoft.Mashup.OleDb.1;Data Source=$Workbook$;Location=Table61_2020;Extended Properties=&quot;&quot;">
            <x15:dbTables>
              <x15:dbTable name="Table61_2020"/>
            </x15:dbTables>
          </x15:oledbPr>
        </x15:connection>
      </ext>
    </extLst>
  </connection>
  <connection id="11" name="Query - Table62_2020" description="Connection to the 'Table62_2020' query in the workbook." type="100" refreshedVersion="6" minRefreshableVersion="5">
    <extLst>
      <ext xmlns:x15="http://schemas.microsoft.com/office/spreadsheetml/2010/11/main" uri="{DE250136-89BD-433C-8126-D09CA5730AF9}">
        <x15:connection id="60fc565f-38df-453d-a4e7-37c23b9af72c">
          <x15:oledbPr connection="Provider=Microsoft.Mashup.OleDb.1;Data Source=$Workbook$;Location=Table62_2020;Extended Properties=&quot;&quot;">
            <x15:dbTables>
              <x15:dbTable name="Table62_2020"/>
            </x15:dbTables>
          </x15:oledbPr>
        </x15:connection>
      </ext>
    </extLst>
  </connection>
  <connection id="12" name="Query - Table63_2020" description="Connection to the 'Table63_2020' query in the workbook." type="100" refreshedVersion="6" minRefreshableVersion="5">
    <extLst>
      <ext xmlns:x15="http://schemas.microsoft.com/office/spreadsheetml/2010/11/main" uri="{DE250136-89BD-433C-8126-D09CA5730AF9}">
        <x15:connection id="85150672-c61d-44b8-abd4-221bafe4bdf1">
          <x15:oledbPr connection="Provider=Microsoft.Mashup.OleDb.1;Data Source=$Workbook$;Location=Table63_2020;Extended Properties=&quot;&quot;">
            <x15:dbTables>
              <x15:dbTable name="Table63_2020"/>
            </x15:dbTables>
          </x15:oledbPr>
        </x15:connection>
      </ext>
    </extLst>
  </connection>
  <connection id="13" name="Query - Table64_2020" description="Connection to the 'Table64_2020' query in the workbook." type="100" refreshedVersion="6" minRefreshableVersion="5">
    <extLst>
      <ext xmlns:x15="http://schemas.microsoft.com/office/spreadsheetml/2010/11/main" uri="{DE250136-89BD-433C-8126-D09CA5730AF9}">
        <x15:connection id="f7f3376b-9eee-4ac2-8fa1-937a4e61e789">
          <x15:oledbPr connection="Provider=Microsoft.Mashup.OleDb.1;Data Source=$Workbook$;Location=Table64_2020;Extended Properties=&quot;&quot;">
            <x15:dbTables>
              <x15:dbTable name="Table64_2020"/>
            </x15:dbTables>
          </x15:oledbPr>
        </x15:connection>
      </ext>
    </extLst>
  </connection>
  <connection id="14" name="Query - Table65_2020" description="Connection to the 'Table65_2020' query in the workbook." type="100" refreshedVersion="6" minRefreshableVersion="5">
    <extLst>
      <ext xmlns:x15="http://schemas.microsoft.com/office/spreadsheetml/2010/11/main" uri="{DE250136-89BD-433C-8126-D09CA5730AF9}">
        <x15:connection id="c2cf2f9f-b0a0-4856-a3e6-7f2accbd9c0e">
          <x15:oledbPr connection="Provider=Microsoft.Mashup.OleDb.1;Data Source=$Workbook$;Location=Table65_2020;Extended Properties=&quot;&quot;">
            <x15:dbTables>
              <x15:dbTable name="Table65_2020"/>
            </x15:dbTables>
          </x15:oledbPr>
        </x15:connection>
      </ext>
    </extLst>
  </connection>
  <connection id="15" name="Query - Table66_2020" description="Connection to the 'Table66_2020' query in the workbook." type="100" refreshedVersion="6" minRefreshableVersion="5">
    <extLst>
      <ext xmlns:x15="http://schemas.microsoft.com/office/spreadsheetml/2010/11/main" uri="{DE250136-89BD-433C-8126-D09CA5730AF9}">
        <x15:connection id="837a13aa-9df8-4e35-aa9c-3c3f87aebe33">
          <x15:oledbPr connection="Provider=Microsoft.Mashup.OleDb.1;Data Source=$Workbook$;Location=Table66_2020;Extended Properties=&quot;&quot;">
            <x15:dbTables>
              <x15:dbTable name="Table66_2020"/>
            </x15:dbTables>
          </x15:oledbPr>
        </x15:connection>
      </ext>
    </extLst>
  </connection>
  <connection id="16" name="Query - Table67_2020" description="Connection to the 'Table67_2020' query in the workbook." type="100" refreshedVersion="6" minRefreshableVersion="5">
    <extLst>
      <ext xmlns:x15="http://schemas.microsoft.com/office/spreadsheetml/2010/11/main" uri="{DE250136-89BD-433C-8126-D09CA5730AF9}">
        <x15:connection id="8f01421a-ef5e-479d-a562-652185afe0e7">
          <x15:oledbPr connection="Provider=Microsoft.Mashup.OleDb.1;Data Source=$Workbook$;Location=Table67_2020;Extended Properties=&quot;&quot;">
            <x15:dbTables>
              <x15:dbTable name="Table67_2020"/>
            </x15:dbTables>
          </x15:oledbPr>
        </x15:connection>
      </ext>
    </extLst>
  </connection>
  <connection id="17" name="Query - TableDQ1a_2020" description="Connection to the 'TableDQ1a_2020' query in the workbook." type="100" refreshedVersion="6" minRefreshableVersion="5">
    <extLst>
      <ext xmlns:x15="http://schemas.microsoft.com/office/spreadsheetml/2010/11/main" uri="{DE250136-89BD-433C-8126-D09CA5730AF9}">
        <x15:connection id="b70fed06-2f46-46f4-80f1-50ee88040205">
          <x15:oledbPr connection="Provider=Microsoft.Mashup.OleDb.1;Data Source=$Workbook$;Location=TableDQ1a_2020;Extended Properties=&quot;&quot;">
            <x15:dbTables>
              <x15:dbTable name="TableDQ1a_2020"/>
            </x15:dbTables>
          </x15:oledbPr>
        </x15:connection>
      </ext>
    </extLst>
  </connection>
  <connection id="18" name="Query - TableDQ1b_2020" description="Connection to the 'TableDQ1b_2020' query in the workbook." type="100" refreshedVersion="6" minRefreshableVersion="5">
    <extLst>
      <ext xmlns:x15="http://schemas.microsoft.com/office/spreadsheetml/2010/11/main" uri="{DE250136-89BD-433C-8126-D09CA5730AF9}">
        <x15:connection id="97b5215d-c4c9-40e3-a0d4-28a9df60dd25">
          <x15:oledbPr connection="Provider=Microsoft.Mashup.OleDb.1;Data Source=$Workbook$;Location=TableDQ1b_2020;Extended Properties=&quot;&quot;">
            <x15:dbTables>
              <x15:dbTable name="TableDQ1b_2020"/>
            </x15:dbTables>
          </x15:oledbPr>
        </x15:connection>
      </ext>
    </extLst>
  </connection>
  <connection id="19" name="Query - TableDQ1c_2020" description="Connection to the 'TableDQ1c_2020' query in the workbook." type="100" refreshedVersion="6" minRefreshableVersion="5">
    <extLst>
      <ext xmlns:x15="http://schemas.microsoft.com/office/spreadsheetml/2010/11/main" uri="{DE250136-89BD-433C-8126-D09CA5730AF9}">
        <x15:connection id="38b80a40-c4e3-4a4b-87b3-12a3af9f89f8">
          <x15:oledbPr connection="Provider=Microsoft.Mashup.OleDb.1;Data Source=$Workbook$;Location=TableDQ1c_2020;Extended Properties=&quot;&quot;">
            <x15:dbTables>
              <x15:dbTable name="TableDQ1c_2020"/>
            </x15:dbTables>
          </x15:oledbPr>
        </x15:connection>
      </ext>
    </extLst>
  </connection>
  <connection id="20" name="Query - TableDQ2a_2020" description="Connection to the 'TableDQ2a_2020' query in the workbook." type="100" refreshedVersion="6" minRefreshableVersion="5">
    <extLst>
      <ext xmlns:x15="http://schemas.microsoft.com/office/spreadsheetml/2010/11/main" uri="{DE250136-89BD-433C-8126-D09CA5730AF9}">
        <x15:connection id="97fd537a-23aa-4e54-a5cc-48a66cfa87a0">
          <x15:oledbPr connection="Provider=Microsoft.Mashup.OleDb.1;Data Source=$Workbook$;Location=TableDQ2a_2020;Extended Properties=&quot;&quot;">
            <x15:dbTables>
              <x15:dbTable name="TableDQ2a_2020"/>
            </x15:dbTables>
          </x15:oledbPr>
        </x15:connection>
      </ext>
    </extLst>
  </connection>
  <connection id="21" name="Query - TableDQ2b_2020" description="Connection to the 'TableDQ2b_2020' query in the workbook." type="100" refreshedVersion="6" minRefreshableVersion="5">
    <extLst>
      <ext xmlns:x15="http://schemas.microsoft.com/office/spreadsheetml/2010/11/main" uri="{DE250136-89BD-433C-8126-D09CA5730AF9}">
        <x15:connection id="89fc379a-6b31-4e29-9600-7f4aa4e06591">
          <x15:oledbPr connection="Provider=Microsoft.Mashup.OleDb.1;Data Source=$Workbook$;Location=TableDQ2b_2020;Extended Properties=&quot;&quot;">
            <x15:dbTables>
              <x15:dbTable name="TableDQ2b_2020"/>
            </x15:dbTables>
          </x15:oledbPr>
        </x15:connection>
      </ext>
    </extLst>
  </connection>
  <connection id="22" name="Query - TableDQ2c_2020" description="Connection to the 'TableDQ2c_2020' query in the workbook." type="100" refreshedVersion="6" minRefreshableVersion="5">
    <extLst>
      <ext xmlns:x15="http://schemas.microsoft.com/office/spreadsheetml/2010/11/main" uri="{DE250136-89BD-433C-8126-D09CA5730AF9}">
        <x15:connection id="1c2f9474-d298-4e65-a3b2-fb9023678cf6">
          <x15:oledbPr connection="Provider=Microsoft.Mashup.OleDb.1;Data Source=$Workbook$;Location=TableDQ2c_2020;Extended Properties=&quot;&quot;">
            <x15:dbTables>
              <x15:dbTable name="TableDQ2c_2020"/>
            </x15:dbTables>
          </x15:oledbPr>
        </x15:connection>
      </ext>
    </extLst>
  </connection>
  <connection id="23" name="Query - TableDQ3a_2020" description="Connection to the 'TableDQ3a_2020' query in the workbook." type="100" refreshedVersion="6" minRefreshableVersion="5">
    <extLst>
      <ext xmlns:x15="http://schemas.microsoft.com/office/spreadsheetml/2010/11/main" uri="{DE250136-89BD-433C-8126-D09CA5730AF9}">
        <x15:connection id="3038812d-a7e0-46a0-8b45-03edefbffbaf">
          <x15:oledbPr connection="Provider=Microsoft.Mashup.OleDb.1;Data Source=$Workbook$;Location=TableDQ3a_2020;Extended Properties=&quot;&quot;">
            <x15:dbTables>
              <x15:dbTable name="TableDQ3a_2020"/>
            </x15:dbTables>
          </x15:oledbPr>
        </x15:connection>
      </ext>
    </extLst>
  </connection>
  <connection id="24" name="Query - TableDQ3b_2020" description="Connection to the 'TableDQ3b_2020' query in the workbook." type="100" refreshedVersion="6" minRefreshableVersion="5">
    <extLst>
      <ext xmlns:x15="http://schemas.microsoft.com/office/spreadsheetml/2010/11/main" uri="{DE250136-89BD-433C-8126-D09CA5730AF9}">
        <x15:connection id="f28f6352-a8ad-44fc-9b43-6b17dbe4561f">
          <x15:oledbPr connection="Provider=Microsoft.Mashup.OleDb.1;Data Source=$Workbook$;Location=TableDQ3b_2020;Extended Properties=&quot;&quot;">
            <x15:dbTables>
              <x15:dbTable name="TableDQ3b_2020"/>
            </x15:dbTables>
          </x15:oledbPr>
        </x15:connection>
      </ext>
    </extLst>
  </connection>
  <connection id="25" name="Query - TableDQ3c_2020" description="Connection to the 'TableDQ3c_2020' query in the workbook." type="100" refreshedVersion="6" minRefreshableVersion="5">
    <extLst>
      <ext xmlns:x15="http://schemas.microsoft.com/office/spreadsheetml/2010/11/main" uri="{DE250136-89BD-433C-8126-D09CA5730AF9}">
        <x15:connection id="4f6dd588-0c1f-4f8c-8ae3-189e0bd753ce">
          <x15:oledbPr connection="Provider=Microsoft.Mashup.OleDb.1;Data Source=$Workbook$;Location=TableDQ3c_2020;Extended Properties=&quot;&quot;">
            <x15:dbTables>
              <x15:dbTable name="TableDQ3c_2020"/>
            </x15:dbTables>
          </x15:oledbPr>
        </x15:connection>
      </ext>
    </extLst>
  </connection>
  <connection id="26" name="Query - TableDQ4a_2020" description="Connection to the 'TableDQ4a_2020' query in the workbook." type="100" refreshedVersion="6" minRefreshableVersion="5">
    <extLst>
      <ext xmlns:x15="http://schemas.microsoft.com/office/spreadsheetml/2010/11/main" uri="{DE250136-89BD-433C-8126-D09CA5730AF9}">
        <x15:connection id="5b37e319-ea3d-4af0-a049-738ffacba146">
          <x15:oledbPr connection="Provider=Microsoft.Mashup.OleDb.1;Data Source=$Workbook$;Location=TableDQ4a_2020;Extended Properties=&quot;&quot;">
            <x15:dbTables>
              <x15:dbTable name="TableDQ4a_2020"/>
            </x15:dbTables>
          </x15:oledbPr>
        </x15:connection>
      </ext>
    </extLst>
  </connection>
  <connection id="27" name="Query - TableDQ4b_2020" description="Connection to the 'TableDQ4b_2020' query in the workbook." type="100" refreshedVersion="6" minRefreshableVersion="5">
    <extLst>
      <ext xmlns:x15="http://schemas.microsoft.com/office/spreadsheetml/2010/11/main" uri="{DE250136-89BD-433C-8126-D09CA5730AF9}">
        <x15:connection id="c46c3e87-26a4-4600-a09e-c9ef5823a483">
          <x15:oledbPr connection="Provider=Microsoft.Mashup.OleDb.1;Data Source=$Workbook$;Location=TableDQ4b_2020;Extended Properties=&quot;&quot;">
            <x15:dbTables>
              <x15:dbTable name="TableDQ4b_2020"/>
            </x15:dbTables>
          </x15:oledbPr>
        </x15:connection>
      </ext>
    </extLst>
  </connection>
  <connection id="28" name="Query - TableDQ4c_2020" description="Connection to the 'TableDQ4c_2020' query in the workbook." type="100" refreshedVersion="6" minRefreshableVersion="5">
    <extLst>
      <ext xmlns:x15="http://schemas.microsoft.com/office/spreadsheetml/2010/11/main" uri="{DE250136-89BD-433C-8126-D09CA5730AF9}">
        <x15:connection id="e5dc3d8b-dee6-4152-91a5-0103b6c342e3">
          <x15:oledbPr connection="Provider=Microsoft.Mashup.OleDb.1;Data Source=$Workbook$;Location=TableDQ4c_2020;Extended Properties=&quot;&quot;">
            <x15:dbTables>
              <x15:dbTable name="TableDQ4c_2020"/>
            </x15:dbTables>
          </x15:oledbPr>
        </x15:connection>
      </ext>
    </extLst>
  </connection>
  <connection id="29" keepAlive="1" name="Query - tbl1" description="Connection to the 'tbl1' query in the workbook." type="5" refreshedVersion="6" background="1" saveData="1">
    <dbPr connection="Provider=Microsoft.Mashup.OleDb.1;Data Source=$Workbook$;Location=tbl1;Extended Properties=&quot;&quot;" command="SELECT * FROM [tbl1]"/>
  </connection>
  <connection id="30" keepAlive="1" name="Query - tbl10" description="Connection to the 'tbl10' query in the workbook." type="5" refreshedVersion="6" background="1" saveData="1">
    <dbPr connection="Provider=Microsoft.Mashup.OleDb.1;Data Source=$Workbook$;Location=tbl10;Extended Properties=&quot;&quot;" command="SELECT * FROM [tbl10]"/>
  </connection>
  <connection id="31" keepAlive="1" name="Query - tbl10a" description="Connection to the 'tbl10a' query in the workbook." type="5" refreshedVersion="6" background="1" saveData="1">
    <dbPr connection="Provider=Microsoft.Mashup.OleDb.1;Data Source=$Workbook$;Location=tbl10a;Extended Properties=&quot;&quot;" command="SELECT * FROM [tbl10a]"/>
  </connection>
  <connection id="32" keepAlive="1" name="Query - tbl10b" description="Connection to the 'tbl10b' query in the workbook." type="5" refreshedVersion="6" background="1" saveData="1">
    <dbPr connection="Provider=Microsoft.Mashup.OleDb.1;Data Source=$Workbook$;Location=tbl10b;Extended Properties=&quot;&quot;" command="SELECT * FROM [tbl10b]"/>
  </connection>
  <connection id="33" keepAlive="1" name="Query - tbl11" description="Connection to the 'tbl11' query in the workbook." type="5" refreshedVersion="6" background="1" saveData="1">
    <dbPr connection="Provider=Microsoft.Mashup.OleDb.1;Data Source=$Workbook$;Location=tbl11;Extended Properties=&quot;&quot;" command="SELECT * FROM [tbl11]"/>
  </connection>
  <connection id="34" keepAlive="1" name="Query - tbl12" description="Connection to the 'tbl12' query in the workbook." type="5" refreshedVersion="6" background="1" saveData="1">
    <dbPr connection="Provider=Microsoft.Mashup.OleDb.1;Data Source=$Workbook$;Location=tbl12;Extended Properties=&quot;&quot;" command="SELECT * FROM [tbl12]"/>
  </connection>
  <connection id="35" keepAlive="1" name="Query - tbl13" description="Connection to the 'tbl13' query in the workbook." type="5" refreshedVersion="6" background="1" saveData="1">
    <dbPr connection="Provider=Microsoft.Mashup.OleDb.1;Data Source=$Workbook$;Location=tbl13;Extended Properties=&quot;&quot;" command="SELECT * FROM [tbl13]"/>
  </connection>
  <connection id="36" keepAlive="1" name="Query - tbl14" description="Connection to the 'tbl14' query in the workbook." type="5" refreshedVersion="6" background="1" saveData="1">
    <dbPr connection="Provider=Microsoft.Mashup.OleDb.1;Data Source=$Workbook$;Location=tbl14;Extended Properties=&quot;&quot;" command="SELECT * FROM [tbl14]"/>
  </connection>
  <connection id="37" keepAlive="1" name="Query - tbl15" description="Connection to the 'tbl15' query in the workbook." type="5" refreshedVersion="6" background="1" saveData="1">
    <dbPr connection="Provider=Microsoft.Mashup.OleDb.1;Data Source=$Workbook$;Location=tbl15;Extended Properties=&quot;&quot;" command="SELECT * FROM [tbl15]"/>
  </connection>
  <connection id="38" keepAlive="1" name="Query - tbl16" description="Connection to the 'tbl16' query in the workbook." type="5" refreshedVersion="6" background="1" saveData="1">
    <dbPr connection="Provider=Microsoft.Mashup.OleDb.1;Data Source=$Workbook$;Location=tbl16;Extended Properties=&quot;&quot;" command="SELECT * FROM [tbl16]"/>
  </connection>
  <connection id="39" keepAlive="1" name="Query - tbl17" description="Connection to the 'tbl17' query in the workbook." type="5" refreshedVersion="6" background="1" saveData="1">
    <dbPr connection="Provider=Microsoft.Mashup.OleDb.1;Data Source=$Workbook$;Location=tbl17;Extended Properties=&quot;&quot;" command="SELECT * FROM [tbl17]"/>
  </connection>
  <connection id="40" keepAlive="1" name="Query - tbl18" description="Connection to the 'tbl18' query in the workbook." type="5" refreshedVersion="6" background="1" saveData="1">
    <dbPr connection="Provider=Microsoft.Mashup.OleDb.1;Data Source=$Workbook$;Location=tbl18;Extended Properties=&quot;&quot;" command="SELECT * FROM [tbl18]"/>
  </connection>
  <connection id="41" keepAlive="1" name="Query - tbl19" description="Connection to the 'tbl19' query in the workbook." type="5" refreshedVersion="6" background="1" saveData="1">
    <dbPr connection="Provider=Microsoft.Mashup.OleDb.1;Data Source=$Workbook$;Location=tbl19;Extended Properties=&quot;&quot;" command="SELECT * FROM [tbl19]"/>
  </connection>
  <connection id="42" keepAlive="1" name="Query - tbl19 (2)" description="Connection to the 'tbl19 (2)' query in the workbook." type="5" refreshedVersion="6" background="1" saveData="1">
    <dbPr connection="Provider=Microsoft.Mashup.OleDb.1;Data Source=$Workbook$;Location=&quot;tbl19 (2)&quot;;Extended Properties=&quot;&quot;" command="SELECT * FROM [tbl19 (2)]"/>
  </connection>
  <connection id="43" keepAlive="1" name="Query - tbl19 (3)" description="Connection to the 'tbl19 (3)' query in the workbook." type="5" refreshedVersion="6" background="1" saveData="1">
    <dbPr connection="Provider=Microsoft.Mashup.OleDb.1;Data Source=$Workbook$;Location=&quot;tbl19 (3)&quot;;Extended Properties=&quot;&quot;" command="SELECT * FROM [tbl19 (3)]"/>
  </connection>
  <connection id="44" keepAlive="1" name="Query - tbl19 (4)" description="Connection to the 'tbl19 (4)' query in the workbook." type="5" refreshedVersion="6" background="1" saveData="1">
    <dbPr connection="Provider=Microsoft.Mashup.OleDb.1;Data Source=$Workbook$;Location=&quot;tbl19 (4)&quot;;Extended Properties=&quot;&quot;" command="SELECT * FROM [tbl19 (4)]"/>
  </connection>
  <connection id="45" keepAlive="1" name="Query - tbl2" description="Connection to the 'tbl2' query in the workbook." type="5" refreshedVersion="6" background="1" saveData="1">
    <dbPr connection="Provider=Microsoft.Mashup.OleDb.1;Data Source=$Workbook$;Location=tbl2;Extended Properties=&quot;&quot;" command="SELECT * FROM [tbl2]"/>
  </connection>
  <connection id="46" keepAlive="1" name="Query - tbl20" description="Connection to the 'tbl20' query in the workbook." type="5" refreshedVersion="6" background="1" saveData="1">
    <dbPr connection="Provider=Microsoft.Mashup.OleDb.1;Data Source=$Workbook$;Location=tbl20;Extended Properties=&quot;&quot;" command="SELECT * FROM [tbl20]"/>
  </connection>
  <connection id="47" keepAlive="1" name="Query - tbl21" description="Connection to the 'tbl21' query in the workbook." type="5" refreshedVersion="6" background="1" saveData="1">
    <dbPr connection="Provider=Microsoft.Mashup.OleDb.1;Data Source=$Workbook$;Location=tbl21;Extended Properties=&quot;&quot;" command="SELECT * FROM [tbl21]"/>
  </connection>
  <connection id="48" keepAlive="1" name="Query - tbl22" description="Connection to the 'tbl22' query in the workbook." type="5" refreshedVersion="6" background="1" saveData="1">
    <dbPr connection="Provider=Microsoft.Mashup.OleDb.1;Data Source=$Workbook$;Location=tbl22;Extended Properties=&quot;&quot;" command="SELECT * FROM [tbl22]"/>
  </connection>
  <connection id="49" keepAlive="1" name="Query - tbl3" description="Connection to the 'tbl3' query in the workbook." type="5" refreshedVersion="6" background="1" saveData="1">
    <dbPr connection="Provider=Microsoft.Mashup.OleDb.1;Data Source=$Workbook$;Location=tbl3;Extended Properties=&quot;&quot;" command="SELECT * FROM [tbl3]"/>
  </connection>
  <connection id="50" keepAlive="1" name="Query - tbl4" description="Connection to the 'tbl4' query in the workbook." type="5" refreshedVersion="6" background="1" saveData="1">
    <dbPr connection="Provider=Microsoft.Mashup.OleDb.1;Data Source=$Workbook$;Location=tbl4;Extended Properties=&quot;&quot;" command="SELECT * FROM [tbl4]"/>
  </connection>
  <connection id="51" keepAlive="1" name="Query - tbl5" description="Connection to the 'tbl5' query in the workbook." type="5" refreshedVersion="6" background="1" saveData="1">
    <dbPr connection="Provider=Microsoft.Mashup.OleDb.1;Data Source=$Workbook$;Location=tbl5;Extended Properties=&quot;&quot;" command="SELECT * FROM [tbl5]"/>
  </connection>
  <connection id="52" keepAlive="1" name="Query - tbl6" description="Connection to the 'tbl6' query in the workbook." type="5" refreshedVersion="6" background="1" saveData="1">
    <dbPr connection="Provider=Microsoft.Mashup.OleDb.1;Data Source=$Workbook$;Location=tbl6;Extended Properties=&quot;&quot;" command="SELECT * FROM [tbl6]"/>
  </connection>
  <connection id="53" keepAlive="1" name="Query - tbl7" description="Connection to the 'tbl7' query in the workbook." type="5" refreshedVersion="6" background="1" saveData="1">
    <dbPr connection="Provider=Microsoft.Mashup.OleDb.1;Data Source=$Workbook$;Location=tbl7;Extended Properties=&quot;&quot;" command="SELECT * FROM [tbl7]"/>
  </connection>
  <connection id="54" keepAlive="1" name="Query - tbl8" description="Connection to the 'tbl8' query in the workbook." type="5" refreshedVersion="6" background="1" saveData="1">
    <dbPr connection="Provider=Microsoft.Mashup.OleDb.1;Data Source=$Workbook$;Location=tbl8;Extended Properties=&quot;&quot;" command="SELECT * FROM [tbl8]"/>
  </connection>
  <connection id="55" keepAlive="1" name="Query - tbl9" description="Connection to the 'tbl9' query in the workbook." type="5" refreshedVersion="6" background="1" saveData="1">
    <dbPr connection="Provider=Microsoft.Mashup.OleDb.1;Data Source=$Workbook$;Location=tbl9;Extended Properties=&quot;&quot;" command="SELECT * FROM [tbl9]"/>
  </connection>
  <connection id="56"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<sst xmlns="http://schemas.openxmlformats.org/spreadsheetml/2006/main" count="2054" uniqueCount="422">
  <si>
    <t>Age Years</t>
  </si>
  <si>
    <t>Male</t>
  </si>
  <si>
    <t>Male (%)</t>
  </si>
  <si>
    <t>Female</t>
  </si>
  <si>
    <t>Female (%)</t>
  </si>
  <si>
    <t>Unknown</t>
  </si>
  <si>
    <t>Unknown (%)</t>
  </si>
  <si>
    <t>Total</t>
  </si>
  <si>
    <t>Total (%)</t>
  </si>
  <si>
    <t>(0.0)</t>
  </si>
  <si>
    <t>1</t>
  </si>
  <si>
    <t>2</t>
  </si>
  <si>
    <t>3</t>
  </si>
  <si>
    <t>4</t>
  </si>
  <si>
    <t>5</t>
  </si>
  <si>
    <t>6</t>
  </si>
  <si>
    <t>7</t>
  </si>
  <si>
    <t>8</t>
  </si>
  <si>
    <t>9</t>
  </si>
  <si>
    <t>10</t>
  </si>
  <si>
    <t>11</t>
  </si>
  <si>
    <t>12</t>
  </si>
  <si>
    <t/>
  </si>
  <si>
    <t>Year</t>
  </si>
  <si>
    <t>Organisation</t>
  </si>
  <si>
    <t>&lt;1</t>
  </si>
  <si>
    <t>&lt;1 (%)</t>
  </si>
  <si>
    <t>1-4</t>
  </si>
  <si>
    <t>1-4 (%)</t>
  </si>
  <si>
    <t>5-10</t>
  </si>
  <si>
    <t>5-10 (%)</t>
  </si>
  <si>
    <t>11-15</t>
  </si>
  <si>
    <t>11-15 (%)</t>
  </si>
  <si>
    <t>2017</t>
  </si>
  <si>
    <t>A</t>
  </si>
  <si>
    <t>C</t>
  </si>
  <si>
    <t>D</t>
  </si>
  <si>
    <t>E1</t>
  </si>
  <si>
    <t>E2</t>
  </si>
  <si>
    <t>F</t>
  </si>
  <si>
    <t>H</t>
  </si>
  <si>
    <t>I</t>
  </si>
  <si>
    <t>K2</t>
  </si>
  <si>
    <t>K3</t>
  </si>
  <si>
    <t>L</t>
  </si>
  <si>
    <t>M</t>
  </si>
  <si>
    <t>N</t>
  </si>
  <si>
    <t>O</t>
  </si>
  <si>
    <t>P</t>
  </si>
  <si>
    <t>Q</t>
  </si>
  <si>
    <t>R</t>
  </si>
  <si>
    <t>S</t>
  </si>
  <si>
    <t>T</t>
  </si>
  <si>
    <t>U</t>
  </si>
  <si>
    <t>V</t>
  </si>
  <si>
    <t>W</t>
  </si>
  <si>
    <t>X1</t>
  </si>
  <si>
    <t>X2</t>
  </si>
  <si>
    <t>Y</t>
  </si>
  <si>
    <t>Z</t>
  </si>
  <si>
    <t>ZA</t>
  </si>
  <si>
    <t>ZB</t>
  </si>
  <si>
    <t>ZC</t>
  </si>
  <si>
    <t>ZD</t>
  </si>
  <si>
    <t>ZE</t>
  </si>
  <si>
    <t>ZF</t>
  </si>
  <si>
    <t>2018</t>
  </si>
  <si>
    <t>2019</t>
  </si>
  <si>
    <t>Grand</t>
  </si>
  <si>
    <t>Month</t>
  </si>
  <si>
    <t>Cardiovascular</t>
  </si>
  <si>
    <t>Endocrine / metabolic</t>
  </si>
  <si>
    <t>Gastrointestinal</t>
  </si>
  <si>
    <t>Infection</t>
  </si>
  <si>
    <t>Musculoskeletal</t>
  </si>
  <si>
    <t>Neurological</t>
  </si>
  <si>
    <t>Oncology</t>
  </si>
  <si>
    <t>Respiratory</t>
  </si>
  <si>
    <t>Other</t>
  </si>
  <si>
    <t>January</t>
  </si>
  <si>
    <t>February</t>
  </si>
  <si>
    <t>March</t>
  </si>
  <si>
    <t>April</t>
  </si>
  <si>
    <t>May</t>
  </si>
  <si>
    <t>June</t>
  </si>
  <si>
    <t>July</t>
  </si>
  <si>
    <t>August</t>
  </si>
  <si>
    <t>September</t>
  </si>
  <si>
    <t>October</t>
  </si>
  <si>
    <t>November</t>
  </si>
  <si>
    <t>December</t>
  </si>
  <si>
    <t>England</t>
  </si>
  <si>
    <t>Scotland</t>
  </si>
  <si>
    <t>Republic of Ireland</t>
  </si>
  <si>
    <t>Wales</t>
  </si>
  <si>
    <t>Northern Ireland</t>
  </si>
  <si>
    <t>Out of Area</t>
  </si>
  <si>
    <t>Missing</t>
  </si>
  <si>
    <t>&lt;1%</t>
  </si>
  <si>
    <t>&lt;1% (%)</t>
  </si>
  <si>
    <t>1-5%</t>
  </si>
  <si>
    <t>1-5% (%)</t>
  </si>
  <si>
    <t>5-15%</t>
  </si>
  <si>
    <t>5-15% (%)</t>
  </si>
  <si>
    <t>15-30%</t>
  </si>
  <si>
    <t>15-30% (%)</t>
  </si>
  <si>
    <t>30%+</t>
  </si>
  <si>
    <t>30%+ (%)</t>
  </si>
  <si>
    <t>Admission type</t>
  </si>
  <si>
    <t>Planned - following surgery</t>
  </si>
  <si>
    <t>Planned - other</t>
  </si>
  <si>
    <t>Unplanned - following surgery</t>
  </si>
  <si>
    <t>Unplanned - other</t>
  </si>
  <si>
    <t>Planned - following surgery (%)</t>
  </si>
  <si>
    <t>Unplanned - following surgery (%)</t>
  </si>
  <si>
    <t>Planned - other (%)</t>
  </si>
  <si>
    <t>Unplanned - other (%)</t>
  </si>
  <si>
    <t>Same hospital</t>
  </si>
  <si>
    <t>Same hospital (%)</t>
  </si>
  <si>
    <t>Other hospital</t>
  </si>
  <si>
    <t>Other hospital (%)</t>
  </si>
  <si>
    <t>A &amp; E</t>
  </si>
  <si>
    <t>HDU (step-up/step-down unit)</t>
  </si>
  <si>
    <t>ICU / PICU / NICU</t>
  </si>
  <si>
    <t>Theatre and recovery</t>
  </si>
  <si>
    <t>Ward</t>
  </si>
  <si>
    <t>Primary Diagnosis Group</t>
  </si>
  <si>
    <t>Notes</t>
  </si>
  <si>
    <t>ADMISSION DATA</t>
  </si>
  <si>
    <t>INDEX TO ADMISSION DATA</t>
  </si>
  <si>
    <t xml:space="preserve">In this report we present data on admissions to PICU during the reporting period.  Information is broken down by several factors including age, sex, primary diagnostic group and admission type. Data are presented by year of admission. </t>
  </si>
  <si>
    <t xml:space="preserve">Each line represents a different age group and the number of admissions over time is plotted. The higher the line reaches, the more admissions are represented. </t>
  </si>
  <si>
    <t>The percentages in the white columns show row percentages, i.e. what proportion of all admissions, in a given month of a given year, were in each diagnostic group.  The percentages in the 'Total' column show column percentages, i.e. what proportion of admissions for a specific year occurred in each month.</t>
  </si>
  <si>
    <t>The percentages in the white columns show row percentages, e.g. what proportion of all admissions, to a given organisation in a given year, occurred in a given month.  The percentages in the 'Total' column show column percentages, i.e. what proportion of admissions for a specific year occurred in each organisation.</t>
  </si>
  <si>
    <t xml:space="preserve">Rows in this table show the number of admissions to UK and ROI PICUs, in each year of the reporting period, for children from each country of residence. The 'Total' column shows the number of admissions for children resident in each country who were admitted to a PICU in the UK or ROI any time during the reporting period. </t>
  </si>
  <si>
    <t xml:space="preserve">The percentages in the white columns show row percentages, i.e. what proportion of all admissions, for a given organisation in a given year, were for patients in each PIM3 category.  The percentages in the 'Total' column show column percentages, i.e. what proportion of all admissions for a specific year were accounted for by each organisation. </t>
  </si>
  <si>
    <t xml:space="preserve">The percentages in the white columns show row percentages, i.e. what proportion of all admissions, for a given organisation in a given year, were from a given admission source.  The percentages in the 'Total' column show column percentages, i.e. what proportion of all admissions for a specific year were accounted for by each organisation. </t>
  </si>
  <si>
    <t>The percentages in the white columns show row percentages, i.e. what proportion of all admissions, to a given organisation in a given year, were in each diagnostic group.  The percentages in the 'Total' column show column percentages, i.e. what proportion of admissions were to a given organisation in a given year.</t>
  </si>
  <si>
    <t>2) 'Other' includes a mixture of diagnoses but also some coding where a non-diagnostic Read code was given e.g. 'Post-surgical wound care', this practice varies by organisation.</t>
  </si>
  <si>
    <t>The percentages in the white columns show row percentages, i.e. what proportion of "planned - following surgery" admissions, to a given organisation in a given year, were in each diagnostic group.  The percentages in the 'Total' column show column percentages, i.e. what proportion of "planned - following surgery" admissions were to a given organisation in a given year.</t>
  </si>
  <si>
    <t>Rows in this table show the number of admissions to PICU with a primary diagnosis falling into each of the diagnostic groups, in each month of each year. In the 'Total' column, the total number of admissions to PICUs in each month of each year is given.</t>
  </si>
  <si>
    <t xml:space="preserve">Rows in this table show the number of admissions to each organisation in each month of each year. The 'Total' column shows the total number of admissions to each organisation in a given year. </t>
  </si>
  <si>
    <t>The percentages in the white columns show row percentages, i.e. what proportion of all admissions of a given type were for children in each age category.  The percentages in the 'Total' column show column percentages, i.e. what proportion of admissions for a specific year fell into each admission type category.</t>
  </si>
  <si>
    <t>3) Recalibrated PIM3 co-efficients for 2020 can be found in Table 50c(ii)</t>
  </si>
  <si>
    <t>Rows in this table show the number of admissions of each type, for each age category, over the whole reporting period.  The 'Total' column shows the total number of admissions over the reporting period of each type.</t>
  </si>
  <si>
    <t xml:space="preserve">Rows in this table show the number of admission of each type to each PICU, in each year of the reporting period. The 'Total' column shows the total number of admissions to each unit in each year of the reporting period. </t>
  </si>
  <si>
    <t xml:space="preserve">The percentages in the white columns show row percentages, i.e. what proportion of all admissions, for a given organisation in a given year, were of each type.  The percentages in the 'Total' column show column percentages, i.e. what proportion of all admissions for a specific year were accounted for by each organisation. </t>
  </si>
  <si>
    <t>Other UK</t>
  </si>
  <si>
    <t xml:space="preserve">All percentages in this table are column percentages which show the proportion of all admissions for a given year accounted for by children resident in a given country. </t>
  </si>
  <si>
    <t xml:space="preserve">Rows in this table show the number of admissions, to each organisation in each year, where the patient fell into each of the PIM3 risk groups. The final column shows the total number of admissions to each organisation in a given year. </t>
  </si>
  <si>
    <t xml:space="preserve">Rows in this table show the number of admissions, to each organisation, from each admission source, in each year of the reporting period. The 'Total' column shows the total number of admissions to each unit in each year of the reporting period. </t>
  </si>
  <si>
    <t>2) "Unplanned, other" admissions of unknown source type are excluded from this figure (n=3)</t>
  </si>
  <si>
    <t xml:space="preserve">Rows in this table show the number of admissions, to each organisation, from each care area, in each year of the reporting period. The 'Total' column shows the total number of admissions to each unit in each year of the reporting period. </t>
  </si>
  <si>
    <t xml:space="preserve">The percentages in the white columns show row percentages, i.e. what proportion of all unplanned other admissions from hospital, for a given organisation in a given year, were from a given care area.  The percentages in the 'Total' column show column percentages, i.e. what proportion of all admissions unplanned other admissions from hospital, for a specific year were accounted for by each organisation. </t>
  </si>
  <si>
    <t xml:space="preserve">Rows in this table show the number of admissions to PICU with a primary diagnosis in each of the diagnostic groups, to each organisation, in each year. In the 'Total' column, the total number of admissions to each organisation in each year is given. </t>
  </si>
  <si>
    <t>2) Other includes care areas reported as "Other" and also includes: recovery only; x-ray, endoscopy, CT scanner or similar; and unknown admissions sources.</t>
  </si>
  <si>
    <t>The percentages in the white columns show row percentages, i.e. what proportion of all admissions, in a given diagnostic group, were in each age category.  The percentages in the 'Total' column show column percentages, i.e. what proportion of admissions for a specific year fell into each diagnostic group.</t>
  </si>
  <si>
    <r>
      <rPr>
        <sz val="8"/>
        <rFont val="Arial"/>
        <family val="2"/>
      </rPr>
      <t>1) Further information on the definition of each admission type can be found in the</t>
    </r>
    <r>
      <rPr>
        <sz val="8"/>
        <color theme="1"/>
        <rFont val="Arial"/>
        <family val="2"/>
      </rPr>
      <t xml:space="preserve"> Data Description Document.</t>
    </r>
  </si>
  <si>
    <r>
      <rPr>
        <sz val="8"/>
        <rFont val="Arial"/>
        <family val="2"/>
      </rPr>
      <t>1) Primary diagnosis group classification is based on CT3 (The Read Codes).  Further information on the primary diagnostic groups can be found in the</t>
    </r>
    <r>
      <rPr>
        <sz val="8"/>
        <color theme="1"/>
        <rFont val="Arial"/>
        <family val="2"/>
      </rPr>
      <t xml:space="preserve"> Data Description Document.</t>
    </r>
  </si>
  <si>
    <r>
      <rPr>
        <sz val="8"/>
        <rFont val="Arial"/>
        <family val="2"/>
      </rPr>
      <t>1) The categorisation into &lt;1%, 1-&lt;5%, 5%-&lt;15%, 15-&lt;30% and 30% plus expected probability of mortality reflects those used by the Australian and New Zealand Intensive Care Society (ANZPICS)</t>
    </r>
    <r>
      <rPr>
        <vertAlign val="superscript"/>
        <sz val="8"/>
        <color theme="1"/>
        <rFont val="Arial"/>
        <family val="2"/>
      </rPr>
      <t>REF(1)</t>
    </r>
    <r>
      <rPr>
        <sz val="8"/>
        <color theme="1"/>
        <rFont val="Arial"/>
        <family val="2"/>
      </rPr>
      <t xml:space="preserve"> </t>
    </r>
    <r>
      <rPr>
        <sz val="8"/>
        <rFont val="Arial"/>
        <family val="2"/>
      </rPr>
      <t>for comparability.</t>
    </r>
  </si>
  <si>
    <r>
      <rPr>
        <sz val="8"/>
        <rFont val="Arial"/>
        <family val="2"/>
      </rPr>
      <t>2) The expected probability of mortality was estimated using the Paediatric Index of Mortality 3 (PIM3)</t>
    </r>
    <r>
      <rPr>
        <vertAlign val="superscript"/>
        <sz val="8"/>
        <color theme="1"/>
        <rFont val="Arial"/>
        <family val="2"/>
      </rPr>
      <t>REF(2)</t>
    </r>
    <r>
      <rPr>
        <sz val="8"/>
        <rFont val="Arial"/>
        <family val="2"/>
      </rPr>
      <t xml:space="preserve"> recalibrated in 2020. </t>
    </r>
  </si>
  <si>
    <t xml:space="preserve">1) Row totals and the grand total include suppressed values. Column totals exclude suppressed values.         
</t>
  </si>
  <si>
    <t xml:space="preserve">4) Row totals and the grand total include suppressed values. Column totals exclude suppressed values.     </t>
  </si>
  <si>
    <t>2) Row totals and the grand total include suppressed values. Column totals exclude suppressed values</t>
  </si>
  <si>
    <t>2) Row totals and the grand total include suppressed values. Column totals, where admissions are broken down by unit, exclude suppressed values</t>
  </si>
  <si>
    <t>3) Please note that column totals in this table will not update dynamically when filtering is applied</t>
  </si>
  <si>
    <t>4) Row and column totals include suppressed values</t>
  </si>
  <si>
    <t>TABLE 1 ADMISSIONS BY AGE AND SEX, 2018 - 2020</t>
  </si>
  <si>
    <t>&lt;1 month</t>
  </si>
  <si>
    <t>1-2 months</t>
  </si>
  <si>
    <t>3-5 months</t>
  </si>
  <si>
    <t>6-11 months</t>
  </si>
  <si>
    <t>Under 1 year total</t>
  </si>
  <si>
    <t>1-4 years</t>
  </si>
  <si>
    <t>5-10 years</t>
  </si>
  <si>
    <t>11-15 years</t>
  </si>
  <si>
    <t>16-17 years</t>
  </si>
  <si>
    <t>18+ years</t>
  </si>
  <si>
    <t>Under 16 years total</t>
  </si>
  <si>
    <t>Over 16 years total</t>
  </si>
  <si>
    <t>2018-2020 Total</t>
  </si>
  <si>
    <t>1) Admissions where the child is of ambiguous sex are not presented (n=2)</t>
  </si>
  <si>
    <t>FIGURE 1 ADMISSIONS BY AGE AND SEX, 2018 - 2020</t>
  </si>
  <si>
    <t>&lt;1 Month</t>
  </si>
  <si>
    <t>1-2 Month</t>
  </si>
  <si>
    <t>3-5 Month</t>
  </si>
  <si>
    <t>6-11 Month</t>
  </si>
  <si>
    <t>2018-2020</t>
  </si>
  <si>
    <t>Under 16 years old</t>
  </si>
  <si>
    <t>Over 16 Total</t>
  </si>
  <si>
    <t>Under 1 year old</t>
  </si>
  <si>
    <t>1 to 15 years old</t>
  </si>
  <si>
    <t>n</t>
  </si>
  <si>
    <t>(%)</t>
  </si>
  <si>
    <t>FIGURE 3 ADMISSIONS BY MONTH AND AGE</t>
  </si>
  <si>
    <t xml:space="preserve">Figure 3 shows the number of children (&lt;16 years) admitted to PICU in each age group across time over the reporting period. </t>
  </si>
  <si>
    <t>TABLE 4 ADMISSIONS BY MONTH AND PRIMARY DIAGNOSTIC GROUP</t>
  </si>
  <si>
    <t>FIGURE 4 ADMISSIONS BY MONTH AND PRIMARY DIAGNOSTIC GROUP</t>
  </si>
  <si>
    <t>FIGURE 5 RESPIRATORY ADMISSIONS BY MONTH AND AGE</t>
  </si>
  <si>
    <t xml:space="preserve">TABLE 7 COUNTRY OF ADMISSION BY COUNTRY OF RESIDENCE AND YEAR </t>
  </si>
  <si>
    <t>Country Of Residence</t>
  </si>
  <si>
    <t>Country of Admision</t>
  </si>
  <si>
    <t>England (NHS)</t>
  </si>
  <si>
    <t>England (Non-NHS)</t>
  </si>
  <si>
    <t xml:space="preserve">Table 7 gives numbers of admissions (for those &lt;16 years), by country of residence of the child, for each year of the reporting period.  Country of residence is based on the home address of a child.  </t>
  </si>
  <si>
    <t>TABLE 8 ADMISSIONS BY PREDICTED MORTALITY RISK GROUP, BY HEALTH ORGANISATION</t>
  </si>
  <si>
    <t>0</t>
  </si>
  <si>
    <t>TABLE 9 ADMISSIONS BY ADMISSION TYPE AND AGE, 2018 - 2020</t>
  </si>
  <si>
    <t>Table 9 presents the number of admissions to PICU for children (&lt;16 years), by admission type and age group in years for the whole reporting period combined.</t>
  </si>
  <si>
    <t>FIGURE 9 ADMISSIONS BY ADMISSION TYPE AND AGE, 2018 - 2020</t>
  </si>
  <si>
    <t xml:space="preserve">Figure 9 presents the number of admissions to PICU for children (&lt;16 years), by admission type and age group in years.  The higher the bar, the more admissions are represented. </t>
  </si>
  <si>
    <t>FIGURE 10 ADMISSIONS BY ADMISSION TYPE, BY HEALTH ORGANISATION, 2018 - 2020</t>
  </si>
  <si>
    <t xml:space="preserve">Figure 10 shows the number of admissions to PICU falling into each admission category, by organisation, over the three years of the reporting period combined. The larger the bar, the more admissions were accounted for by the corresponding admission type. </t>
  </si>
  <si>
    <t>TABLE 11 ADMISSIONS BY SOURCE OF ADMISSION (ADMISSION TYPE UNPLANNED - OTHER), BY HEALTH ORGANISATION</t>
  </si>
  <si>
    <t xml:space="preserve">Table 11 presents the number of children (&lt;16 years) admitted to PICU, for each year of the reporting period, by admission source and organisation for patients with an "unplanned - other" admission type.  </t>
  </si>
  <si>
    <t>&lt;3</t>
  </si>
  <si>
    <t>&lt;0.5</t>
  </si>
  <si>
    <t>&lt;0.7</t>
  </si>
  <si>
    <t>&lt;0.6</t>
  </si>
  <si>
    <t>&lt;1.1</t>
  </si>
  <si>
    <t>&lt;0.4</t>
  </si>
  <si>
    <t>&lt;0.8</t>
  </si>
  <si>
    <t>&lt;2.0</t>
  </si>
  <si>
    <t>&lt;0.9</t>
  </si>
  <si>
    <t>&lt;1.0</t>
  </si>
  <si>
    <t>&lt;1.6</t>
  </si>
  <si>
    <t>&lt;2.8</t>
  </si>
  <si>
    <t>&lt;1.3</t>
  </si>
  <si>
    <t>&lt;2.9</t>
  </si>
  <si>
    <t>FIGURE 11 ADMISSIONS BY SOURCE OF ADMISSION (ADMISSION TYPE UNPLANNED - OTHER), BY HEALTH ORGANISATION, 2018 - 2020</t>
  </si>
  <si>
    <t>Figure 11 shows the number of admissions to PICU from each admission source, by organisation, over the three years of the reporting period, for patients with an "unplanned - other" admission type. The larger the bar, the more admissions were accounted for by the corresponding source of admission.</t>
  </si>
  <si>
    <t>TABLE 12 ADMISSIONS BY CARE AREA ADMITTED FROM (ADMISSION TYPE UNPLANNED - OTHER; ADMITTED FROM HOSPITAL), BY HEALTH ORGANISATION</t>
  </si>
  <si>
    <t xml:space="preserve">Table 12 presents the number of children (&lt;16 years) admitted to PICU, for each year of the reporting period, by care area admitted from and organisation for patients with an "unplanned - other" admission type who were admitted from hospital (either the same hospital or another hospital).  </t>
  </si>
  <si>
    <t>FIGURE 12 ADMISSIONS BY CARE AREA ADMITTED FROM (ADMISSION TYPE UNPLANNED - OTHER; ADMITTED FROM HOSPITAL), BY HEALTH ORGANISATION, 2018 - 2020</t>
  </si>
  <si>
    <t>Figure 12 shows the number of admissions to PICU from each admission source, by organisation, over the reporting period, for patients with an "unplanned - other" admission type who were admitted from hospital (either the same hospital or another hospital).</t>
  </si>
  <si>
    <t>&lt;16 Total</t>
  </si>
  <si>
    <t>&gt;16 Total</t>
  </si>
  <si>
    <t>TABLE 13 ADMISSIONS BY PRIMARY DIAGNOSTIC GROUP AND AGE, 2018 - 2020</t>
  </si>
  <si>
    <t>FIGURE 13 ADMISSIONS BY PRIMARY DIAGNOSTIC GROUP, 2018 - 2020</t>
  </si>
  <si>
    <t>TABLE 14 ADMISSIONS BY PRIMARY DIAGNOSTIC GROUP BY HEALTH ORGANISATION</t>
  </si>
  <si>
    <t xml:space="preserve">Table 14 presents the number of admissions to PICU for children (&lt;16 years), by diagnostic group and organisation for each year of the reporting period.  </t>
  </si>
  <si>
    <t>Endocrine / Metabolic</t>
  </si>
  <si>
    <t>TABLE 15 ADMISSIONS BY PRIMARY DIAGNOSTIC GROUP (PLANNED - FOLLOWING SURGERY), BY HEALTH ORGANISATION</t>
  </si>
  <si>
    <t>s</t>
  </si>
  <si>
    <t>TABLE 16 ADMISSIONS BY PRIMARY DIAGNOSTIC GROUP (PLANNED - OTHER), BY HEALTH ORGANISATION</t>
  </si>
  <si>
    <t>TABLE 18 ADMISSIONS BY PRIMARY DIAGNOSTIC GROUP (UNPLANNED - FOLLOWING SURGERY), BY HEALTH ORGANISATION</t>
  </si>
  <si>
    <t>TABLE 17 ADMISSIONS BY PRIMARY DIAGNOSTIC GROUP (UNPLANNED - OTHER), BY HEALTH ORGANISATION</t>
  </si>
  <si>
    <t>TABLE 3 ADMISSIONS BY MONTH AND AGE</t>
  </si>
  <si>
    <t>TABLE 10 ADMISSIONS BY ADMISSION TYPE, BY HEALTH ORGANISATION</t>
  </si>
  <si>
    <t xml:space="preserve">Table 10 presents the number of children (&lt;16 years) admitted to PICU, for each year of the reporting period, by admission type and organisation.  </t>
  </si>
  <si>
    <t>TABLE 5 RESPIRATORY ADMISSIONS BY MONTH AND AGE</t>
  </si>
  <si>
    <t xml:space="preserve">Table 3 presents the number of children (&lt;16 years) admitted to PICU, for each year of the reporting period, by age group in years and month of admission.             
Rows of this table show the number of children admitted to PICU, in each age group, in each month, of each reporting year. The final column shows the total number of admissions in each month of each reporting period.             
The percentages in the white columns show row percentages, i.e. what proportion of all admissions, in a given month of a given year, were for children in each age category.  The percentages in the 'Total' column show column percentages, i.e. what proportion of admissions for a specific year occurred in each month.            
</t>
  </si>
  <si>
    <t xml:space="preserve">Table 5 presents the number of children (&lt;16 years) admitted to PICU with a primary diagnosis in the respiratory group, for each year of the reporting period, by age group in years and month of admission.             
Rows in this table show the number of respiratory admissions to PICU for children in each age group, in each month of each year. The overall number of respiratory admissions to PICU, in each month of each year, is given in the 'Total' column.           
The percentages in the white columns show row percentages, i.e. what proportion of all admissions with a respiratory diagnosis, in a given month of a given year, fell into each age group.  The percentages in the 'Total' column show column percentages, i.e. what proportion of respiratory admissions for a specific year occurred in each month.           
</t>
  </si>
  <si>
    <t xml:space="preserve">1) Row totals and the grand total include suppressed values. Column totals exclude suppressed values.     </t>
  </si>
  <si>
    <t>3) Where admission type is unknown these have been excluded</t>
  </si>
  <si>
    <t xml:space="preserve">2) Row totals and the grand total include suppressed values. Column totals exclude suppressed values.       </t>
  </si>
  <si>
    <t xml:space="preserve">1) Row totals and the grand total include suppressed values. Column totals exclude suppressed values.  </t>
  </si>
  <si>
    <t xml:space="preserve">Table 1 presents the number of admissions to PICU between 2018 and 2020, by sex and age group. </t>
  </si>
  <si>
    <t xml:space="preserve">Rows in this table show the number of male and female admissions, and the total number admitted to PICU in the reporting period, for age group. </t>
  </si>
  <si>
    <t>1) Admissions where the patient is of ambiguous sex are not presented (n=2)</t>
  </si>
  <si>
    <t>The blue bars show the number of admissions for males and the grey bars shows the number of admissions for female. The taller the bar, the more admissions are represented.</t>
  </si>
  <si>
    <t xml:space="preserve">Table 4 presents the number of children (&lt;16 years) admitted to PICU, for each year of the reporting period, by primary diagnosis group and month of admission.  </t>
  </si>
  <si>
    <t xml:space="preserve">1) Primary diagnosis group classification is based on CTV3 (The Read Codes).  Further information on the primary diagnostic groups can be found in the Data Description Document. </t>
  </si>
  <si>
    <t>2) Diagnosis groups presented this year have been reduced to the top 8 diagnosis groups plus admissions from all other primary diagnosis groups added to the 'Other' group and Unknown primary diagnosis group.</t>
  </si>
  <si>
    <t>3) Diagnosis groups represented by other are: Blood / lymphatic, Body wall and cavities, Trauma, Multisystem and Other</t>
  </si>
  <si>
    <t>Figure 5 shows the number of respiratory admissions to PICU across time over the reporting period. Each series represents a different age group and the number of respiratory admissions over time is plotted.  The larger the bar, the more admissions are represented.</t>
  </si>
  <si>
    <r>
      <t>Table 13 presents the number of admissions to PICU</t>
    </r>
    <r>
      <rPr>
        <sz val="10"/>
        <color theme="4" tint="-0.249977111117893"/>
        <rFont val="Arial"/>
        <family val="2"/>
      </rPr>
      <t xml:space="preserve"> by diagnostic group and age group in years, for the three years of the reporting period combined.    </t>
    </r>
  </si>
  <si>
    <r>
      <t>Rows in this table show the number of admissions falling into each diagnostic group, in each age category, in the reporting period.  The 'Total' columns shows the number of admissions</t>
    </r>
    <r>
      <rPr>
        <sz val="10"/>
        <color theme="4" tint="-0.249977111117893"/>
        <rFont val="Arial"/>
        <family val="2"/>
      </rPr>
      <t xml:space="preserve"> in each diagnostic group over the reporting period.  </t>
    </r>
  </si>
  <si>
    <t>1) Primary diagnosis group classification is based on CTV3 (The Read Codes).  Further information on the primary diagnostic groups can be found in the Data Description Document.</t>
  </si>
  <si>
    <t xml:space="preserve">Figure 13 presents the proportion of admissions in each diagnostic group and age group in the reporting period. The higher the bar, the larger the proportion of admissions represented. </t>
  </si>
  <si>
    <t>Table 15 presents the number of children (&lt;16 years) admitted to PICU, for the reporting period, by diagnostic group and organisation, for patients with a planned admission following surgery.</t>
  </si>
  <si>
    <t>Rows in this table show the number of admissions to PICU with a primary diagnosis in each of the diagnostic groups, to each organisation where the admission was "planned - following surgery". In the 'Total' column, the total number of planned admissions following surgery to each organisation.</t>
  </si>
  <si>
    <r>
      <rPr>
        <sz val="8"/>
        <rFont val="Arial"/>
        <family val="2"/>
      </rPr>
      <t>1) Primary diagnosis group classification is based on CTV3 (The Read Codes).  Further information on the primary diagnostic groups can be found in the</t>
    </r>
    <r>
      <rPr>
        <sz val="8"/>
        <color theme="1"/>
        <rFont val="Arial"/>
        <family val="2"/>
      </rPr>
      <t xml:space="preserve"> Data Description Document.</t>
    </r>
  </si>
  <si>
    <t xml:space="preserve">Table 16 presents the number of children (&lt;16 years) admitted to PICU, for the reporting period, by diagnostic group and organisation, for patients with a "planned - other" admission type. </t>
  </si>
  <si>
    <t>Rows in this table show the number of admissions to PICU with a primary diagnosis in each of the diagnostic groups, to each organisation,  where the admissions was "planned - other". In the 'Total' column, the total number of admissions which were planned but not following surgery, to each organisation.</t>
  </si>
  <si>
    <t>The percentages in the white columns show row percentages, i.e. what proportion of "planned - other" admissions, to a given organisation, were in each diagnostic group.  The percentages in the 'Total' column show column percentages, i.e. what proportion of "planned - other" admissions were to a given organisation.</t>
  </si>
  <si>
    <t xml:space="preserve">Table 17 presents the number of children (&lt;16 years) admitted to PICU, for the reporting period, by diagnostic group and organisation, for patients with an "unplanned - other" admission type. </t>
  </si>
  <si>
    <t>Rows in this table show the number of admissions to PICU with a primary diagnosis in each of the diagnostic groups, to each organisation, where the admissions was "unplanned - other". In the 'Total' column, the Total number of admissions which were unplanned and not following surgery, to each organisation.</t>
  </si>
  <si>
    <t>The percentages in the white columns show row percentages, i.e. what proportion of "unplanned - other" admissions, to a given organisation, were in each diagnostic group.  The percentages in the 'Total' column show column percentages, i.e. what proportion of "unplanned - other" admissions were to a given organisation.</t>
  </si>
  <si>
    <t xml:space="preserve">Table 18 presents the number of children (&lt;16 years) admitted to PICU, for the reporting period, by diagnostic group and organisation, for patients with an unplanned following surgery admission type. </t>
  </si>
  <si>
    <t>Rows in this table show the number of admissions to PICU with a primary diagnosis in each of the diagnostic groups, to each organisation, where the admissions was "unplanned - following surgery". In the 'Total' column, the total number of admissions which were unplanned following surgery to each organisation.</t>
  </si>
  <si>
    <t>The percentages in the white columns show row percentages, i.e. what proportion of "unplanned - following surgery" admissions, to a given organisation in a given year, were in each diagnostic group.  The percentages in the 'Total' column show column percentages, i.e. what proportion of "unplanned - following surgery" admissions were to a given organisation.</t>
  </si>
  <si>
    <r>
      <t xml:space="preserve">The percentages in the "Male" and "Female" columns show row percentages, i.e. what proportion of admissions were male and what proportion were female, for </t>
    </r>
    <r>
      <rPr>
        <sz val="10"/>
        <color theme="4" tint="-0.249977111117893"/>
        <rFont val="Arial"/>
        <family val="2"/>
      </rPr>
      <t>each age group</t>
    </r>
    <r>
      <rPr>
        <sz val="10"/>
        <color theme="4" tint="-0.24994659260841701"/>
        <rFont val="Arial"/>
        <family val="2"/>
      </rPr>
      <t xml:space="preserve">.  The percentages in the 'Total' column show column percentages, i.e. what proportion of all admissions were accounted for by each age group. </t>
    </r>
  </si>
  <si>
    <r>
      <t xml:space="preserve">Figure 1 shows the number of admissions by gender for </t>
    </r>
    <r>
      <rPr>
        <sz val="10"/>
        <color theme="4" tint="-0.249977111117893"/>
        <rFont val="Arial"/>
        <family val="2"/>
      </rPr>
      <t xml:space="preserve">each age group </t>
    </r>
    <r>
      <rPr>
        <sz val="10"/>
        <color theme="4" tint="-0.24994659260841701"/>
        <rFont val="Arial"/>
        <family val="2"/>
      </rPr>
      <t>in a bar chart.</t>
    </r>
  </si>
  <si>
    <t>Figure 4 shows the number of admissions to PICU in the top 8 most commonly occurring diagnostic groups across time over the reporting period; Each graph represents a different diagnostic group, each column represents a year and month combination for the diagnosis group.</t>
  </si>
  <si>
    <r>
      <rPr>
        <sz val="8"/>
        <rFont val="Arial"/>
        <family val="2"/>
      </rPr>
      <t>1) Primary diagnosis group classification is based on CTV3 (The Read Codes).  Further information on the primary diagnostic groups can be found in the</t>
    </r>
    <r>
      <rPr>
        <sz val="8"/>
        <color theme="1"/>
        <rFont val="Arial"/>
        <family val="2"/>
      </rPr>
      <t xml:space="preserve"> Data Description Document. </t>
    </r>
  </si>
  <si>
    <t>&lt;27.0</t>
  </si>
  <si>
    <t>&lt;21.0</t>
  </si>
  <si>
    <t>&lt;100.0</t>
  </si>
  <si>
    <t>(52.3)</t>
  </si>
  <si>
    <t>(47.5)</t>
  </si>
  <si>
    <t>(52.2)</t>
  </si>
  <si>
    <t>(47.4)</t>
  </si>
  <si>
    <t>(37.2)</t>
  </si>
  <si>
    <t>(33.8)</t>
  </si>
  <si>
    <t>(13.0)</t>
  </si>
  <si>
    <t>(5.6)</t>
  </si>
  <si>
    <t>(4.4)</t>
  </si>
  <si>
    <t>(5.1)</t>
  </si>
  <si>
    <t>(28.1)</t>
  </si>
  <si>
    <t>(37.0)</t>
  </si>
  <si>
    <t>(33.1)</t>
  </si>
  <si>
    <t>(11.9)</t>
  </si>
  <si>
    <t>(6.4)</t>
  </si>
  <si>
    <t>(5.2)</t>
  </si>
  <si>
    <t>(38.0)</t>
  </si>
  <si>
    <t>(32.4)</t>
  </si>
  <si>
    <t>(10.6)</t>
  </si>
  <si>
    <t>(6.9)</t>
  </si>
  <si>
    <t>(5.7)</t>
  </si>
  <si>
    <t>(36.5)</t>
  </si>
  <si>
    <t>(35.8)</t>
  </si>
  <si>
    <t>(33.2)</t>
  </si>
  <si>
    <t>(12.2)</t>
  </si>
  <si>
    <t>(6.5)</t>
  </si>
  <si>
    <t>(5.4)</t>
  </si>
  <si>
    <t>(5.9)</t>
  </si>
  <si>
    <t>(35.4)</t>
  </si>
  <si>
    <t>2) Unknown values for specific years are suppressed</t>
  </si>
  <si>
    <t>TABLE 2a ADMISSIONS BY AGE, BY HEALTH ORGANISATION, 2018 - 2020</t>
  </si>
  <si>
    <t>Table 2a presents the number of persons admitted to PICU, for each organisation, year of the reporting period, and age group in years.            
Rows in this table show the number admitted to each organisation, in each of the age groups, in each year. The final column shows the total number of admissions to an organisation in a given year, including patients over 16.           
The percentages in the white columns show row percentages. These are either calculated using subcategory totals as the denominator (e.g. the percentage of children age 1-2 months of all children under one) or the overall totals (e.g. the proportion of all the admissions for a specific year, of children in that age category).</t>
  </si>
  <si>
    <t>TABLE 2b ADMISSIONS BY MONTH, BY HEALTH ORGANISATION</t>
  </si>
  <si>
    <t xml:space="preserve">Table 2b presents the number of children (&lt;16 years) admitted to PICU, for each year of the reporting period, by month of admission and organisation. </t>
  </si>
  <si>
    <t>2020</t>
  </si>
  <si>
    <t>White British</t>
  </si>
  <si>
    <t>White Irish</t>
  </si>
  <si>
    <t>White other</t>
  </si>
  <si>
    <t>Mixed White and Black Caribbean</t>
  </si>
  <si>
    <t>Mixed White and Black African</t>
  </si>
  <si>
    <t>Mixed White and Asian</t>
  </si>
  <si>
    <t>Mixed other</t>
  </si>
  <si>
    <t>Asian Indian</t>
  </si>
  <si>
    <t>Asian Pakistani</t>
  </si>
  <si>
    <t>Asian Bangladeshi</t>
  </si>
  <si>
    <t>Asian other</t>
  </si>
  <si>
    <t>Black Caribbean</t>
  </si>
  <si>
    <t>Black African</t>
  </si>
  <si>
    <t>Black other</t>
  </si>
  <si>
    <t>Chinese</t>
  </si>
  <si>
    <t>Not stated</t>
  </si>
  <si>
    <t>Ethnicity</t>
  </si>
  <si>
    <t>Rows in this table show the number of admissions to PICU for children in each age group, for each ethnic group. The overall number of admissions to PICU, for each year and ethnic group, is given in the 'Total' column for that year, with a total for all three years given in the 'Grand Total' column.</t>
  </si>
  <si>
    <t>TABLE 6b ADMISSIONS BY ETHNICITY AND AGE 2018-2020</t>
  </si>
  <si>
    <t xml:space="preserve">Table 6b presents the total number of admissions to PICU between 2018 and 2020, by ethnicity and age group. </t>
  </si>
  <si>
    <t xml:space="preserve">Table 6a presents the number of admissions to PICU by year between 2018 and 2020, by ethnicity and age group. </t>
  </si>
  <si>
    <r>
      <t xml:space="preserve">The percentages in the age group columns show column percentages, i.e. what proportion of admissions were in each ethnic group, for </t>
    </r>
    <r>
      <rPr>
        <sz val="10"/>
        <color theme="4" tint="-0.249977111117893"/>
        <rFont val="Arial"/>
        <family val="2"/>
      </rPr>
      <t>a given age group</t>
    </r>
    <r>
      <rPr>
        <sz val="10"/>
        <color theme="4" tint="-0.24994659260841701"/>
        <rFont val="Arial"/>
        <family val="2"/>
      </rPr>
      <t xml:space="preserve">.  The percentages in the 'Total' columns show column percentages for that year, i.e. what proportion of all admissions were accounted for by each ethnic group. </t>
    </r>
  </si>
  <si>
    <t>Rows in this table show the number of admissions to PICU for children in each age group, for each ethnic group. The overall number of admissions to PICU, for each ethnic group, is given in the 'Total' column</t>
  </si>
  <si>
    <r>
      <t xml:space="preserve">The percentages in the age group columns show column percentages, i.e. what proportion of admissions were in each ethnic group, for </t>
    </r>
    <r>
      <rPr>
        <sz val="10"/>
        <color theme="4" tint="-0.249977111117893"/>
        <rFont val="Arial"/>
        <family val="2"/>
      </rPr>
      <t>each age group</t>
    </r>
    <r>
      <rPr>
        <sz val="10"/>
        <color theme="4" tint="-0.24994659260841701"/>
        <rFont val="Arial"/>
        <family val="2"/>
      </rPr>
      <t>.  The percentages in the 'Total' column show overall percentages for 2018-2020 for each ethnic group.</t>
    </r>
  </si>
  <si>
    <t>TABLE 6a ADMISSIONS BY YEAR, ETHNICITY AND AGE</t>
  </si>
  <si>
    <t>TABLE 6b ADMISSIONS BY ETHNICITY AND AGE, 2018-2020</t>
  </si>
  <si>
    <t>2) Under 1 year subtotal row represents all children under one year</t>
  </si>
  <si>
    <t>3) Under 16 year subtotal row represents all children under 16 years of age including those children under one year</t>
  </si>
  <si>
    <t>2) Under 1 year subtotal columns represents all children under one year</t>
  </si>
  <si>
    <t>3) Under 16 year subtotal column represents all children under 16 years of age including those children under one year</t>
  </si>
  <si>
    <t>Statistical disclosure control has been provided throughout this report via small number suppression for values less than three. Blank cells coloured grey indicate small number suppression has been applied unless otherwise stated. In some circumstances, zeroes have also been suppressed in order to obfuscate other small numbers. In general, row totals will include suppressed values whereas column totals will not and as such row and column totals may differ; where an alternative approach is taken, this will be indicated in the footnotes.</t>
  </si>
  <si>
    <t>Key</t>
  </si>
  <si>
    <t>Addenbrooke's Hospital, Cambridge</t>
  </si>
  <si>
    <t>Noah’s Ark Children’s Hospital for Wales, Cardiff</t>
  </si>
  <si>
    <t>Royal Manchester Children’s Hospital</t>
  </si>
  <si>
    <t>Great Ormond Street Hospital, London (PICU/NICU)</t>
  </si>
  <si>
    <t>Great Ormond Street Hospital, London (CICU)</t>
  </si>
  <si>
    <t>Evelina London Children’s Hospital</t>
  </si>
  <si>
    <t>King’s College Hospital, London</t>
  </si>
  <si>
    <t>Leeds General Infirmary</t>
  </si>
  <si>
    <t>Freeman Hospital, Newcastle upon Tyne</t>
  </si>
  <si>
    <t>Great North Children’s Hospital, Newcastle upon Tyne</t>
  </si>
  <si>
    <t>Royal Stoke University Hospital</t>
  </si>
  <si>
    <t>Nottingham Children’s Hospital, Queens Medical Centre, Nottingham</t>
  </si>
  <si>
    <t>John Radcliffe Hospital, Oxford</t>
  </si>
  <si>
    <t>Royal Brompton Hospital, London</t>
  </si>
  <si>
    <t>Alder Hey Children’s Hospital, Liverpool</t>
  </si>
  <si>
    <t>Sheffield Children’s Hospital</t>
  </si>
  <si>
    <t>Southampton Children’s Hospital</t>
  </si>
  <si>
    <t>James Cook University Hospital, Middlesbrough</t>
  </si>
  <si>
    <t>St George’s Hospital, London</t>
  </si>
  <si>
    <t>St Mary’s Hospital, London</t>
  </si>
  <si>
    <t>Birmingham Children’s Hospital</t>
  </si>
  <si>
    <t>Bristol Royal Hospital for Children</t>
  </si>
  <si>
    <t>Glenfield Hospital, Leicester</t>
  </si>
  <si>
    <t>Leicester Royal Infirmary</t>
  </si>
  <si>
    <t>Royal Hospital for Sick Children, Edinburgh</t>
  </si>
  <si>
    <t>The Royal London Hospital</t>
  </si>
  <si>
    <t>Royal Hospital for Children, Glasgow</t>
  </si>
  <si>
    <t>Royal Belfast Hospital for Sick Children</t>
  </si>
  <si>
    <t>Children's Health, Ireland, Crumlin formerly Our Lady’s Children’s Hospital, Crumlin, Dublin</t>
  </si>
  <si>
    <t>Children's Health, Ireland, Temple Street, formerly Temple Street Children’s University Hospital, Dublin</t>
  </si>
  <si>
    <t>Harley Street Clinic, London</t>
  </si>
  <si>
    <t>The Portland Hospital, London</t>
  </si>
  <si>
    <t>T001</t>
  </si>
  <si>
    <t>Children’s Acute Transport Service (CATS)</t>
  </si>
  <si>
    <t>T002</t>
  </si>
  <si>
    <t>Embrace: Yorkshire &amp; Humber Infant &amp; Children’s Transport Service</t>
  </si>
  <si>
    <t>T003</t>
  </si>
  <si>
    <t>North West and North Wales Paediatric Transport Service (NWTS)</t>
  </si>
  <si>
    <t>T004</t>
  </si>
  <si>
    <t>South Thames Retrieval Service (STRS)</t>
  </si>
  <si>
    <t>T005</t>
  </si>
  <si>
    <t>KIDS Intensive Care and Decision Support</t>
  </si>
  <si>
    <t>T008</t>
  </si>
  <si>
    <t>Southampton Oxford Retrieval Team (SORT)</t>
  </si>
  <si>
    <t>T010</t>
  </si>
  <si>
    <t>Northern Ireland Specialist Transport and Retrieval (NISTAR) Paediatric</t>
  </si>
  <si>
    <t>T020</t>
  </si>
  <si>
    <t>Scotland Specialist Transport and Retrieval (ScotSTAR)</t>
  </si>
  <si>
    <t>T022</t>
  </si>
  <si>
    <t>Irish Paediatric Acute Transport Service (IPATS)</t>
  </si>
  <si>
    <t>T024</t>
  </si>
  <si>
    <t>Wales and West Acute Transport for Children (WATCh)</t>
  </si>
  <si>
    <t>T026</t>
  </si>
  <si>
    <t>North East Children’s Transport and Retrieval Service (NECTAR)</t>
  </si>
  <si>
    <t>T027</t>
  </si>
  <si>
    <t>Children’s Medical Emergency Transport Service (CoMET)</t>
  </si>
  <si>
    <t>T028</t>
  </si>
  <si>
    <t>Heart Link ECMO Children's Service</t>
  </si>
  <si>
    <t>Published in the UK by the Paediatric Intensive Care Audit Network (PICANet). This work is copyright. Apart from any use as permitted under the Copyright, Designs and Patents Act 1988, no part may be reproduced by any process without permission from PICANet.</t>
  </si>
  <si>
    <t>Requests and enquiries concerning reproduction rights should be directed to PICANet at:</t>
  </si>
  <si>
    <t>PICANet, School of Medicine,Level 11,  Worsley Building, University of Leeds, Leeds, LS2 9JT</t>
  </si>
  <si>
    <t>Telephone 0113 343 8125  Email picanet@leeds.ac.uk</t>
  </si>
  <si>
    <t>In all cases, PICANet must be acknowledged as the source when reproducing or quoting any part of this publication. Please use the following format when citing this report: Paediatric Intensive Care Audit Network Annual Report 2021 (published January 2022): Universities of Leeds and Leicester</t>
  </si>
  <si>
    <t>© 2022 The University of Leeds, University of Leicester and the Healthcare Quality Improvement Partnership</t>
  </si>
  <si>
    <t>1) Percentages are calculated by column, with the exception of the 'Total' row</t>
  </si>
  <si>
    <t xml:space="preserve">1) Column subtotals exclude suppressed values. Row totals and the 2018-2020 total include suppressed values.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</si>
</sst>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0.0\)"/>
    <numFmt numFmtId="165" formatCode="\(0.0\)"/>
    <numFmt numFmtId="166" formatCode="_-* #,##0_-;\-* #,##0_-;_-* &quot;-&quot;??_-;_-@_-"/>
    <numFmt numFmtId="167" formatCode="#,##0_ ;\-#,##0\ "/>
  </numFmts>
  <fonts count="55" x14ac:knownFonts="1">
    <font>
      <sz val="10"/>
      <color theme="1"/>
      <name val="Arial"/>
      <family val="2"/>
    </font>
    <font>
      <sz val="10"/>
      <color theme="1"/>
      <name val="Calibri Light"/>
      <family val="2"/>
      <scheme val="major"/>
    </font>
    <font>
      <sz val="14"/>
      <color theme="1"/>
      <name val="Calibri Light"/>
      <family val="2"/>
      <scheme val="major"/>
    </font>
    <font>
      <sz val="11"/>
      <color theme="1"/>
      <name val="Calibri"/>
      <family val="2"/>
      <scheme val="minor"/>
    </font>
    <font>
      <sz val="10"/>
      <color theme="4" tint="-0.24994659260841701"/>
      <name val="Arial"/>
      <family val="2"/>
    </font>
    <font>
      <sz val="14"/>
      <color theme="4" tint="-0.249977111117893"/>
      <name val="Arial"/>
      <family val="2"/>
    </font>
    <font>
      <sz val="10"/>
      <color theme="4" tint="-0.249977111117893"/>
      <name val="Arial"/>
      <family val="2"/>
    </font>
    <font>
      <sz val="10"/>
      <name val="Arial"/>
      <family val="2"/>
    </font>
    <font>
      <b/>
      <sz val="8"/>
      <color indexed="8"/>
      <name val="Arial"/>
      <family val="2"/>
    </font>
    <font>
      <sz val="8"/>
      <name val="Arial"/>
      <family val="2"/>
    </font>
    <font>
      <sz val="10"/>
      <color theme="1"/>
      <name val="Arial"/>
      <family val="2"/>
    </font>
    <font>
      <sz val="10"/>
      <name val="Arial"/>
      <family val="2"/>
    </font>
    <font>
      <sz val="11"/>
      <name val="Arial"/>
      <family val="2"/>
    </font>
    <font>
      <u/>
      <sz val="10"/>
      <color indexed="12"/>
      <name val="Arial"/>
      <family val="2"/>
    </font>
    <font>
      <sz val="14"/>
      <color indexed="9"/>
      <name val="Arial"/>
      <family val="2"/>
    </font>
    <font>
      <sz val="10"/>
      <color rgb="FF366092"/>
      <name val="Arial"/>
      <family val="2"/>
    </font>
    <font>
      <b/>
      <sz val="8"/>
      <name val="Arial"/>
      <family val="2"/>
    </font>
    <font>
      <sz val="14"/>
      <color theme="4" tint="-0.499984740745262"/>
      <name val="Arial"/>
      <family val="2"/>
    </font>
    <font>
      <sz val="10"/>
      <color theme="4" tint="-0.499984740745262"/>
      <name val="Arial"/>
      <family val="2"/>
    </font>
    <font>
      <b/>
      <sz val="10"/>
      <color indexed="8"/>
      <name val="Arial"/>
      <family val="2"/>
    </font>
    <font>
      <sz val="8"/>
      <color theme="4" tint="-0.24994659260841701"/>
      <name val="Arial"/>
      <family val="2"/>
    </font>
    <font>
      <u/>
      <sz val="8"/>
      <name val="Arial"/>
      <family val="2"/>
    </font>
    <font>
      <sz val="8"/>
      <color indexed="8"/>
      <name val="Arial"/>
      <family val="2"/>
    </font>
    <font>
      <sz val="11"/>
      <name val="Calibri"/>
      <family val="2"/>
    </font>
    <font>
      <sz val="10"/>
      <name val="Arial"/>
      <family val="2"/>
    </font>
    <font>
      <u/>
      <sz val="10"/>
      <color theme="10"/>
      <name val="Arial"/>
      <family val="2"/>
    </font>
    <font>
      <sz val="10"/>
      <color rgb="FF000000"/>
      <name val="Arial"/>
      <family val="2"/>
    </font>
    <font>
      <sz val="10"/>
      <name val="Arial"/>
      <family val="2"/>
    </font>
    <font>
      <sz val="11"/>
      <name val="Calibri"/>
      <family val="2"/>
    </font>
    <font>
      <sz val="8"/>
      <color theme="1"/>
      <name val="Arial"/>
      <family val="2"/>
    </font>
    <font>
      <b/>
      <sz val="10"/>
      <name val="Calibri Light"/>
      <family val="2"/>
      <scheme val="major"/>
    </font>
    <font>
      <b/>
      <sz val="10"/>
      <color theme="0"/>
      <name val="Calibri Light"/>
      <family val="2"/>
      <scheme val="major"/>
    </font>
    <font>
      <vertAlign val="superscript"/>
      <sz val="8"/>
      <color theme="1"/>
      <name val="Arial"/>
      <family val="2"/>
    </font>
    <font>
      <sz val="10"/>
      <color rgb="FFFF0000"/>
      <name val="Arial"/>
      <family val="2"/>
    </font>
    <font>
      <sz val="8"/>
      <color rgb="FFFF0000"/>
      <name val="Arial"/>
      <family val="2"/>
    </font>
    <font>
      <b/>
      <sz val="10"/>
      <color theme="1"/>
      <name val="Calibri Light"/>
      <family val="2"/>
      <scheme val="major"/>
    </font>
    <font>
      <sz val="10"/>
      <name val="Calibri Light"/>
      <family val="2"/>
      <scheme val="major"/>
    </font>
    <font>
      <sz val="10"/>
      <color theme="0"/>
      <name val="Arial"/>
      <family val="2"/>
    </font>
    <font>
      <b/>
      <sz val="8"/>
      <color rgb="FFFF0000"/>
      <name val="Arial"/>
      <family val="2"/>
    </font>
    <font>
      <sz val="14"/>
      <color rgb="FF366092"/>
      <name val="Arial"/>
      <family val="2"/>
    </font>
    <font>
      <u/>
      <sz val="10"/>
      <color theme="1"/>
      <name val="Arial"/>
      <family val="2"/>
    </font>
    <font>
      <sz val="10"/>
      <color rgb="FF000000"/>
      <name val="Calibri Light"/>
      <family val="2"/>
      <scheme val="major"/>
    </font>
    <font>
      <sz val="10"/>
      <color rgb="FF366092"/>
      <name val="Calibri Light"/>
      <family val="2"/>
      <scheme val="major"/>
    </font>
    <font>
      <sz val="10"/>
      <color theme="4" tint="-0.249977111117893"/>
      <name val="Calibri Light"/>
      <family val="2"/>
      <scheme val="major"/>
    </font>
    <font>
      <sz val="10"/>
      <color theme="4" tint="-0.24994659260841701"/>
      <name val="Calibri Light"/>
      <family val="2"/>
      <scheme val="major"/>
    </font>
    <font>
      <sz val="11"/>
      <color rgb="FF0070C0"/>
      <name val="Arial"/>
      <family val="2"/>
    </font>
    <font>
      <sz val="14"/>
      <color rgb="FF0070C0"/>
      <name val="Arial"/>
      <family val="2"/>
    </font>
    <font>
      <sz val="10"/>
      <color rgb="FF0070C0"/>
      <name val="Arial"/>
      <family val="2"/>
    </font>
    <font>
      <b/>
      <sz val="8"/>
      <color theme="1"/>
      <name val="Arial"/>
      <family val="2"/>
    </font>
    <font>
      <sz val="14"/>
      <name val="Arial"/>
      <family val="2"/>
    </font>
    <font>
      <b/>
      <sz val="8"/>
      <color theme="1"/>
      <name val="Calibri Light"/>
      <family val="2"/>
      <scheme val="major"/>
    </font>
    <font>
      <sz val="8"/>
      <color theme="1"/>
      <name val="Calibri Light"/>
      <family val="2"/>
      <scheme val="major"/>
    </font>
    <font>
      <sz val="11"/>
      <color theme="4" tint="-0.249977111117893"/>
      <name val="Arial"/>
      <family val="2"/>
    </font>
    <font>
      <b/>
      <sz val="11"/>
      <color theme="4" tint="-0.499984740745262"/>
      <name val="Arial"/>
      <family val="2"/>
    </font>
    <font>
      <sz val="9"/>
      <name val="Arial"/>
      <family val="2"/>
    </font>
  </fonts>
  <fills count="1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4" tint="0.79998168889431442"/>
        <bgColor theme="0"/>
      </patternFill>
    </fill>
    <fill>
      <patternFill patternType="solid">
        <fgColor rgb="FFDDEBF7"/>
        <bgColor theme="0"/>
      </patternFill>
    </fill>
    <fill>
      <patternFill patternType="solid">
        <fgColor theme="4" tint="0.79998168889431442"/>
        <bgColor indexed="64"/>
      </patternFill>
    </fill>
    <fill>
      <patternFill patternType="solid">
        <fgColor rgb="FFDDEBF7"/>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4"/>
      </patternFill>
    </fill>
    <fill>
      <patternFill patternType="solid">
        <fgColor theme="4" tint="0.59999389629810485"/>
        <bgColor indexed="65"/>
      </patternFill>
    </fill>
    <fill>
      <patternFill patternType="solid">
        <fgColor rgb="FFD9D9D9"/>
        <bgColor rgb="FF000000"/>
      </patternFill>
    </fill>
    <fill>
      <patternFill patternType="solid">
        <fgColor rgb="FFE7E6E6"/>
        <bgColor rgb="FF000000"/>
      </patternFill>
    </fill>
    <fill>
      <patternFill patternType="solid">
        <fgColor theme="4" tint="0.39997558519241921"/>
        <bgColor indexed="65"/>
      </patternFill>
    </fill>
    <fill>
      <patternFill patternType="solid">
        <fgColor theme="4"/>
        <bgColor indexed="64"/>
      </patternFill>
    </fill>
  </fills>
  <borders count="103">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9"/>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style="medium">
        <color indexed="64"/>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diagonal/>
    </border>
    <border>
      <left style="medium">
        <color auto="1"/>
      </left>
      <right/>
      <top/>
      <bottom/>
      <diagonal/>
    </border>
    <border>
      <left/>
      <right style="medium">
        <color auto="1"/>
      </right>
      <top/>
      <bottom/>
      <diagonal/>
    </border>
    <border>
      <left style="medium">
        <color indexed="64"/>
      </left>
      <right style="medium">
        <color indexed="64"/>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right/>
      <top style="medium">
        <color indexed="64"/>
      </top>
      <bottom/>
      <diagonal/>
    </border>
    <border>
      <left/>
      <right style="thin">
        <color indexed="64"/>
      </right>
      <top style="thin">
        <color indexed="64"/>
      </top>
      <bottom style="medium">
        <color indexed="64"/>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39997558519241921"/>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right style="thin">
        <color theme="4"/>
      </right>
      <top style="thin">
        <color theme="4"/>
      </top>
      <bottom style="thin">
        <color theme="4"/>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theme="4"/>
      </left>
      <right style="medium">
        <color indexed="64"/>
      </right>
      <top style="medium">
        <color indexed="64"/>
      </top>
      <bottom style="medium">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style="medium">
        <color auto="1"/>
      </left>
      <right style="medium">
        <color auto="1"/>
      </right>
      <top style="medium">
        <color auto="1"/>
      </top>
      <bottom style="medium">
        <color auto="1"/>
      </bottom>
      <diagonal/>
    </border>
    <border>
      <left style="medium">
        <color auto="1"/>
      </left>
      <right/>
      <top style="thin">
        <color theme="4"/>
      </top>
      <bottom/>
      <diagonal/>
    </border>
    <border>
      <left/>
      <right style="thin">
        <color theme="4"/>
      </right>
      <top style="medium">
        <color indexed="64"/>
      </top>
      <bottom style="medium">
        <color indexed="64"/>
      </bottom>
      <diagonal/>
    </border>
    <border>
      <left/>
      <right style="medium">
        <color auto="1"/>
      </right>
      <top style="thin">
        <color theme="4"/>
      </top>
      <bottom/>
      <diagonal/>
    </border>
    <border>
      <left style="medium">
        <color auto="1"/>
      </left>
      <right/>
      <top style="thin">
        <color theme="4"/>
      </top>
      <bottom style="medium">
        <color auto="1"/>
      </bottom>
      <diagonal/>
    </border>
    <border>
      <left/>
      <right style="medium">
        <color auto="1"/>
      </right>
      <top style="thin">
        <color theme="4"/>
      </top>
      <bottom style="medium">
        <color auto="1"/>
      </bottom>
      <diagonal/>
    </border>
    <border>
      <left/>
      <right style="thin">
        <color theme="4"/>
      </right>
      <top style="medium">
        <color indexed="64"/>
      </top>
      <bottom/>
      <diagonal/>
    </border>
    <border>
      <left/>
      <right style="thin">
        <color theme="4"/>
      </right>
      <top style="thin">
        <color theme="4"/>
      </top>
      <bottom style="medium">
        <color indexed="64"/>
      </bottom>
      <diagonal/>
    </border>
    <border>
      <left/>
      <right style="medium">
        <color indexed="64"/>
      </right>
      <top style="medium">
        <color indexed="64"/>
      </top>
      <bottom style="thin">
        <color theme="4"/>
      </bottom>
      <diagonal/>
    </border>
    <border>
      <left/>
      <right style="medium">
        <color indexed="64"/>
      </right>
      <top style="thin">
        <color theme="4"/>
      </top>
      <bottom style="thin">
        <color theme="4"/>
      </bottom>
      <diagonal/>
    </border>
    <border>
      <left/>
      <right style="thin">
        <color theme="4"/>
      </right>
      <top/>
      <bottom style="thin">
        <color theme="4"/>
      </bottom>
      <diagonal/>
    </border>
    <border>
      <left/>
      <right style="thin">
        <color theme="4"/>
      </right>
      <top style="medium">
        <color indexed="64"/>
      </top>
      <bottom style="thin">
        <color theme="4"/>
      </bottom>
      <diagonal/>
    </border>
    <border>
      <left/>
      <right style="thin">
        <color theme="4"/>
      </right>
      <top/>
      <bottom/>
      <diagonal/>
    </border>
    <border>
      <left style="thin">
        <color theme="4"/>
      </left>
      <right/>
      <top/>
      <bottom style="thin">
        <color theme="4"/>
      </bottom>
      <diagonal/>
    </border>
    <border>
      <left style="thin">
        <color theme="4"/>
      </left>
      <right/>
      <top style="medium">
        <color indexed="64"/>
      </top>
      <bottom style="medium">
        <color indexed="64"/>
      </bottom>
      <diagonal/>
    </border>
    <border>
      <left style="thin">
        <color theme="4"/>
      </left>
      <right/>
      <top style="medium">
        <color auto="1"/>
      </top>
      <bottom style="thin">
        <color theme="4"/>
      </bottom>
      <diagonal/>
    </border>
    <border>
      <left style="thin">
        <color theme="4"/>
      </left>
      <right/>
      <top style="thin">
        <color theme="4"/>
      </top>
      <bottom style="medium">
        <color indexed="64"/>
      </bottom>
      <diagonal/>
    </border>
    <border>
      <left style="thin">
        <color theme="4"/>
      </left>
      <right/>
      <top/>
      <bottom/>
      <diagonal/>
    </border>
    <border>
      <left style="thin">
        <color theme="4"/>
      </left>
      <right/>
      <top style="medium">
        <color indexed="64"/>
      </top>
      <bottom/>
      <diagonal/>
    </border>
    <border>
      <left style="medium">
        <color indexed="64"/>
      </left>
      <right/>
      <top style="medium">
        <color indexed="64"/>
      </top>
      <bottom style="thin">
        <color theme="4"/>
      </bottom>
      <diagonal/>
    </border>
    <border>
      <left style="medium">
        <color indexed="64"/>
      </left>
      <right/>
      <top style="thin">
        <color theme="4"/>
      </top>
      <bottom style="thin">
        <color theme="4"/>
      </bottom>
      <diagonal/>
    </border>
    <border>
      <left style="medium">
        <color indexed="64"/>
      </left>
      <right/>
      <top/>
      <bottom style="thin">
        <color theme="4"/>
      </bottom>
      <diagonal/>
    </border>
    <border>
      <left/>
      <right style="medium">
        <color indexed="64"/>
      </right>
      <top/>
      <bottom style="thin">
        <color theme="4"/>
      </bottom>
      <diagonal/>
    </border>
    <border>
      <left/>
      <right style="medium">
        <color auto="1"/>
      </right>
      <top style="hair">
        <color auto="1"/>
      </top>
      <bottom/>
      <diagonal/>
    </border>
    <border>
      <left/>
      <right/>
      <top style="thin">
        <color indexed="64"/>
      </top>
      <bottom style="thin">
        <color theme="4" tint="-0.24994659260841701"/>
      </bottom>
      <diagonal/>
    </border>
    <border>
      <left/>
      <right/>
      <top style="thin">
        <color theme="4" tint="-0.24994659260841701"/>
      </top>
      <bottom style="thin">
        <color theme="4" tint="-0.24994659260841701"/>
      </bottom>
      <diagonal/>
    </border>
    <border>
      <left style="thin">
        <color indexed="64"/>
      </left>
      <right/>
      <top style="thin">
        <color indexed="64"/>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right style="thin">
        <color indexed="64"/>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style="thin">
        <color indexed="64"/>
      </right>
      <top style="thin">
        <color theme="4" tint="-0.24994659260841701"/>
      </top>
      <bottom style="thin">
        <color indexed="64"/>
      </bottom>
      <diagonal/>
    </border>
    <border>
      <left/>
      <right/>
      <top style="thin">
        <color theme="4" tint="-0.24994659260841701"/>
      </top>
      <bottom style="thin">
        <color indexed="64"/>
      </bottom>
      <diagonal/>
    </border>
    <border>
      <left style="thin">
        <color indexed="64"/>
      </left>
      <right style="thin">
        <color indexed="64"/>
      </right>
      <top style="thin">
        <color indexed="64"/>
      </top>
      <bottom style="thin">
        <color theme="4" tint="-0.24994659260841701"/>
      </bottom>
      <diagonal/>
    </border>
    <border>
      <left style="thin">
        <color indexed="64"/>
      </left>
      <right style="thin">
        <color indexed="64"/>
      </right>
      <top style="thin">
        <color theme="4" tint="-0.24994659260841701"/>
      </top>
      <bottom style="thin">
        <color theme="4" tint="-0.24994659260841701"/>
      </bottom>
      <diagonal/>
    </border>
    <border>
      <left style="thin">
        <color indexed="64"/>
      </left>
      <right style="thin">
        <color indexed="64"/>
      </right>
      <top style="thin">
        <color theme="4" tint="-0.24994659260841701"/>
      </top>
      <bottom style="thin">
        <color indexed="64"/>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diagonal/>
    </border>
    <border>
      <left style="medium">
        <color auto="1"/>
      </left>
      <right/>
      <top style="thin">
        <color indexed="64"/>
      </top>
      <bottom/>
      <diagonal/>
    </border>
    <border>
      <left/>
      <right style="medium">
        <color auto="1"/>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thin">
        <color theme="4"/>
      </bottom>
      <diagonal/>
    </border>
    <border>
      <left/>
      <right/>
      <top style="medium">
        <color indexed="64"/>
      </top>
      <bottom style="thin">
        <color theme="4"/>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thin">
        <color theme="4" tint="-0.24994659260841701"/>
      </left>
      <right/>
      <top style="medium">
        <color indexed="64"/>
      </top>
      <bottom style="medium">
        <color indexed="64"/>
      </bottom>
      <diagonal/>
    </border>
    <border>
      <left/>
      <right style="thin">
        <color theme="4" tint="-0.24994659260841701"/>
      </right>
      <top style="medium">
        <color indexed="64"/>
      </top>
      <bottom style="medium">
        <color indexed="64"/>
      </bottom>
      <diagonal/>
    </border>
  </borders>
  <cellStyleXfs count="140">
    <xf numFmtId="0" fontId="0" fillId="0" borderId="0"/>
    <xf numFmtId="0" fontId="3" fillId="0" borderId="0"/>
    <xf numFmtId="0" fontId="7" fillId="0" borderId="0"/>
    <xf numFmtId="0" fontId="11" fillId="0" borderId="0"/>
    <xf numFmtId="0" fontId="10" fillId="0" borderId="0"/>
    <xf numFmtId="0" fontId="13" fillId="0" borderId="0" applyNumberFormat="0" applyFill="0" applyBorder="0" applyAlignment="0" applyProtection="0">
      <alignment vertical="top"/>
      <protection locked="0"/>
    </xf>
    <xf numFmtId="0" fontId="7" fillId="0" borderId="0"/>
    <xf numFmtId="0" fontId="10" fillId="0" borderId="0"/>
    <xf numFmtId="0" fontId="7" fillId="0" borderId="0"/>
    <xf numFmtId="0" fontId="23" fillId="0" borderId="0"/>
    <xf numFmtId="0" fontId="3" fillId="0" borderId="0"/>
    <xf numFmtId="0" fontId="10" fillId="0" borderId="0"/>
    <xf numFmtId="0" fontId="3" fillId="0" borderId="0"/>
    <xf numFmtId="0" fontId="7" fillId="0" borderId="0"/>
    <xf numFmtId="0" fontId="24" fillId="0" borderId="0"/>
    <xf numFmtId="0" fontId="2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10" fillId="0" borderId="0"/>
    <xf numFmtId="0" fontId="23" fillId="0" borderId="0"/>
    <xf numFmtId="0" fontId="23"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7" fillId="0" borderId="0"/>
    <xf numFmtId="0" fontId="7" fillId="0" borderId="0"/>
    <xf numFmtId="0" fontId="7" fillId="0" borderId="0"/>
    <xf numFmtId="0" fontId="10" fillId="0" borderId="0"/>
    <xf numFmtId="0" fontId="10" fillId="0" borderId="0"/>
    <xf numFmtId="0" fontId="10"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10" fillId="0" borderId="0" applyFont="0" applyFill="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7" fillId="0" borderId="0"/>
    <xf numFmtId="0" fontId="3"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9" fontId="10" fillId="0" borderId="0" applyFont="0" applyFill="0" applyBorder="0" applyAlignment="0" applyProtection="0"/>
    <xf numFmtId="0" fontId="3" fillId="0" borderId="0"/>
    <xf numFmtId="0" fontId="3" fillId="0" borderId="0"/>
    <xf numFmtId="0" fontId="7" fillId="0" borderId="0"/>
    <xf numFmtId="0" fontId="10" fillId="0" borderId="0"/>
    <xf numFmtId="0" fontId="10" fillId="0" borderId="0"/>
    <xf numFmtId="44" fontId="7" fillId="0" borderId="0" applyFont="0" applyFill="0" applyBorder="0" applyAlignment="0" applyProtection="0"/>
    <xf numFmtId="44" fontId="7"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27" fillId="0" borderId="0"/>
    <xf numFmtId="0" fontId="28" fillId="0" borderId="0"/>
    <xf numFmtId="43" fontId="10" fillId="0" borderId="0" applyFont="0" applyFill="0" applyBorder="0" applyAlignment="0" applyProtection="0"/>
    <xf numFmtId="0" fontId="37" fillId="10"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23" fillId="0" borderId="0"/>
  </cellStyleXfs>
  <cellXfs count="659">
    <xf numFmtId="0" fontId="0" fillId="0" borderId="0" xfId="0"/>
    <xf numFmtId="0" fontId="1" fillId="0" borderId="0" xfId="0" applyFont="1"/>
    <xf numFmtId="0" fontId="1" fillId="2" borderId="0" xfId="0" applyFont="1" applyFill="1"/>
    <xf numFmtId="0" fontId="1" fillId="2" borderId="0" xfId="0" applyNumberFormat="1" applyFont="1" applyFill="1"/>
    <xf numFmtId="22" fontId="1" fillId="2" borderId="0" xfId="0" applyNumberFormat="1" applyFont="1" applyFill="1"/>
    <xf numFmtId="0" fontId="8" fillId="2" borderId="0" xfId="2" applyFont="1" applyFill="1" applyBorder="1" applyAlignment="1" applyProtection="1">
      <alignment horizontal="left" vertical="top" wrapText="1" readingOrder="1"/>
      <protection locked="0"/>
    </xf>
    <xf numFmtId="0" fontId="7" fillId="2" borderId="0" xfId="0" applyFont="1" applyFill="1"/>
    <xf numFmtId="3" fontId="7" fillId="2" borderId="0" xfId="0" applyNumberFormat="1" applyFont="1" applyFill="1"/>
    <xf numFmtId="0" fontId="6" fillId="2" borderId="0" xfId="0" applyFont="1" applyFill="1"/>
    <xf numFmtId="0" fontId="9" fillId="2" borderId="0" xfId="0" applyFont="1" applyFill="1" applyAlignment="1">
      <alignment horizontal="left" wrapText="1"/>
    </xf>
    <xf numFmtId="0" fontId="6" fillId="0" borderId="0" xfId="4" applyFont="1"/>
    <xf numFmtId="0" fontId="12" fillId="0" borderId="0" xfId="4" applyFont="1" applyAlignment="1">
      <alignment wrapText="1"/>
    </xf>
    <xf numFmtId="0" fontId="7" fillId="0" borderId="0" xfId="4" applyFont="1" applyAlignment="1">
      <alignment wrapText="1"/>
    </xf>
    <xf numFmtId="0" fontId="6" fillId="0" borderId="0" xfId="4" applyFont="1" applyAlignment="1"/>
    <xf numFmtId="0" fontId="7" fillId="2" borderId="0" xfId="0" applyFont="1" applyFill="1" applyAlignment="1">
      <alignment horizontal="left"/>
    </xf>
    <xf numFmtId="0" fontId="14" fillId="2" borderId="0" xfId="0" applyFont="1" applyFill="1" applyAlignment="1" applyProtection="1">
      <alignment vertical="top" readingOrder="1"/>
      <protection locked="0"/>
    </xf>
    <xf numFmtId="0" fontId="1" fillId="2" borderId="0" xfId="0" applyFont="1" applyFill="1" applyBorder="1"/>
    <xf numFmtId="0" fontId="8" fillId="2" borderId="0" xfId="2" applyFont="1" applyFill="1" applyBorder="1" applyAlignment="1" applyProtection="1">
      <alignment wrapText="1" readingOrder="1"/>
      <protection locked="0"/>
    </xf>
    <xf numFmtId="3" fontId="8" fillId="2" borderId="0" xfId="2" applyNumberFormat="1" applyFont="1" applyFill="1" applyBorder="1" applyAlignment="1" applyProtection="1">
      <alignment horizontal="right" vertical="top" wrapText="1" readingOrder="1"/>
      <protection locked="0"/>
    </xf>
    <xf numFmtId="0" fontId="8" fillId="2" borderId="0" xfId="2" applyFont="1" applyFill="1" applyBorder="1" applyAlignment="1" applyProtection="1">
      <alignment horizontal="right" vertical="top" wrapText="1" readingOrder="1"/>
      <protection locked="0"/>
    </xf>
    <xf numFmtId="0" fontId="9" fillId="2" borderId="0" xfId="2" applyFont="1" applyFill="1" applyBorder="1" applyAlignment="1" applyProtection="1">
      <alignment horizontal="left" vertical="center" wrapText="1" readingOrder="1"/>
      <protection locked="0"/>
    </xf>
    <xf numFmtId="0" fontId="16" fillId="2" borderId="0" xfId="2" applyFont="1" applyFill="1" applyBorder="1" applyAlignment="1" applyProtection="1">
      <alignment horizontal="left" vertical="center" wrapText="1" readingOrder="1"/>
      <protection locked="0"/>
    </xf>
    <xf numFmtId="3" fontId="16" fillId="2" borderId="0" xfId="2" applyNumberFormat="1" applyFont="1" applyFill="1" applyBorder="1" applyAlignment="1" applyProtection="1">
      <alignment horizontal="left" vertical="center" wrapText="1" readingOrder="1"/>
      <protection locked="0"/>
    </xf>
    <xf numFmtId="0" fontId="9" fillId="2" borderId="0" xfId="2" applyFont="1" applyFill="1" applyBorder="1" applyAlignment="1" applyProtection="1">
      <alignment vertical="center" wrapText="1"/>
      <protection locked="0"/>
    </xf>
    <xf numFmtId="0" fontId="9" fillId="2" borderId="0" xfId="0" applyFont="1" applyFill="1" applyAlignment="1">
      <alignment vertical="center"/>
    </xf>
    <xf numFmtId="0" fontId="1" fillId="0" borderId="1" xfId="0" applyFont="1" applyBorder="1" applyAlignment="1">
      <alignment horizontal="center" vertical="top" wrapText="1"/>
    </xf>
    <xf numFmtId="0" fontId="1" fillId="3" borderId="0" xfId="0" applyNumberFormat="1" applyFont="1" applyFill="1"/>
    <xf numFmtId="0" fontId="4" fillId="2" borderId="0" xfId="1" applyFont="1" applyFill="1" applyBorder="1" applyAlignment="1">
      <alignment horizontal="left" vertical="center" wrapText="1"/>
    </xf>
    <xf numFmtId="0" fontId="6" fillId="2" borderId="0" xfId="0" applyFont="1" applyFill="1"/>
    <xf numFmtId="0" fontId="9" fillId="2" borderId="0" xfId="0" applyFont="1" applyFill="1" applyAlignment="1">
      <alignment horizontal="left" vertical="center" wrapText="1"/>
    </xf>
    <xf numFmtId="0" fontId="9" fillId="2" borderId="0" xfId="0" applyFont="1" applyFill="1" applyAlignment="1">
      <alignment horizontal="left" wrapText="1"/>
    </xf>
    <xf numFmtId="3" fontId="8" fillId="2" borderId="0" xfId="2" applyNumberFormat="1" applyFont="1" applyFill="1" applyBorder="1" applyAlignment="1" applyProtection="1">
      <alignment horizontal="left" vertical="top" wrapText="1" readingOrder="1"/>
      <protection locked="0"/>
    </xf>
    <xf numFmtId="0" fontId="19" fillId="2" borderId="0" xfId="2" applyFont="1" applyFill="1" applyBorder="1" applyAlignment="1" applyProtection="1">
      <alignment horizontal="center" vertical="top" wrapText="1" readingOrder="1"/>
      <protection locked="0"/>
    </xf>
    <xf numFmtId="164" fontId="7" fillId="2" borderId="0" xfId="0" applyNumberFormat="1" applyFont="1" applyFill="1"/>
    <xf numFmtId="164" fontId="7" fillId="2" borderId="0" xfId="0" applyNumberFormat="1" applyFont="1" applyFill="1" applyAlignment="1">
      <alignment horizontal="left"/>
    </xf>
    <xf numFmtId="0" fontId="1" fillId="2" borderId="0" xfId="0" applyFont="1" applyFill="1" applyAlignment="1">
      <alignment horizontal="left"/>
    </xf>
    <xf numFmtId="0" fontId="7" fillId="2" borderId="0" xfId="0" applyFont="1" applyFill="1" applyAlignment="1">
      <alignment wrapText="1" readingOrder="1"/>
    </xf>
    <xf numFmtId="0" fontId="9" fillId="2" borderId="0" xfId="0" applyFont="1" applyFill="1"/>
    <xf numFmtId="0" fontId="0" fillId="2" borderId="0" xfId="0" applyFill="1"/>
    <xf numFmtId="0" fontId="16" fillId="2" borderId="0" xfId="0" applyFont="1" applyFill="1"/>
    <xf numFmtId="0" fontId="7" fillId="2" borderId="0" xfId="0" applyFont="1" applyFill="1" applyAlignment="1"/>
    <xf numFmtId="164" fontId="9" fillId="2" borderId="0" xfId="0" applyNumberFormat="1" applyFont="1" applyFill="1"/>
    <xf numFmtId="3" fontId="9" fillId="2" borderId="0" xfId="0" applyNumberFormat="1" applyFont="1" applyFill="1"/>
    <xf numFmtId="0" fontId="20" fillId="2" borderId="0" xfId="1" applyFont="1" applyFill="1" applyBorder="1" applyAlignment="1">
      <alignment horizontal="left" vertical="center" wrapText="1"/>
    </xf>
    <xf numFmtId="164" fontId="9" fillId="2" borderId="0" xfId="0" applyNumberFormat="1" applyFont="1" applyFill="1" applyAlignment="1">
      <alignment horizontal="left" wrapText="1"/>
    </xf>
    <xf numFmtId="0" fontId="1" fillId="3" borderId="0" xfId="0" applyNumberFormat="1" applyFont="1" applyFill="1" applyBorder="1"/>
    <xf numFmtId="0" fontId="21" fillId="2" borderId="0" xfId="5" quotePrefix="1" applyFont="1" applyFill="1" applyBorder="1" applyAlignment="1" applyProtection="1">
      <alignment horizontal="left" vertical="center" wrapText="1" readingOrder="1"/>
      <protection locked="0"/>
    </xf>
    <xf numFmtId="3" fontId="22" fillId="2" borderId="0" xfId="2" applyNumberFormat="1" applyFont="1" applyFill="1" applyBorder="1" applyAlignment="1" applyProtection="1">
      <alignment vertical="center" readingOrder="1"/>
      <protection locked="0"/>
    </xf>
    <xf numFmtId="164" fontId="22" fillId="2" borderId="0" xfId="2" applyNumberFormat="1" applyFont="1" applyFill="1" applyBorder="1" applyAlignment="1" applyProtection="1">
      <alignment vertical="center" readingOrder="1"/>
      <protection locked="0"/>
    </xf>
    <xf numFmtId="0" fontId="9" fillId="2" borderId="0" xfId="2" applyFont="1" applyFill="1" applyBorder="1" applyAlignment="1" applyProtection="1">
      <alignment vertical="center" readingOrder="1"/>
      <protection locked="0"/>
    </xf>
    <xf numFmtId="0" fontId="16" fillId="2" borderId="0" xfId="2" applyFont="1" applyFill="1" applyBorder="1" applyAlignment="1" applyProtection="1">
      <alignment horizontal="left" wrapText="1" readingOrder="1"/>
      <protection locked="0"/>
    </xf>
    <xf numFmtId="3" fontId="16" fillId="2" borderId="0" xfId="2" applyNumberFormat="1" applyFont="1" applyFill="1" applyBorder="1" applyAlignment="1" applyProtection="1">
      <alignment horizontal="left" vertical="top" wrapText="1" readingOrder="1"/>
      <protection locked="0"/>
    </xf>
    <xf numFmtId="0" fontId="16" fillId="2" borderId="0" xfId="2" applyFont="1" applyFill="1" applyBorder="1" applyAlignment="1" applyProtection="1">
      <alignment horizontal="left" vertical="top" wrapText="1" readingOrder="1"/>
      <protection locked="0"/>
    </xf>
    <xf numFmtId="164" fontId="6" fillId="2" borderId="0" xfId="0" applyNumberFormat="1" applyFont="1" applyFill="1"/>
    <xf numFmtId="3" fontId="6" fillId="2" borderId="0" xfId="0" applyNumberFormat="1" applyFont="1" applyFill="1"/>
    <xf numFmtId="0" fontId="9" fillId="2" borderId="0" xfId="2" applyFont="1" applyFill="1" applyBorder="1" applyAlignment="1" applyProtection="1">
      <alignment horizontal="left" vertical="center" readingOrder="1"/>
      <protection locked="0"/>
    </xf>
    <xf numFmtId="0" fontId="6" fillId="2" borderId="0" xfId="1" applyFont="1" applyFill="1" applyBorder="1" applyAlignment="1">
      <alignment horizontal="left" vertical="center"/>
    </xf>
    <xf numFmtId="3" fontId="5" fillId="2" borderId="0" xfId="0" applyNumberFormat="1" applyFont="1" applyFill="1" applyAlignment="1" applyProtection="1">
      <alignment horizontal="left" vertical="top" readingOrder="1"/>
      <protection locked="0"/>
    </xf>
    <xf numFmtId="164" fontId="5" fillId="2" borderId="0" xfId="0" applyNumberFormat="1" applyFont="1" applyFill="1" applyAlignment="1" applyProtection="1">
      <alignment horizontal="left" vertical="top" readingOrder="1"/>
      <protection locked="0"/>
    </xf>
    <xf numFmtId="164" fontId="5" fillId="2" borderId="0" xfId="0" applyNumberFormat="1" applyFont="1" applyFill="1" applyAlignment="1" applyProtection="1">
      <alignment horizontal="left" vertical="top" wrapText="1" readingOrder="1"/>
      <protection locked="0"/>
    </xf>
    <xf numFmtId="3" fontId="5" fillId="2" borderId="0" xfId="0" applyNumberFormat="1" applyFont="1" applyFill="1" applyAlignment="1" applyProtection="1">
      <alignment horizontal="left" vertical="top" wrapText="1" readingOrder="1"/>
      <protection locked="0"/>
    </xf>
    <xf numFmtId="0" fontId="15" fillId="2" borderId="4" xfId="0" applyFont="1" applyFill="1" applyBorder="1" applyAlignment="1">
      <alignment vertical="center" wrapText="1"/>
    </xf>
    <xf numFmtId="0" fontId="2" fillId="2" borderId="0" xfId="0" applyFont="1" applyFill="1" applyAlignment="1"/>
    <xf numFmtId="3" fontId="16" fillId="2" borderId="0" xfId="1" applyNumberFormat="1" applyFont="1" applyFill="1" applyBorder="1" applyAlignment="1">
      <alignment horizontal="left" vertical="center" wrapText="1"/>
    </xf>
    <xf numFmtId="164" fontId="16" fillId="2" borderId="0" xfId="1" applyNumberFormat="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0" xfId="1" applyFont="1" applyFill="1" applyBorder="1" applyAlignment="1">
      <alignment vertical="center" wrapText="1"/>
    </xf>
    <xf numFmtId="0" fontId="16" fillId="2" borderId="0" xfId="1" applyFont="1" applyFill="1" applyBorder="1" applyAlignment="1">
      <alignment horizontal="left" vertical="center" wrapText="1"/>
    </xf>
    <xf numFmtId="3" fontId="1" fillId="3" borderId="2" xfId="0" applyNumberFormat="1" applyFont="1" applyFill="1" applyBorder="1"/>
    <xf numFmtId="3" fontId="1" fillId="2" borderId="5" xfId="0" applyNumberFormat="1" applyFont="1" applyFill="1" applyBorder="1"/>
    <xf numFmtId="3" fontId="1" fillId="2" borderId="0" xfId="0" applyNumberFormat="1" applyFont="1" applyFill="1"/>
    <xf numFmtId="0" fontId="1" fillId="4" borderId="0" xfId="0" applyNumberFormat="1" applyFont="1" applyFill="1" applyBorder="1"/>
    <xf numFmtId="3" fontId="1" fillId="2" borderId="2" xfId="0" applyNumberFormat="1" applyFont="1" applyFill="1" applyBorder="1"/>
    <xf numFmtId="0" fontId="1" fillId="6" borderId="0" xfId="0" applyNumberFormat="1" applyFont="1" applyFill="1"/>
    <xf numFmtId="0" fontId="4" fillId="2" borderId="0" xfId="1" applyFont="1" applyFill="1" applyBorder="1" applyAlignment="1">
      <alignment vertical="center" wrapText="1"/>
    </xf>
    <xf numFmtId="0" fontId="4" fillId="2" borderId="0" xfId="1" applyFont="1" applyFill="1" applyBorder="1" applyAlignment="1">
      <alignment vertical="center" wrapText="1"/>
    </xf>
    <xf numFmtId="0" fontId="9" fillId="2" borderId="0" xfId="0" applyFont="1" applyFill="1" applyBorder="1" applyAlignment="1">
      <alignment vertical="center"/>
    </xf>
    <xf numFmtId="0" fontId="1" fillId="7" borderId="0" xfId="0" applyNumberFormat="1" applyFont="1" applyFill="1"/>
    <xf numFmtId="0" fontId="4" fillId="2" borderId="4" xfId="1" applyFont="1" applyFill="1" applyBorder="1" applyAlignment="1">
      <alignment vertical="center" wrapText="1"/>
    </xf>
    <xf numFmtId="0" fontId="6" fillId="2" borderId="0" xfId="0" applyFont="1" applyFill="1" applyAlignment="1">
      <alignment vertical="center" wrapText="1"/>
    </xf>
    <xf numFmtId="0" fontId="0" fillId="2" borderId="0" xfId="0" applyFill="1" applyBorder="1"/>
    <xf numFmtId="0" fontId="0" fillId="0" borderId="0" xfId="0" applyFill="1" applyBorder="1"/>
    <xf numFmtId="0" fontId="4" fillId="2" borderId="0" xfId="1" applyFont="1" applyFill="1" applyBorder="1" applyAlignment="1">
      <alignment vertical="center" wrapText="1"/>
    </xf>
    <xf numFmtId="0" fontId="18" fillId="2" borderId="0" xfId="0" applyFont="1" applyFill="1" applyAlignment="1"/>
    <xf numFmtId="0" fontId="4" fillId="2" borderId="0" xfId="1" applyFont="1" applyFill="1" applyBorder="1" applyAlignment="1">
      <alignment horizontal="left" vertical="center" wrapText="1"/>
    </xf>
    <xf numFmtId="0" fontId="4" fillId="0" borderId="0" xfId="1" applyFont="1" applyBorder="1" applyAlignment="1">
      <alignment horizontal="left" vertical="center" wrapText="1"/>
    </xf>
    <xf numFmtId="165" fontId="1" fillId="2" borderId="3" xfId="0" applyNumberFormat="1" applyFont="1" applyFill="1" applyBorder="1" applyAlignment="1">
      <alignment horizontal="left"/>
    </xf>
    <xf numFmtId="0" fontId="17" fillId="0" borderId="0" xfId="0" applyFont="1" applyAlignment="1" applyProtection="1">
      <alignment vertical="top" wrapText="1" readingOrder="1"/>
      <protection locked="0"/>
    </xf>
    <xf numFmtId="3" fontId="0" fillId="2" borderId="0" xfId="0" applyNumberFormat="1" applyFill="1"/>
    <xf numFmtId="0" fontId="9" fillId="2" borderId="0" xfId="0" applyFont="1" applyFill="1" applyAlignment="1">
      <alignment vertical="center" wrapText="1"/>
    </xf>
    <xf numFmtId="0" fontId="1" fillId="3" borderId="0" xfId="0" applyFont="1" applyFill="1"/>
    <xf numFmtId="0" fontId="1" fillId="4" borderId="0" xfId="0" applyFont="1" applyFill="1"/>
    <xf numFmtId="0" fontId="1" fillId="5" borderId="0" xfId="0" applyFont="1" applyFill="1"/>
    <xf numFmtId="0" fontId="36" fillId="3" borderId="0" xfId="0" applyFont="1" applyFill="1"/>
    <xf numFmtId="0" fontId="36" fillId="3" borderId="0" xfId="0" applyNumberFormat="1" applyFont="1" applyFill="1"/>
    <xf numFmtId="0" fontId="36" fillId="3" borderId="10" xfId="0" applyFont="1" applyFill="1" applyBorder="1"/>
    <xf numFmtId="0" fontId="1" fillId="3" borderId="12" xfId="0" applyFont="1" applyFill="1" applyBorder="1"/>
    <xf numFmtId="0" fontId="1" fillId="3" borderId="3" xfId="0" applyFont="1" applyFill="1" applyBorder="1"/>
    <xf numFmtId="165" fontId="1" fillId="3" borderId="3" xfId="0" applyNumberFormat="1" applyFont="1" applyFill="1" applyBorder="1" applyAlignment="1">
      <alignment horizontal="left"/>
    </xf>
    <xf numFmtId="165" fontId="1" fillId="3" borderId="3" xfId="131" applyNumberFormat="1" applyFont="1" applyFill="1" applyBorder="1" applyAlignment="1">
      <alignment horizontal="left"/>
    </xf>
    <xf numFmtId="0" fontId="1" fillId="4" borderId="10" xfId="0" applyFont="1" applyFill="1" applyBorder="1"/>
    <xf numFmtId="165" fontId="1" fillId="3" borderId="15" xfId="0" applyNumberFormat="1" applyFont="1" applyFill="1" applyBorder="1" applyAlignment="1">
      <alignment horizontal="left"/>
    </xf>
    <xf numFmtId="165" fontId="1" fillId="3" borderId="15" xfId="131" applyNumberFormat="1" applyFont="1" applyFill="1" applyBorder="1" applyAlignment="1">
      <alignment horizontal="left"/>
    </xf>
    <xf numFmtId="0" fontId="1" fillId="3" borderId="15" xfId="0" applyFont="1" applyFill="1" applyBorder="1"/>
    <xf numFmtId="0" fontId="35" fillId="4" borderId="11" xfId="0" applyFont="1" applyFill="1" applyBorder="1"/>
    <xf numFmtId="165" fontId="1" fillId="0" borderId="0" xfId="0" applyNumberFormat="1" applyFont="1" applyFill="1" applyBorder="1" applyAlignment="1">
      <alignment horizontal="left"/>
    </xf>
    <xf numFmtId="165" fontId="1" fillId="9" borderId="0" xfId="0" applyNumberFormat="1" applyFont="1" applyFill="1" applyBorder="1" applyAlignment="1">
      <alignment horizontal="left"/>
    </xf>
    <xf numFmtId="165" fontId="1" fillId="0" borderId="12" xfId="0" applyNumberFormat="1" applyFont="1" applyFill="1" applyBorder="1" applyAlignment="1">
      <alignment horizontal="left"/>
    </xf>
    <xf numFmtId="165" fontId="1" fillId="0" borderId="3" xfId="0" applyNumberFormat="1" applyFont="1" applyFill="1" applyBorder="1" applyAlignment="1">
      <alignment horizontal="left"/>
    </xf>
    <xf numFmtId="165" fontId="1" fillId="9" borderId="3" xfId="0" applyNumberFormat="1" applyFont="1" applyFill="1" applyBorder="1" applyAlignment="1">
      <alignment horizontal="left"/>
    </xf>
    <xf numFmtId="165" fontId="1" fillId="0" borderId="15" xfId="0" applyNumberFormat="1" applyFont="1" applyFill="1" applyBorder="1" applyAlignment="1">
      <alignment horizontal="left"/>
    </xf>
    <xf numFmtId="165" fontId="1" fillId="3" borderId="0" xfId="0" applyNumberFormat="1" applyFont="1" applyFill="1" applyBorder="1" applyAlignment="1">
      <alignment horizontal="left"/>
    </xf>
    <xf numFmtId="165" fontId="1" fillId="3" borderId="12" xfId="0" applyNumberFormat="1" applyFont="1" applyFill="1" applyBorder="1" applyAlignment="1">
      <alignment horizontal="left"/>
    </xf>
    <xf numFmtId="0" fontId="4" fillId="2" borderId="0" xfId="1" applyFont="1" applyFill="1" applyBorder="1" applyAlignment="1">
      <alignment horizontal="left" vertical="center" wrapText="1"/>
    </xf>
    <xf numFmtId="0" fontId="31" fillId="10" borderId="25" xfId="132" applyFont="1" applyBorder="1" applyAlignment="1">
      <alignment horizontal="center"/>
    </xf>
    <xf numFmtId="0" fontId="31" fillId="10" borderId="26" xfId="132" applyFont="1" applyBorder="1" applyAlignment="1">
      <alignment horizontal="center"/>
    </xf>
    <xf numFmtId="0" fontId="31" fillId="10" borderId="27" xfId="132" applyFont="1" applyBorder="1" applyAlignment="1">
      <alignment horizontal="center"/>
    </xf>
    <xf numFmtId="0" fontId="1" fillId="4" borderId="0" xfId="0" applyFont="1" applyFill="1" applyBorder="1"/>
    <xf numFmtId="0" fontId="1" fillId="3" borderId="17" xfId="0" applyNumberFormat="1" applyFont="1" applyFill="1" applyBorder="1"/>
    <xf numFmtId="0" fontId="1" fillId="3" borderId="32" xfId="0" applyNumberFormat="1" applyFont="1" applyFill="1" applyBorder="1"/>
    <xf numFmtId="0" fontId="1" fillId="4" borderId="32" xfId="0" applyNumberFormat="1" applyFont="1" applyFill="1" applyBorder="1"/>
    <xf numFmtId="0" fontId="1" fillId="3" borderId="20" xfId="0" applyNumberFormat="1" applyFont="1" applyFill="1" applyBorder="1"/>
    <xf numFmtId="0" fontId="1" fillId="3" borderId="23" xfId="0" applyNumberFormat="1" applyFont="1" applyFill="1" applyBorder="1"/>
    <xf numFmtId="0" fontId="1" fillId="3" borderId="27" xfId="0" applyNumberFormat="1" applyFont="1" applyFill="1" applyBorder="1"/>
    <xf numFmtId="0" fontId="1" fillId="0" borderId="10" xfId="0" applyFont="1" applyBorder="1"/>
    <xf numFmtId="0" fontId="1" fillId="4" borderId="27" xfId="0" applyNumberFormat="1" applyFont="1" applyFill="1" applyBorder="1"/>
    <xf numFmtId="49" fontId="31" fillId="10" borderId="32" xfId="132" applyNumberFormat="1" applyFont="1" applyBorder="1"/>
    <xf numFmtId="49" fontId="31" fillId="10" borderId="27" xfId="132" applyNumberFormat="1" applyFont="1" applyBorder="1"/>
    <xf numFmtId="49" fontId="31" fillId="10" borderId="24" xfId="132" applyNumberFormat="1" applyFont="1" applyBorder="1" applyAlignment="1">
      <alignment horizontal="center"/>
    </xf>
    <xf numFmtId="165" fontId="1" fillId="3" borderId="30" xfId="0" applyNumberFormat="1" applyFont="1" applyFill="1" applyBorder="1" applyAlignment="1">
      <alignment horizontal="left"/>
    </xf>
    <xf numFmtId="165" fontId="1" fillId="3" borderId="25" xfId="0" applyNumberFormat="1" applyFont="1" applyFill="1" applyBorder="1" applyAlignment="1">
      <alignment horizontal="left"/>
    </xf>
    <xf numFmtId="165" fontId="1" fillId="3" borderId="33" xfId="0" applyNumberFormat="1" applyFont="1" applyFill="1" applyBorder="1" applyAlignment="1">
      <alignment horizontal="left"/>
    </xf>
    <xf numFmtId="165" fontId="1" fillId="2" borderId="0" xfId="0" applyNumberFormat="1" applyFont="1" applyFill="1" applyAlignment="1">
      <alignment horizontal="left"/>
    </xf>
    <xf numFmtId="0" fontId="1" fillId="3" borderId="0" xfId="0" applyNumberFormat="1" applyFont="1" applyFill="1" applyAlignment="1">
      <alignment horizontal="right"/>
    </xf>
    <xf numFmtId="0" fontId="1" fillId="2" borderId="0" xfId="0" applyFont="1" applyFill="1" applyAlignment="1">
      <alignment horizontal="center"/>
    </xf>
    <xf numFmtId="0" fontId="38" fillId="2" borderId="0" xfId="2" applyFont="1" applyFill="1" applyBorder="1" applyAlignment="1" applyProtection="1">
      <alignment wrapText="1" readingOrder="1"/>
      <protection locked="0"/>
    </xf>
    <xf numFmtId="3" fontId="38" fillId="2" borderId="0" xfId="2" applyNumberFormat="1" applyFont="1" applyFill="1" applyBorder="1" applyAlignment="1" applyProtection="1">
      <alignment horizontal="right" vertical="top" wrapText="1" readingOrder="1"/>
      <protection locked="0"/>
    </xf>
    <xf numFmtId="0" fontId="38" fillId="2" borderId="0" xfId="2" applyFont="1" applyFill="1" applyBorder="1" applyAlignment="1" applyProtection="1">
      <alignment horizontal="right" vertical="top" wrapText="1" readingOrder="1"/>
      <protection locked="0"/>
    </xf>
    <xf numFmtId="0" fontId="31" fillId="10" borderId="32" xfId="132" applyFont="1" applyBorder="1" applyAlignment="1">
      <alignment horizontal="left" vertical="center" wrapText="1"/>
    </xf>
    <xf numFmtId="0" fontId="31" fillId="10" borderId="27" xfId="132" applyFont="1" applyBorder="1" applyAlignment="1">
      <alignment horizontal="left" vertical="center" wrapText="1"/>
    </xf>
    <xf numFmtId="0" fontId="31" fillId="10" borderId="27" xfId="132" applyFont="1" applyBorder="1" applyAlignment="1">
      <alignment horizontal="center" vertical="center" wrapText="1"/>
    </xf>
    <xf numFmtId="0" fontId="31" fillId="10" borderId="24" xfId="132" applyFont="1" applyBorder="1" applyAlignment="1">
      <alignment horizontal="center" vertical="center" wrapText="1"/>
    </xf>
    <xf numFmtId="0" fontId="31" fillId="10" borderId="23" xfId="132" applyFont="1" applyBorder="1" applyAlignment="1">
      <alignment horizontal="center" vertical="center" wrapText="1"/>
    </xf>
    <xf numFmtId="165" fontId="1" fillId="3" borderId="6" xfId="0" applyNumberFormat="1" applyFont="1" applyFill="1" applyBorder="1" applyAlignment="1">
      <alignment horizontal="left"/>
    </xf>
    <xf numFmtId="0" fontId="1" fillId="6" borderId="0" xfId="0" applyFont="1" applyFill="1"/>
    <xf numFmtId="0" fontId="15" fillId="2" borderId="0" xfId="0" applyFont="1" applyFill="1" applyBorder="1" applyAlignment="1">
      <alignment vertical="center" wrapText="1"/>
    </xf>
    <xf numFmtId="0" fontId="1" fillId="2" borderId="0" xfId="0" applyNumberFormat="1" applyFont="1" applyFill="1" applyAlignment="1">
      <alignment horizontal="right"/>
    </xf>
    <xf numFmtId="166" fontId="1" fillId="2" borderId="0" xfId="131" applyNumberFormat="1" applyFont="1" applyFill="1"/>
    <xf numFmtId="165" fontId="1" fillId="0" borderId="6" xfId="0" applyNumberFormat="1" applyFont="1" applyFill="1" applyBorder="1" applyAlignment="1">
      <alignment horizontal="left"/>
    </xf>
    <xf numFmtId="165" fontId="1" fillId="2" borderId="6" xfId="0" applyNumberFormat="1" applyFont="1" applyFill="1" applyBorder="1" applyAlignment="1">
      <alignment horizontal="left"/>
    </xf>
    <xf numFmtId="0" fontId="1" fillId="4" borderId="32" xfId="0" applyFont="1" applyFill="1" applyBorder="1" applyAlignment="1">
      <alignment horizontal="left"/>
    </xf>
    <xf numFmtId="0" fontId="1" fillId="4" borderId="0" xfId="0" applyFont="1" applyFill="1" applyBorder="1" applyAlignment="1">
      <alignment horizontal="left"/>
    </xf>
    <xf numFmtId="0" fontId="1" fillId="4" borderId="27" xfId="0" applyFont="1" applyFill="1" applyBorder="1" applyAlignment="1">
      <alignment horizontal="left"/>
    </xf>
    <xf numFmtId="0" fontId="1" fillId="6" borderId="34" xfId="0" applyFont="1" applyFill="1" applyBorder="1"/>
    <xf numFmtId="0" fontId="1" fillId="0" borderId="35" xfId="0" applyFont="1" applyBorder="1"/>
    <xf numFmtId="0" fontId="1" fillId="0" borderId="37" xfId="0" applyFont="1" applyBorder="1"/>
    <xf numFmtId="0" fontId="1" fillId="6" borderId="38" xfId="0" applyFont="1" applyFill="1" applyBorder="1"/>
    <xf numFmtId="0" fontId="1" fillId="0" borderId="40" xfId="0" applyFont="1" applyBorder="1"/>
    <xf numFmtId="0" fontId="1" fillId="6" borderId="41" xfId="0" applyFont="1" applyFill="1" applyBorder="1"/>
    <xf numFmtId="0" fontId="35" fillId="2" borderId="0" xfId="0" applyFont="1" applyFill="1" applyBorder="1"/>
    <xf numFmtId="0" fontId="35" fillId="2" borderId="0" xfId="0" applyFont="1" applyFill="1"/>
    <xf numFmtId="0" fontId="35" fillId="12" borderId="31" xfId="0" applyFont="1" applyFill="1" applyBorder="1"/>
    <xf numFmtId="0" fontId="35" fillId="12" borderId="31" xfId="0" applyFont="1" applyFill="1" applyBorder="1" applyAlignment="1">
      <alignment horizontal="right"/>
    </xf>
    <xf numFmtId="165" fontId="1" fillId="6" borderId="38" xfId="0" applyNumberFormat="1" applyFont="1" applyFill="1" applyBorder="1" applyAlignment="1">
      <alignment horizontal="left"/>
    </xf>
    <xf numFmtId="165" fontId="1" fillId="0" borderId="34" xfId="0" applyNumberFormat="1" applyFont="1" applyBorder="1" applyAlignment="1">
      <alignment horizontal="left"/>
    </xf>
    <xf numFmtId="165" fontId="35" fillId="12" borderId="31" xfId="0" applyNumberFormat="1" applyFont="1" applyFill="1" applyBorder="1" applyAlignment="1">
      <alignment horizontal="left"/>
    </xf>
    <xf numFmtId="165" fontId="1" fillId="0" borderId="38" xfId="0" applyNumberFormat="1" applyFont="1" applyBorder="1" applyAlignment="1">
      <alignment horizontal="left"/>
    </xf>
    <xf numFmtId="165" fontId="1" fillId="6" borderId="34" xfId="0" applyNumberFormat="1" applyFont="1" applyFill="1" applyBorder="1" applyAlignment="1">
      <alignment horizontal="left"/>
    </xf>
    <xf numFmtId="165" fontId="1" fillId="9" borderId="34" xfId="0" applyNumberFormat="1" applyFont="1" applyFill="1" applyBorder="1" applyAlignment="1">
      <alignment horizontal="left"/>
    </xf>
    <xf numFmtId="165" fontId="1" fillId="9" borderId="38" xfId="0" applyNumberFormat="1" applyFont="1" applyFill="1" applyBorder="1" applyAlignment="1">
      <alignment horizontal="left"/>
    </xf>
    <xf numFmtId="165" fontId="35" fillId="0" borderId="39" xfId="0" applyNumberFormat="1" applyFont="1" applyBorder="1" applyAlignment="1">
      <alignment horizontal="left"/>
    </xf>
    <xf numFmtId="0" fontId="9" fillId="2" borderId="0" xfId="1" applyFont="1" applyFill="1" applyBorder="1" applyAlignment="1">
      <alignment horizontal="left" vertical="center" wrapText="1"/>
    </xf>
    <xf numFmtId="0" fontId="29" fillId="0" borderId="0" xfId="0" applyFont="1"/>
    <xf numFmtId="0" fontId="16" fillId="2" borderId="0" xfId="1" applyFont="1" applyFill="1" applyBorder="1" applyAlignment="1">
      <alignment horizontal="left" vertical="center" wrapText="1"/>
    </xf>
    <xf numFmtId="0" fontId="29" fillId="0" borderId="0" xfId="0" applyFont="1"/>
    <xf numFmtId="0" fontId="16" fillId="2" borderId="0" xfId="1" applyFont="1" applyFill="1" applyBorder="1" applyAlignment="1">
      <alignment horizontal="left" vertical="center" wrapText="1"/>
    </xf>
    <xf numFmtId="0" fontId="31" fillId="10" borderId="0" xfId="132" applyFont="1" applyBorder="1" applyAlignment="1">
      <alignment horizontal="center"/>
    </xf>
    <xf numFmtId="165" fontId="1" fillId="8" borderId="3" xfId="0" applyNumberFormat="1" applyFont="1" applyFill="1" applyBorder="1" applyAlignment="1">
      <alignment horizontal="left"/>
    </xf>
    <xf numFmtId="165" fontId="1" fillId="2" borderId="9" xfId="0" applyNumberFormat="1" applyFont="1" applyFill="1" applyBorder="1" applyAlignment="1">
      <alignment horizontal="left"/>
    </xf>
    <xf numFmtId="165" fontId="1" fillId="9" borderId="9" xfId="0" applyNumberFormat="1" applyFont="1" applyFill="1" applyBorder="1" applyAlignment="1">
      <alignment horizontal="left"/>
    </xf>
    <xf numFmtId="165" fontId="1" fillId="0" borderId="9" xfId="0" applyNumberFormat="1" applyFont="1" applyFill="1" applyBorder="1" applyAlignment="1">
      <alignment horizontal="left"/>
    </xf>
    <xf numFmtId="0" fontId="1" fillId="2" borderId="0" xfId="0" applyFont="1" applyFill="1" applyAlignment="1">
      <alignment horizontal="right"/>
    </xf>
    <xf numFmtId="0" fontId="40" fillId="2" borderId="0" xfId="0" applyFont="1" applyFill="1"/>
    <xf numFmtId="166" fontId="15" fillId="2" borderId="0" xfId="131" applyNumberFormat="1" applyFont="1" applyFill="1" applyBorder="1" applyAlignment="1">
      <alignment vertical="center" wrapText="1"/>
    </xf>
    <xf numFmtId="166" fontId="31" fillId="10" borderId="23" xfId="131" applyNumberFormat="1" applyFont="1" applyFill="1" applyBorder="1" applyAlignment="1">
      <alignment horizontal="center"/>
    </xf>
    <xf numFmtId="167" fontId="1" fillId="0" borderId="2" xfId="131" applyNumberFormat="1" applyFont="1" applyFill="1" applyBorder="1"/>
    <xf numFmtId="165" fontId="35" fillId="6" borderId="38" xfId="133" applyNumberFormat="1" applyFont="1" applyFill="1" applyBorder="1" applyAlignment="1">
      <alignment horizontal="left"/>
    </xf>
    <xf numFmtId="165" fontId="35" fillId="6" borderId="34" xfId="133" applyNumberFormat="1" applyFont="1" applyFill="1" applyBorder="1" applyAlignment="1">
      <alignment horizontal="left"/>
    </xf>
    <xf numFmtId="165" fontId="35" fillId="11" borderId="34" xfId="133" applyNumberFormat="1" applyFont="1" applyBorder="1" applyAlignment="1">
      <alignment horizontal="left"/>
    </xf>
    <xf numFmtId="0" fontId="35" fillId="0" borderId="0" xfId="0" applyFont="1" applyBorder="1"/>
    <xf numFmtId="3" fontId="1" fillId="6" borderId="37" xfId="131" applyNumberFormat="1" applyFont="1" applyFill="1" applyBorder="1"/>
    <xf numFmtId="3" fontId="1" fillId="0" borderId="35" xfId="131" applyNumberFormat="1" applyFont="1" applyBorder="1"/>
    <xf numFmtId="3" fontId="35" fillId="12" borderId="31" xfId="131" applyNumberFormat="1" applyFont="1" applyFill="1" applyBorder="1"/>
    <xf numFmtId="3" fontId="1" fillId="0" borderId="37" xfId="131" applyNumberFormat="1" applyFont="1" applyBorder="1"/>
    <xf numFmtId="3" fontId="1" fillId="6" borderId="35" xfId="131" applyNumberFormat="1" applyFont="1" applyFill="1" applyBorder="1"/>
    <xf numFmtId="3" fontId="1" fillId="0" borderId="35" xfId="131" applyNumberFormat="1" applyFont="1" applyBorder="1" applyAlignment="1">
      <alignment horizontal="right"/>
    </xf>
    <xf numFmtId="3" fontId="1" fillId="9" borderId="35" xfId="131" applyNumberFormat="1" applyFont="1" applyFill="1" applyBorder="1"/>
    <xf numFmtId="3" fontId="1" fillId="0" borderId="37" xfId="131" applyNumberFormat="1" applyFont="1" applyBorder="1" applyAlignment="1">
      <alignment horizontal="right"/>
    </xf>
    <xf numFmtId="3" fontId="1" fillId="9" borderId="37" xfId="131" applyNumberFormat="1" applyFont="1" applyFill="1" applyBorder="1"/>
    <xf numFmtId="3" fontId="35" fillId="6" borderId="37" xfId="131" applyNumberFormat="1" applyFont="1" applyFill="1" applyBorder="1"/>
    <xf numFmtId="3" fontId="35" fillId="6" borderId="35" xfId="131" applyNumberFormat="1" applyFont="1" applyFill="1" applyBorder="1"/>
    <xf numFmtId="3" fontId="35" fillId="6" borderId="40" xfId="131" applyNumberFormat="1" applyFont="1" applyFill="1" applyBorder="1"/>
    <xf numFmtId="3" fontId="35" fillId="11" borderId="37" xfId="131" applyNumberFormat="1" applyFont="1" applyFill="1" applyBorder="1"/>
    <xf numFmtId="3" fontId="35" fillId="11" borderId="35" xfId="131" applyNumberFormat="1" applyFont="1" applyFill="1" applyBorder="1"/>
    <xf numFmtId="3" fontId="35" fillId="11" borderId="40" xfId="131" applyNumberFormat="1" applyFont="1" applyFill="1" applyBorder="1"/>
    <xf numFmtId="167" fontId="1" fillId="9" borderId="2" xfId="131" applyNumberFormat="1" applyFont="1" applyFill="1" applyBorder="1"/>
    <xf numFmtId="167" fontId="1" fillId="0" borderId="14" xfId="131" applyNumberFormat="1" applyFont="1" applyFill="1" applyBorder="1"/>
    <xf numFmtId="167" fontId="1" fillId="3" borderId="2" xfId="131" applyNumberFormat="1" applyFont="1" applyFill="1" applyBorder="1"/>
    <xf numFmtId="167" fontId="1" fillId="3" borderId="14" xfId="131" applyNumberFormat="1" applyFont="1" applyFill="1" applyBorder="1"/>
    <xf numFmtId="167" fontId="1" fillId="3" borderId="0" xfId="131" applyNumberFormat="1" applyFont="1" applyFill="1" applyBorder="1"/>
    <xf numFmtId="167" fontId="1" fillId="3" borderId="12" xfId="131" applyNumberFormat="1" applyFont="1" applyFill="1" applyBorder="1"/>
    <xf numFmtId="167" fontId="1" fillId="4" borderId="2" xfId="131" applyNumberFormat="1" applyFont="1" applyFill="1" applyBorder="1"/>
    <xf numFmtId="167" fontId="1" fillId="5" borderId="2" xfId="131" applyNumberFormat="1" applyFont="1" applyFill="1" applyBorder="1"/>
    <xf numFmtId="167" fontId="1" fillId="3" borderId="16" xfId="131" applyNumberFormat="1" applyFont="1" applyFill="1" applyBorder="1"/>
    <xf numFmtId="167" fontId="1" fillId="3" borderId="29" xfId="131" applyNumberFormat="1" applyFont="1" applyFill="1" applyBorder="1"/>
    <xf numFmtId="167" fontId="1" fillId="3" borderId="26" xfId="131" applyNumberFormat="1" applyFont="1" applyFill="1" applyBorder="1"/>
    <xf numFmtId="3" fontId="1" fillId="2" borderId="0" xfId="131" applyNumberFormat="1" applyFont="1" applyFill="1"/>
    <xf numFmtId="3" fontId="1" fillId="0" borderId="2" xfId="131" applyNumberFormat="1" applyFont="1" applyFill="1" applyBorder="1"/>
    <xf numFmtId="3" fontId="1" fillId="2" borderId="5" xfId="131" applyNumberFormat="1" applyFont="1" applyFill="1" applyBorder="1"/>
    <xf numFmtId="3" fontId="36" fillId="0" borderId="2" xfId="131" applyNumberFormat="1" applyFont="1" applyFill="1" applyBorder="1"/>
    <xf numFmtId="3" fontId="36" fillId="0" borderId="2" xfId="131" applyNumberFormat="1" applyFont="1" applyFill="1" applyBorder="1" applyAlignment="1">
      <alignment horizontal="right"/>
    </xf>
    <xf numFmtId="3" fontId="1" fillId="9" borderId="2" xfId="131" applyNumberFormat="1" applyFont="1" applyFill="1" applyBorder="1"/>
    <xf numFmtId="165" fontId="36" fillId="0" borderId="3" xfId="0" applyNumberFormat="1" applyFont="1" applyFill="1" applyBorder="1" applyAlignment="1">
      <alignment horizontal="left"/>
    </xf>
    <xf numFmtId="3" fontId="1" fillId="2" borderId="2" xfId="131" applyNumberFormat="1" applyFont="1" applyFill="1" applyBorder="1"/>
    <xf numFmtId="3" fontId="1" fillId="8" borderId="2" xfId="131" applyNumberFormat="1" applyFont="1" applyFill="1" applyBorder="1"/>
    <xf numFmtId="3" fontId="1" fillId="0" borderId="1" xfId="0" applyNumberFormat="1" applyFont="1" applyBorder="1" applyAlignment="1">
      <alignment horizontal="center" vertical="top" wrapText="1"/>
    </xf>
    <xf numFmtId="3" fontId="1" fillId="0" borderId="2" xfId="131" applyNumberFormat="1" applyFont="1" applyFill="1" applyBorder="1" applyAlignment="1">
      <alignment horizontal="right"/>
    </xf>
    <xf numFmtId="167" fontId="1" fillId="2" borderId="5" xfId="131" applyNumberFormat="1" applyFont="1" applyFill="1" applyBorder="1"/>
    <xf numFmtId="167" fontId="1" fillId="2" borderId="2" xfId="131" applyNumberFormat="1" applyFont="1" applyFill="1" applyBorder="1"/>
    <xf numFmtId="167" fontId="1" fillId="2" borderId="8" xfId="131" applyNumberFormat="1" applyFont="1" applyFill="1" applyBorder="1"/>
    <xf numFmtId="167" fontId="1" fillId="0" borderId="8" xfId="131" applyNumberFormat="1" applyFont="1" applyFill="1" applyBorder="1"/>
    <xf numFmtId="167" fontId="1" fillId="8" borderId="2" xfId="131" applyNumberFormat="1" applyFont="1" applyFill="1" applyBorder="1"/>
    <xf numFmtId="167" fontId="1" fillId="9" borderId="8" xfId="131" applyNumberFormat="1" applyFont="1" applyFill="1" applyBorder="1"/>
    <xf numFmtId="3" fontId="1" fillId="0" borderId="2" xfId="0" applyNumberFormat="1" applyFont="1" applyFill="1" applyBorder="1"/>
    <xf numFmtId="3" fontId="1" fillId="0" borderId="2" xfId="0" applyNumberFormat="1" applyFont="1" applyFill="1" applyBorder="1" applyAlignment="1">
      <alignment horizontal="right"/>
    </xf>
    <xf numFmtId="3" fontId="1" fillId="2" borderId="2" xfId="0" applyNumberFormat="1" applyFont="1" applyFill="1" applyBorder="1" applyAlignment="1">
      <alignment horizontal="right"/>
    </xf>
    <xf numFmtId="3" fontId="1" fillId="2" borderId="0" xfId="0" applyNumberFormat="1" applyFont="1" applyFill="1" applyAlignment="1">
      <alignment horizontal="right"/>
    </xf>
    <xf numFmtId="0" fontId="1" fillId="7" borderId="0" xfId="0" applyFont="1" applyFill="1"/>
    <xf numFmtId="3" fontId="1" fillId="9" borderId="2" xfId="0" applyNumberFormat="1" applyFont="1" applyFill="1" applyBorder="1"/>
    <xf numFmtId="3" fontId="1" fillId="2" borderId="8" xfId="0" applyNumberFormat="1" applyFont="1" applyFill="1" applyBorder="1"/>
    <xf numFmtId="3" fontId="1" fillId="9" borderId="8" xfId="0" applyNumberFormat="1" applyFont="1" applyFill="1" applyBorder="1"/>
    <xf numFmtId="3" fontId="35" fillId="13" borderId="2" xfId="134" applyNumberFormat="1" applyFont="1" applyBorder="1"/>
    <xf numFmtId="0" fontId="15" fillId="2" borderId="0" xfId="0" applyFont="1" applyFill="1" applyAlignment="1">
      <alignment vertical="center" wrapText="1"/>
    </xf>
    <xf numFmtId="3" fontId="1" fillId="2" borderId="35" xfId="131" applyNumberFormat="1" applyFont="1" applyFill="1" applyBorder="1"/>
    <xf numFmtId="165" fontId="1" fillId="2" borderId="34" xfId="0" applyNumberFormat="1" applyFont="1" applyFill="1" applyBorder="1" applyAlignment="1">
      <alignment horizontal="left"/>
    </xf>
    <xf numFmtId="3" fontId="1" fillId="2" borderId="40" xfId="131" applyNumberFormat="1" applyFont="1" applyFill="1" applyBorder="1"/>
    <xf numFmtId="165" fontId="1" fillId="2" borderId="41" xfId="0" applyNumberFormat="1" applyFont="1" applyFill="1" applyBorder="1" applyAlignment="1">
      <alignment horizontal="left"/>
    </xf>
    <xf numFmtId="3" fontId="1" fillId="0" borderId="40" xfId="131" applyNumberFormat="1" applyFont="1" applyFill="1" applyBorder="1"/>
    <xf numFmtId="165" fontId="1" fillId="0" borderId="41" xfId="0" applyNumberFormat="1" applyFont="1" applyFill="1" applyBorder="1" applyAlignment="1">
      <alignment horizontal="left"/>
    </xf>
    <xf numFmtId="3" fontId="1" fillId="0" borderId="40" xfId="131" applyNumberFormat="1" applyFont="1" applyFill="1" applyBorder="1" applyAlignment="1">
      <alignment horizontal="right"/>
    </xf>
    <xf numFmtId="165" fontId="1" fillId="0" borderId="34" xfId="0" applyNumberFormat="1" applyFont="1" applyFill="1" applyBorder="1" applyAlignment="1">
      <alignment horizontal="left"/>
    </xf>
    <xf numFmtId="3" fontId="1" fillId="0" borderId="35" xfId="131" applyNumberFormat="1" applyFont="1" applyFill="1" applyBorder="1" applyAlignment="1">
      <alignment horizontal="right"/>
    </xf>
    <xf numFmtId="3" fontId="1" fillId="0" borderId="35" xfId="131" applyNumberFormat="1" applyFont="1" applyFill="1" applyBorder="1"/>
    <xf numFmtId="3" fontId="1" fillId="0" borderId="37" xfId="131" applyNumberFormat="1" applyFont="1" applyFill="1" applyBorder="1"/>
    <xf numFmtId="165" fontId="1" fillId="0" borderId="38" xfId="0" applyNumberFormat="1" applyFont="1" applyFill="1" applyBorder="1" applyAlignment="1">
      <alignment horizontal="left"/>
    </xf>
    <xf numFmtId="3" fontId="1" fillId="0" borderId="36" xfId="131" applyNumberFormat="1" applyFont="1" applyFill="1" applyBorder="1" applyAlignment="1">
      <alignment horizontal="right"/>
    </xf>
    <xf numFmtId="3" fontId="1" fillId="0" borderId="37" xfId="131" applyNumberFormat="1" applyFont="1" applyFill="1" applyBorder="1" applyAlignment="1">
      <alignment horizontal="right"/>
    </xf>
    <xf numFmtId="0" fontId="31" fillId="10" borderId="20" xfId="132" applyFont="1" applyBorder="1" applyAlignment="1">
      <alignment horizontal="center"/>
    </xf>
    <xf numFmtId="0" fontId="31" fillId="10" borderId="21" xfId="132" applyFont="1" applyBorder="1" applyAlignment="1">
      <alignment horizontal="center"/>
    </xf>
    <xf numFmtId="0" fontId="6" fillId="2" borderId="0" xfId="0" applyFont="1" applyFill="1" applyAlignment="1">
      <alignment horizontal="left" vertical="center" wrapText="1"/>
    </xf>
    <xf numFmtId="0" fontId="1" fillId="2" borderId="17" xfId="0" applyFont="1" applyFill="1" applyBorder="1"/>
    <xf numFmtId="0" fontId="1" fillId="2" borderId="20" xfId="0" applyFont="1" applyFill="1" applyBorder="1"/>
    <xf numFmtId="0" fontId="1" fillId="6" borderId="10" xfId="0" applyFont="1" applyFill="1" applyBorder="1"/>
    <xf numFmtId="0" fontId="1" fillId="11" borderId="0" xfId="133" applyFont="1" applyBorder="1"/>
    <xf numFmtId="0" fontId="1" fillId="11" borderId="0" xfId="133" applyFont="1"/>
    <xf numFmtId="0" fontId="35" fillId="0" borderId="0" xfId="134" applyFont="1" applyFill="1"/>
    <xf numFmtId="0" fontId="1" fillId="11" borderId="32" xfId="133" applyFont="1" applyBorder="1"/>
    <xf numFmtId="0" fontId="1" fillId="6" borderId="12" xfId="133" applyFont="1" applyFill="1" applyBorder="1"/>
    <xf numFmtId="0" fontId="1" fillId="11" borderId="12" xfId="133" applyFont="1" applyBorder="1"/>
    <xf numFmtId="0" fontId="31" fillId="10" borderId="23" xfId="132" applyFont="1" applyBorder="1" applyAlignment="1"/>
    <xf numFmtId="0" fontId="9" fillId="2" borderId="0" xfId="2" applyFont="1" applyFill="1" applyAlignment="1" applyProtection="1">
      <alignment horizontal="left" vertical="center" readingOrder="1"/>
      <protection locked="0"/>
    </xf>
    <xf numFmtId="0" fontId="29" fillId="0" borderId="0" xfId="0" applyFont="1"/>
    <xf numFmtId="0" fontId="31" fillId="10" borderId="17" xfId="132" applyFont="1" applyBorder="1" applyAlignment="1">
      <alignment horizontal="center"/>
    </xf>
    <xf numFmtId="0" fontId="31" fillId="10" borderId="20" xfId="132" applyFont="1" applyBorder="1" applyAlignment="1">
      <alignment horizontal="center"/>
    </xf>
    <xf numFmtId="0" fontId="31" fillId="10" borderId="21" xfId="132" applyFont="1" applyBorder="1" applyAlignment="1">
      <alignment horizontal="center"/>
    </xf>
    <xf numFmtId="0" fontId="31" fillId="10" borderId="23" xfId="132" applyFont="1" applyBorder="1" applyAlignment="1">
      <alignment horizontal="center"/>
    </xf>
    <xf numFmtId="0" fontId="31" fillId="10" borderId="24" xfId="132" applyFont="1" applyBorder="1" applyAlignment="1">
      <alignment horizontal="center"/>
    </xf>
    <xf numFmtId="49" fontId="31" fillId="10" borderId="23" xfId="132" applyNumberFormat="1" applyFont="1" applyBorder="1" applyAlignment="1">
      <alignment horizontal="center"/>
    </xf>
    <xf numFmtId="49" fontId="31" fillId="10" borderId="27" xfId="132" applyNumberFormat="1" applyFont="1" applyBorder="1" applyAlignment="1">
      <alignment horizontal="center"/>
    </xf>
    <xf numFmtId="0" fontId="31" fillId="10" borderId="28" xfId="132" applyFont="1" applyBorder="1" applyAlignment="1">
      <alignment horizontal="center"/>
    </xf>
    <xf numFmtId="0" fontId="1" fillId="0" borderId="2" xfId="0" applyFont="1" applyFill="1" applyBorder="1"/>
    <xf numFmtId="0" fontId="1" fillId="0" borderId="3" xfId="0" applyFont="1" applyFill="1" applyBorder="1" applyAlignment="1">
      <alignment horizontal="left"/>
    </xf>
    <xf numFmtId="0" fontId="1" fillId="9" borderId="2" xfId="0" applyFont="1" applyFill="1" applyBorder="1"/>
    <xf numFmtId="0" fontId="1" fillId="9" borderId="3" xfId="0" applyFont="1" applyFill="1" applyBorder="1" applyAlignment="1">
      <alignment horizontal="left"/>
    </xf>
    <xf numFmtId="3" fontId="1" fillId="3" borderId="2" xfId="131" applyNumberFormat="1" applyFont="1" applyFill="1" applyBorder="1"/>
    <xf numFmtId="3" fontId="1" fillId="3" borderId="14" xfId="131" applyNumberFormat="1" applyFont="1" applyFill="1" applyBorder="1"/>
    <xf numFmtId="3" fontId="35" fillId="3" borderId="12" xfId="131" applyNumberFormat="1" applyFont="1" applyFill="1" applyBorder="1"/>
    <xf numFmtId="3" fontId="1" fillId="3" borderId="14" xfId="0" applyNumberFormat="1" applyFont="1" applyFill="1" applyBorder="1"/>
    <xf numFmtId="3" fontId="30" fillId="3" borderId="12" xfId="0" applyNumberFormat="1" applyFont="1" applyFill="1" applyBorder="1"/>
    <xf numFmtId="0" fontId="1" fillId="0" borderId="12" xfId="0" applyFont="1" applyBorder="1" applyAlignment="1">
      <alignment horizontal="center"/>
    </xf>
    <xf numFmtId="0" fontId="1" fillId="0" borderId="13" xfId="0" applyFont="1" applyBorder="1" applyAlignment="1">
      <alignment horizontal="center"/>
    </xf>
    <xf numFmtId="165" fontId="35" fillId="13" borderId="0" xfId="134" applyNumberFormat="1" applyFont="1" applyBorder="1" applyAlignment="1">
      <alignment horizontal="left"/>
    </xf>
    <xf numFmtId="165" fontId="35" fillId="0" borderId="0" xfId="134" applyNumberFormat="1" applyFont="1" applyFill="1" applyBorder="1" applyAlignment="1">
      <alignment horizontal="left"/>
    </xf>
    <xf numFmtId="3" fontId="35" fillId="7" borderId="2" xfId="0" applyNumberFormat="1" applyFont="1" applyFill="1" applyBorder="1"/>
    <xf numFmtId="165" fontId="35" fillId="7" borderId="3" xfId="0" applyNumberFormat="1" applyFont="1" applyFill="1" applyBorder="1" applyAlignment="1">
      <alignment horizontal="left"/>
    </xf>
    <xf numFmtId="3" fontId="35" fillId="3" borderId="2" xfId="0" applyNumberFormat="1" applyFont="1" applyFill="1" applyBorder="1"/>
    <xf numFmtId="165" fontId="35" fillId="2" borderId="0" xfId="0" applyNumberFormat="1" applyFont="1" applyFill="1" applyAlignment="1">
      <alignment horizontal="left"/>
    </xf>
    <xf numFmtId="3" fontId="35" fillId="7" borderId="0" xfId="0" applyNumberFormat="1" applyFont="1" applyFill="1"/>
    <xf numFmtId="3" fontId="35" fillId="2" borderId="0" xfId="0" applyNumberFormat="1" applyFont="1" applyFill="1"/>
    <xf numFmtId="165" fontId="35" fillId="2" borderId="3" xfId="0" applyNumberFormat="1" applyFont="1" applyFill="1" applyBorder="1" applyAlignment="1">
      <alignment horizontal="left"/>
    </xf>
    <xf numFmtId="167" fontId="35" fillId="6" borderId="5" xfId="131" applyNumberFormat="1" applyFont="1" applyFill="1" applyBorder="1"/>
    <xf numFmtId="165" fontId="35" fillId="6" borderId="6" xfId="0" applyNumberFormat="1" applyFont="1" applyFill="1" applyBorder="1" applyAlignment="1">
      <alignment horizontal="left"/>
    </xf>
    <xf numFmtId="167" fontId="35" fillId="6" borderId="2" xfId="131" applyNumberFormat="1" applyFont="1" applyFill="1" applyBorder="1"/>
    <xf numFmtId="165" fontId="35" fillId="6" borderId="3" xfId="0" applyNumberFormat="1" applyFont="1" applyFill="1" applyBorder="1" applyAlignment="1">
      <alignment horizontal="left"/>
    </xf>
    <xf numFmtId="167" fontId="35" fillId="6" borderId="8" xfId="131" applyNumberFormat="1" applyFont="1" applyFill="1" applyBorder="1"/>
    <xf numFmtId="165" fontId="35" fillId="6" borderId="9" xfId="0" applyNumberFormat="1" applyFont="1" applyFill="1" applyBorder="1" applyAlignment="1">
      <alignment horizontal="left"/>
    </xf>
    <xf numFmtId="167" fontId="35" fillId="2" borderId="5" xfId="131" applyNumberFormat="1" applyFont="1" applyFill="1" applyBorder="1"/>
    <xf numFmtId="165" fontId="35" fillId="2" borderId="6" xfId="0" applyNumberFormat="1" applyFont="1" applyFill="1" applyBorder="1" applyAlignment="1">
      <alignment horizontal="left"/>
    </xf>
    <xf numFmtId="3" fontId="35" fillId="7" borderId="2" xfId="131" applyNumberFormat="1" applyFont="1" applyFill="1" applyBorder="1"/>
    <xf numFmtId="3" fontId="35" fillId="2" borderId="2" xfId="131" applyNumberFormat="1" applyFont="1" applyFill="1" applyBorder="1"/>
    <xf numFmtId="3" fontId="35" fillId="6" borderId="0" xfId="131" applyNumberFormat="1" applyFont="1" applyFill="1"/>
    <xf numFmtId="165" fontId="35" fillId="6" borderId="0" xfId="0" applyNumberFormat="1" applyFont="1" applyFill="1" applyAlignment="1">
      <alignment horizontal="left"/>
    </xf>
    <xf numFmtId="3" fontId="35" fillId="2" borderId="0" xfId="131" applyNumberFormat="1" applyFont="1" applyFill="1"/>
    <xf numFmtId="167" fontId="35" fillId="4" borderId="0" xfId="131" applyNumberFormat="1" applyFont="1" applyFill="1" applyBorder="1"/>
    <xf numFmtId="165" fontId="35" fillId="4" borderId="3" xfId="0" applyNumberFormat="1" applyFont="1" applyFill="1" applyBorder="1" applyAlignment="1">
      <alignment horizontal="left"/>
    </xf>
    <xf numFmtId="167" fontId="35" fillId="3" borderId="2" xfId="131" applyNumberFormat="1" applyFont="1" applyFill="1" applyBorder="1"/>
    <xf numFmtId="165" fontId="35" fillId="3" borderId="6" xfId="0" applyNumberFormat="1" applyFont="1" applyFill="1" applyBorder="1" applyAlignment="1">
      <alignment horizontal="left"/>
    </xf>
    <xf numFmtId="165" fontId="35" fillId="3" borderId="3" xfId="0" applyNumberFormat="1" applyFont="1" applyFill="1" applyBorder="1" applyAlignment="1">
      <alignment horizontal="left"/>
    </xf>
    <xf numFmtId="3" fontId="35" fillId="4" borderId="2" xfId="0" applyNumberFormat="1" applyFont="1" applyFill="1" applyBorder="1"/>
    <xf numFmtId="167" fontId="35" fillId="4" borderId="32" xfId="131" applyNumberFormat="1" applyFont="1" applyFill="1" applyBorder="1"/>
    <xf numFmtId="165" fontId="35" fillId="2" borderId="18" xfId="0" applyNumberFormat="1" applyFont="1" applyFill="1" applyBorder="1" applyAlignment="1">
      <alignment horizontal="left"/>
    </xf>
    <xf numFmtId="165" fontId="35" fillId="2" borderId="21" xfId="0" applyNumberFormat="1" applyFont="1" applyFill="1" applyBorder="1" applyAlignment="1">
      <alignment horizontal="left"/>
    </xf>
    <xf numFmtId="167" fontId="35" fillId="4" borderId="27" xfId="131" applyNumberFormat="1" applyFont="1" applyFill="1" applyBorder="1"/>
    <xf numFmtId="165" fontId="35" fillId="2" borderId="24" xfId="0" applyNumberFormat="1" applyFont="1" applyFill="1" applyBorder="1" applyAlignment="1">
      <alignment horizontal="left"/>
    </xf>
    <xf numFmtId="167" fontId="35" fillId="3" borderId="26" xfId="131" applyNumberFormat="1" applyFont="1" applyFill="1" applyBorder="1"/>
    <xf numFmtId="167" fontId="35" fillId="3" borderId="0" xfId="131" applyNumberFormat="1" applyFont="1" applyFill="1" applyBorder="1"/>
    <xf numFmtId="167" fontId="35" fillId="3" borderId="12" xfId="131" applyNumberFormat="1" applyFont="1" applyFill="1" applyBorder="1"/>
    <xf numFmtId="165" fontId="35" fillId="3" borderId="15" xfId="0" applyNumberFormat="1" applyFont="1" applyFill="1" applyBorder="1" applyAlignment="1">
      <alignment horizontal="left"/>
    </xf>
    <xf numFmtId="167" fontId="35" fillId="3" borderId="14" xfId="131" applyNumberFormat="1" applyFont="1" applyFill="1" applyBorder="1"/>
    <xf numFmtId="3" fontId="35" fillId="4" borderId="2" xfId="131" applyNumberFormat="1" applyFont="1" applyFill="1" applyBorder="1"/>
    <xf numFmtId="3" fontId="35" fillId="4" borderId="14" xfId="131" applyNumberFormat="1" applyFont="1" applyFill="1" applyBorder="1"/>
    <xf numFmtId="165" fontId="35" fillId="4" borderId="13" xfId="0" applyNumberFormat="1" applyFont="1" applyFill="1" applyBorder="1" applyAlignment="1">
      <alignment horizontal="left"/>
    </xf>
    <xf numFmtId="0" fontId="42" fillId="2" borderId="0" xfId="0" applyFont="1" applyFill="1" applyBorder="1" applyAlignment="1">
      <alignment vertical="center" wrapText="1"/>
    </xf>
    <xf numFmtId="164" fontId="43" fillId="2" borderId="0" xfId="0" applyNumberFormat="1" applyFont="1" applyFill="1" applyAlignment="1" applyProtection="1">
      <alignment horizontal="left" vertical="top" wrapText="1" readingOrder="1"/>
      <protection locked="0"/>
    </xf>
    <xf numFmtId="3" fontId="43" fillId="2" borderId="0" xfId="0" applyNumberFormat="1" applyFont="1" applyFill="1" applyAlignment="1" applyProtection="1">
      <alignment horizontal="left" vertical="top" wrapText="1" readingOrder="1"/>
      <protection locked="0"/>
    </xf>
    <xf numFmtId="0" fontId="1" fillId="2" borderId="0" xfId="0" applyFont="1" applyFill="1" applyAlignment="1"/>
    <xf numFmtId="0" fontId="44" fillId="2" borderId="0" xfId="1" applyFont="1" applyFill="1" applyBorder="1" applyAlignment="1">
      <alignment vertical="center" wrapText="1"/>
    </xf>
    <xf numFmtId="0" fontId="44" fillId="2" borderId="0" xfId="1" applyFont="1" applyFill="1" applyBorder="1" applyAlignment="1">
      <alignment horizontal="center" vertical="center" wrapText="1"/>
    </xf>
    <xf numFmtId="0" fontId="36" fillId="2" borderId="0" xfId="0" applyFont="1" applyFill="1"/>
    <xf numFmtId="0" fontId="36" fillId="2" borderId="0" xfId="1" applyFont="1" applyFill="1" applyBorder="1" applyAlignment="1">
      <alignment horizontal="left" vertical="center" wrapText="1"/>
    </xf>
    <xf numFmtId="0" fontId="36" fillId="2" borderId="0" xfId="0" applyFont="1" applyFill="1" applyAlignment="1">
      <alignment horizontal="left"/>
    </xf>
    <xf numFmtId="49" fontId="1" fillId="0" borderId="0" xfId="1" applyNumberFormat="1" applyFont="1"/>
    <xf numFmtId="0" fontId="35" fillId="16" borderId="27" xfId="135" applyFont="1" applyBorder="1"/>
    <xf numFmtId="3" fontId="41" fillId="2" borderId="70" xfId="0" applyNumberFormat="1" applyFont="1" applyFill="1" applyBorder="1"/>
    <xf numFmtId="3" fontId="41" fillId="2" borderId="71" xfId="0" applyNumberFormat="1" applyFont="1" applyFill="1" applyBorder="1"/>
    <xf numFmtId="3" fontId="41" fillId="2" borderId="52" xfId="0" applyNumberFormat="1" applyFont="1" applyFill="1" applyBorder="1"/>
    <xf numFmtId="3" fontId="1" fillId="11" borderId="10" xfId="133" applyNumberFormat="1" applyFont="1" applyBorder="1"/>
    <xf numFmtId="3" fontId="41" fillId="2" borderId="72" xfId="0" applyNumberFormat="1" applyFont="1" applyFill="1" applyBorder="1"/>
    <xf numFmtId="3" fontId="41" fillId="0" borderId="52" xfId="0" applyNumberFormat="1" applyFont="1" applyBorder="1"/>
    <xf numFmtId="3" fontId="41" fillId="0" borderId="72" xfId="0" applyNumberFormat="1" applyFont="1" applyBorder="1"/>
    <xf numFmtId="3" fontId="41" fillId="0" borderId="70" xfId="0" applyNumberFormat="1" applyFont="1" applyBorder="1"/>
    <xf numFmtId="3" fontId="41" fillId="2" borderId="55" xfId="0" applyNumberFormat="1" applyFont="1" applyFill="1" applyBorder="1"/>
    <xf numFmtId="3" fontId="41" fillId="0" borderId="20" xfId="0" applyNumberFormat="1" applyFont="1" applyBorder="1"/>
    <xf numFmtId="3" fontId="41" fillId="0" borderId="55" xfId="0" applyNumberFormat="1" applyFont="1" applyBorder="1"/>
    <xf numFmtId="3" fontId="1" fillId="11" borderId="17" xfId="133" applyNumberFormat="1" applyFont="1" applyBorder="1"/>
    <xf numFmtId="3" fontId="41" fillId="2" borderId="64" xfId="0" applyNumberFormat="1" applyFont="1" applyFill="1" applyBorder="1"/>
    <xf numFmtId="3" fontId="41" fillId="2" borderId="50" xfId="0" applyNumberFormat="1" applyFont="1" applyFill="1" applyBorder="1"/>
    <xf numFmtId="3" fontId="41" fillId="2" borderId="47" xfId="0" applyNumberFormat="1" applyFont="1" applyFill="1" applyBorder="1"/>
    <xf numFmtId="3" fontId="1" fillId="11" borderId="65" xfId="133" applyNumberFormat="1" applyFont="1" applyBorder="1"/>
    <xf numFmtId="3" fontId="41" fillId="0" borderId="47" xfId="0" applyNumberFormat="1" applyFont="1" applyBorder="1"/>
    <xf numFmtId="3" fontId="41" fillId="0" borderId="64" xfId="0" applyNumberFormat="1" applyFont="1" applyBorder="1"/>
    <xf numFmtId="3" fontId="41" fillId="0" borderId="66" xfId="0" applyNumberFormat="1" applyFont="1" applyBorder="1"/>
    <xf numFmtId="3" fontId="41" fillId="2" borderId="67" xfId="0" applyNumberFormat="1" applyFont="1" applyFill="1" applyBorder="1"/>
    <xf numFmtId="3" fontId="41" fillId="2" borderId="66" xfId="0" applyNumberFormat="1" applyFont="1" applyFill="1" applyBorder="1"/>
    <xf numFmtId="3" fontId="41" fillId="0" borderId="68" xfId="0" applyNumberFormat="1" applyFont="1" applyBorder="1"/>
    <xf numFmtId="3" fontId="41" fillId="0" borderId="67" xfId="0" applyNumberFormat="1" applyFont="1" applyBorder="1"/>
    <xf numFmtId="3" fontId="1" fillId="11" borderId="69" xfId="133" applyNumberFormat="1" applyFont="1" applyBorder="1"/>
    <xf numFmtId="3" fontId="41" fillId="14" borderId="66" xfId="0" applyNumberFormat="1" applyFont="1" applyFill="1" applyBorder="1"/>
    <xf numFmtId="3" fontId="41" fillId="14" borderId="50" xfId="0" applyNumberFormat="1" applyFont="1" applyFill="1" applyBorder="1"/>
    <xf numFmtId="3" fontId="41" fillId="14" borderId="64" xfId="0" applyNumberFormat="1" applyFont="1" applyFill="1" applyBorder="1"/>
    <xf numFmtId="3" fontId="41" fillId="14" borderId="47" xfId="0" applyNumberFormat="1" applyFont="1" applyFill="1" applyBorder="1"/>
    <xf numFmtId="3" fontId="41" fillId="14" borderId="67" xfId="0" applyNumberFormat="1" applyFont="1" applyFill="1" applyBorder="1"/>
    <xf numFmtId="3" fontId="41" fillId="15" borderId="66" xfId="0" applyNumberFormat="1" applyFont="1" applyFill="1" applyBorder="1"/>
    <xf numFmtId="3" fontId="41" fillId="2" borderId="47" xfId="0" applyNumberFormat="1" applyFont="1" applyFill="1" applyBorder="1" applyAlignment="1">
      <alignment horizontal="right"/>
    </xf>
    <xf numFmtId="3" fontId="1" fillId="11" borderId="65" xfId="133" applyNumberFormat="1" applyFont="1" applyBorder="1" applyAlignment="1">
      <alignment horizontal="right"/>
    </xf>
    <xf numFmtId="3" fontId="35" fillId="11" borderId="71" xfId="133" applyNumberFormat="1" applyFont="1" applyBorder="1"/>
    <xf numFmtId="3" fontId="35" fillId="11" borderId="55" xfId="133" applyNumberFormat="1" applyFont="1" applyBorder="1"/>
    <xf numFmtId="3" fontId="35" fillId="11" borderId="51" xfId="133" applyNumberFormat="1" applyFont="1" applyBorder="1"/>
    <xf numFmtId="3" fontId="35" fillId="11" borderId="70" xfId="133" applyNumberFormat="1" applyFont="1" applyBorder="1"/>
    <xf numFmtId="3" fontId="35" fillId="11" borderId="13" xfId="133" applyNumberFormat="1" applyFont="1" applyBorder="1"/>
    <xf numFmtId="3" fontId="35" fillId="11" borderId="48" xfId="133" applyNumberFormat="1" applyFont="1" applyBorder="1"/>
    <xf numFmtId="3" fontId="35" fillId="11" borderId="46" xfId="133" applyNumberFormat="1" applyFont="1" applyBorder="1"/>
    <xf numFmtId="3" fontId="35" fillId="11" borderId="52" xfId="133" applyNumberFormat="1" applyFont="1" applyBorder="1"/>
    <xf numFmtId="3" fontId="35" fillId="11" borderId="0" xfId="133" applyNumberFormat="1" applyFont="1" applyBorder="1"/>
    <xf numFmtId="3" fontId="35" fillId="11" borderId="18" xfId="133" applyNumberFormat="1" applyFont="1" applyBorder="1"/>
    <xf numFmtId="165" fontId="41" fillId="2" borderId="62" xfId="0" applyNumberFormat="1" applyFont="1" applyFill="1" applyBorder="1" applyAlignment="1">
      <alignment horizontal="left"/>
    </xf>
    <xf numFmtId="165" fontId="41" fillId="2" borderId="42" xfId="0" applyNumberFormat="1" applyFont="1" applyFill="1" applyBorder="1" applyAlignment="1">
      <alignment horizontal="left"/>
    </xf>
    <xf numFmtId="165" fontId="41" fillId="2" borderId="49" xfId="0" applyNumberFormat="1" applyFont="1" applyFill="1" applyBorder="1" applyAlignment="1">
      <alignment horizontal="left"/>
    </xf>
    <xf numFmtId="165" fontId="1" fillId="11" borderId="53" xfId="133" applyNumberFormat="1" applyFont="1" applyBorder="1" applyAlignment="1">
      <alignment horizontal="left"/>
    </xf>
    <xf numFmtId="165" fontId="41" fillId="2" borderId="61" xfId="0" applyNumberFormat="1" applyFont="1" applyFill="1" applyBorder="1" applyAlignment="1">
      <alignment horizontal="left"/>
    </xf>
    <xf numFmtId="165" fontId="41" fillId="0" borderId="49" xfId="0" applyNumberFormat="1" applyFont="1" applyBorder="1" applyAlignment="1">
      <alignment horizontal="left"/>
    </xf>
    <xf numFmtId="165" fontId="41" fillId="0" borderId="61" xfId="0" applyNumberFormat="1" applyFont="1" applyBorder="1" applyAlignment="1">
      <alignment horizontal="left"/>
    </xf>
    <xf numFmtId="165" fontId="41" fillId="0" borderId="62" xfId="0" applyNumberFormat="1" applyFont="1" applyBorder="1" applyAlignment="1">
      <alignment horizontal="left"/>
    </xf>
    <xf numFmtId="165" fontId="41" fillId="2" borderId="58" xfId="0" applyNumberFormat="1" applyFont="1" applyFill="1" applyBorder="1" applyAlignment="1">
      <alignment horizontal="left"/>
    </xf>
    <xf numFmtId="165" fontId="41" fillId="0" borderId="63" xfId="0" applyNumberFormat="1" applyFont="1" applyBorder="1" applyAlignment="1">
      <alignment horizontal="left"/>
    </xf>
    <xf numFmtId="165" fontId="41" fillId="0" borderId="58" xfId="0" applyNumberFormat="1" applyFont="1" applyBorder="1" applyAlignment="1">
      <alignment horizontal="left"/>
    </xf>
    <xf numFmtId="165" fontId="1" fillId="11" borderId="57" xfId="133" applyNumberFormat="1" applyFont="1" applyBorder="1" applyAlignment="1">
      <alignment horizontal="left"/>
    </xf>
    <xf numFmtId="165" fontId="41" fillId="14" borderId="62" xfId="0" applyNumberFormat="1" applyFont="1" applyFill="1" applyBorder="1" applyAlignment="1">
      <alignment horizontal="left"/>
    </xf>
    <xf numFmtId="165" fontId="41" fillId="14" borderId="42" xfId="0" applyNumberFormat="1" applyFont="1" applyFill="1" applyBorder="1" applyAlignment="1">
      <alignment horizontal="left"/>
    </xf>
    <xf numFmtId="165" fontId="41" fillId="14" borderId="61" xfId="0" applyNumberFormat="1" applyFont="1" applyFill="1" applyBorder="1" applyAlignment="1">
      <alignment horizontal="left"/>
    </xf>
    <xf numFmtId="165" fontId="41" fillId="14" borderId="49" xfId="0" applyNumberFormat="1" applyFont="1" applyFill="1" applyBorder="1" applyAlignment="1">
      <alignment horizontal="left"/>
    </xf>
    <xf numFmtId="165" fontId="41" fillId="14" borderId="58" xfId="0" applyNumberFormat="1" applyFont="1" applyFill="1" applyBorder="1" applyAlignment="1">
      <alignment horizontal="left"/>
    </xf>
    <xf numFmtId="165" fontId="41" fillId="15" borderId="62" xfId="0" applyNumberFormat="1" applyFont="1" applyFill="1" applyBorder="1" applyAlignment="1">
      <alignment horizontal="left"/>
    </xf>
    <xf numFmtId="165" fontId="41" fillId="2" borderId="59" xfId="0" applyNumberFormat="1" applyFont="1" applyFill="1" applyBorder="1" applyAlignment="1">
      <alignment horizontal="left"/>
    </xf>
    <xf numFmtId="165" fontId="41" fillId="2" borderId="60" xfId="0" applyNumberFormat="1" applyFont="1" applyFill="1" applyBorder="1" applyAlignment="1">
      <alignment horizontal="left"/>
    </xf>
    <xf numFmtId="165" fontId="41" fillId="2" borderId="54" xfId="0" applyNumberFormat="1" applyFont="1" applyFill="1" applyBorder="1" applyAlignment="1">
      <alignment horizontal="left"/>
    </xf>
    <xf numFmtId="165" fontId="1" fillId="11" borderId="13" xfId="133" applyNumberFormat="1" applyFont="1" applyBorder="1" applyAlignment="1">
      <alignment horizontal="left"/>
    </xf>
    <xf numFmtId="165" fontId="41" fillId="2" borderId="73" xfId="0" applyNumberFormat="1" applyFont="1" applyFill="1" applyBorder="1" applyAlignment="1">
      <alignment horizontal="left"/>
    </xf>
    <xf numFmtId="165" fontId="41" fillId="0" borderId="73" xfId="0" applyNumberFormat="1" applyFont="1" applyBorder="1" applyAlignment="1">
      <alignment horizontal="left"/>
    </xf>
    <xf numFmtId="165" fontId="41" fillId="0" borderId="54" xfId="0" applyNumberFormat="1" applyFont="1" applyBorder="1" applyAlignment="1">
      <alignment horizontal="left"/>
    </xf>
    <xf numFmtId="165" fontId="41" fillId="0" borderId="59" xfId="0" applyNumberFormat="1" applyFont="1" applyBorder="1" applyAlignment="1">
      <alignment horizontal="left"/>
    </xf>
    <xf numFmtId="165" fontId="41" fillId="2" borderId="56" xfId="0" applyNumberFormat="1" applyFont="1" applyFill="1" applyBorder="1" applyAlignment="1">
      <alignment horizontal="left"/>
    </xf>
    <xf numFmtId="165" fontId="41" fillId="0" borderId="56" xfId="0" applyNumberFormat="1" applyFont="1" applyBorder="1" applyAlignment="1">
      <alignment horizontal="left"/>
    </xf>
    <xf numFmtId="165" fontId="41" fillId="0" borderId="21" xfId="0" applyNumberFormat="1" applyFont="1" applyBorder="1" applyAlignment="1">
      <alignment horizontal="left"/>
    </xf>
    <xf numFmtId="165" fontId="1" fillId="11" borderId="18" xfId="133" applyNumberFormat="1" applyFont="1" applyBorder="1" applyAlignment="1">
      <alignment horizontal="left"/>
    </xf>
    <xf numFmtId="165" fontId="35" fillId="11" borderId="43" xfId="133" applyNumberFormat="1" applyFont="1" applyBorder="1" applyAlignment="1">
      <alignment horizontal="left"/>
    </xf>
    <xf numFmtId="165" fontId="35" fillId="11" borderId="44" xfId="133" applyNumberFormat="1" applyFont="1" applyBorder="1" applyAlignment="1">
      <alignment horizontal="left"/>
    </xf>
    <xf numFmtId="165" fontId="35" fillId="11" borderId="45" xfId="133" applyNumberFormat="1" applyFont="1" applyBorder="1" applyAlignment="1">
      <alignment horizontal="left"/>
    </xf>
    <xf numFmtId="165" fontId="35" fillId="2" borderId="12" xfId="133" applyNumberFormat="1" applyFont="1" applyFill="1" applyBorder="1" applyAlignment="1">
      <alignment horizontal="left"/>
    </xf>
    <xf numFmtId="165" fontId="35" fillId="11" borderId="74" xfId="133" applyNumberFormat="1" applyFont="1" applyBorder="1" applyAlignment="1">
      <alignment horizontal="left"/>
    </xf>
    <xf numFmtId="165" fontId="35" fillId="11" borderId="24" xfId="133" applyNumberFormat="1" applyFont="1" applyBorder="1" applyAlignment="1">
      <alignment horizontal="left"/>
    </xf>
    <xf numFmtId="165" fontId="35" fillId="2" borderId="12" xfId="134" applyNumberFormat="1" applyFont="1" applyFill="1" applyBorder="1" applyAlignment="1">
      <alignment horizontal="left"/>
    </xf>
    <xf numFmtId="165" fontId="35" fillId="11" borderId="18" xfId="133" applyNumberFormat="1" applyFont="1" applyBorder="1" applyAlignment="1">
      <alignment horizontal="left"/>
    </xf>
    <xf numFmtId="165" fontId="35" fillId="11" borderId="60" xfId="133" applyNumberFormat="1" applyFont="1" applyBorder="1" applyAlignment="1">
      <alignment horizontal="left"/>
    </xf>
    <xf numFmtId="165" fontId="35" fillId="2" borderId="32" xfId="134" applyNumberFormat="1" applyFont="1" applyFill="1" applyBorder="1" applyAlignment="1">
      <alignment horizontal="left"/>
    </xf>
    <xf numFmtId="165" fontId="35" fillId="11" borderId="59" xfId="133" applyNumberFormat="1" applyFont="1" applyBorder="1" applyAlignment="1">
      <alignment horizontal="left"/>
    </xf>
    <xf numFmtId="165" fontId="35" fillId="11" borderId="56" xfId="133" applyNumberFormat="1" applyFont="1" applyBorder="1" applyAlignment="1">
      <alignment horizontal="left"/>
    </xf>
    <xf numFmtId="0" fontId="29" fillId="0" borderId="0" xfId="0" applyFont="1"/>
    <xf numFmtId="0" fontId="46" fillId="0" borderId="0" xfId="4" applyFont="1" applyFill="1" applyAlignment="1"/>
    <xf numFmtId="0" fontId="47" fillId="0" borderId="0" xfId="4" applyFont="1" applyAlignment="1"/>
    <xf numFmtId="0" fontId="47" fillId="0" borderId="0" xfId="4" applyFont="1"/>
    <xf numFmtId="0" fontId="46" fillId="0" borderId="0" xfId="4" applyFont="1" applyFill="1"/>
    <xf numFmtId="0" fontId="45" fillId="0" borderId="0" xfId="4" applyFont="1"/>
    <xf numFmtId="0" fontId="45" fillId="0" borderId="0" xfId="4" applyFont="1" applyAlignment="1"/>
    <xf numFmtId="0" fontId="45" fillId="0" borderId="0" xfId="4" applyFont="1" applyAlignment="1">
      <alignment horizontal="left"/>
    </xf>
    <xf numFmtId="0" fontId="45" fillId="0" borderId="0" xfId="0" applyFont="1" applyFill="1"/>
    <xf numFmtId="0" fontId="45" fillId="0" borderId="0" xfId="0" applyFont="1" applyFill="1" applyAlignment="1"/>
    <xf numFmtId="0" fontId="45" fillId="0" borderId="0" xfId="0" applyFont="1" applyFill="1" applyBorder="1" applyAlignment="1"/>
    <xf numFmtId="0" fontId="45" fillId="0" borderId="0" xfId="4" applyFont="1" applyBorder="1" applyAlignment="1"/>
    <xf numFmtId="0" fontId="45" fillId="0" borderId="0" xfId="0" applyFont="1" applyFill="1" applyAlignment="1">
      <alignment horizontal="left"/>
    </xf>
    <xf numFmtId="0" fontId="45" fillId="0" borderId="0" xfId="5" applyFont="1" applyAlignment="1" applyProtection="1">
      <alignment horizontal="left"/>
    </xf>
    <xf numFmtId="0" fontId="45" fillId="0" borderId="0" xfId="0" applyFont="1" applyFill="1" applyBorder="1" applyAlignment="1">
      <alignment horizontal="left"/>
    </xf>
    <xf numFmtId="0" fontId="45" fillId="0" borderId="0" xfId="4" applyFont="1" applyBorder="1" applyAlignment="1">
      <alignment horizontal="left"/>
    </xf>
    <xf numFmtId="0" fontId="45" fillId="0" borderId="0" xfId="4" applyFont="1" applyAlignment="1">
      <alignment horizontal="left" wrapText="1"/>
    </xf>
    <xf numFmtId="0" fontId="45" fillId="0" borderId="0" xfId="4" applyFont="1" applyBorder="1" applyAlignment="1">
      <alignment horizontal="left" wrapText="1"/>
    </xf>
    <xf numFmtId="0" fontId="4" fillId="0" borderId="0" xfId="1" applyFont="1" applyFill="1" applyBorder="1" applyAlignment="1">
      <alignment vertical="center" wrapText="1"/>
    </xf>
    <xf numFmtId="0" fontId="33" fillId="0" borderId="0" xfId="1" applyFont="1" applyFill="1" applyBorder="1" applyAlignment="1">
      <alignment vertical="center" wrapText="1"/>
    </xf>
    <xf numFmtId="0" fontId="29" fillId="0" borderId="0" xfId="0" applyFont="1" applyAlignment="1"/>
    <xf numFmtId="0" fontId="48" fillId="0" borderId="0" xfId="0" applyFont="1"/>
    <xf numFmtId="0" fontId="4" fillId="2" borderId="0" xfId="1" applyFont="1" applyFill="1" applyAlignment="1">
      <alignment vertical="center" wrapText="1"/>
    </xf>
    <xf numFmtId="0" fontId="34" fillId="2" borderId="0" xfId="1" applyFont="1" applyFill="1" applyBorder="1" applyAlignment="1">
      <alignment vertical="center" wrapText="1"/>
    </xf>
    <xf numFmtId="0" fontId="16" fillId="0" borderId="0" xfId="0" applyNumberFormat="1" applyFont="1" applyFill="1" applyBorder="1"/>
    <xf numFmtId="0" fontId="29" fillId="0" borderId="0" xfId="0" applyFont="1"/>
    <xf numFmtId="0" fontId="9" fillId="2" borderId="0" xfId="0" applyFont="1" applyFill="1" applyAlignment="1">
      <alignment horizontal="left" vertical="center" wrapText="1"/>
    </xf>
    <xf numFmtId="0" fontId="30" fillId="3" borderId="15" xfId="0" applyFont="1" applyFill="1" applyBorder="1"/>
    <xf numFmtId="165" fontId="35" fillId="3" borderId="15" xfId="131" applyNumberFormat="1" applyFont="1" applyFill="1" applyBorder="1" applyAlignment="1">
      <alignment horizontal="left"/>
    </xf>
    <xf numFmtId="3" fontId="35" fillId="4" borderId="12" xfId="131" applyNumberFormat="1" applyFont="1" applyFill="1" applyBorder="1"/>
    <xf numFmtId="0" fontId="35" fillId="4" borderId="13" xfId="0" applyFont="1" applyFill="1" applyBorder="1"/>
    <xf numFmtId="0" fontId="16" fillId="2" borderId="0" xfId="2" applyFont="1" applyFill="1" applyBorder="1" applyAlignment="1" applyProtection="1">
      <alignment wrapText="1" readingOrder="1"/>
      <protection locked="0"/>
    </xf>
    <xf numFmtId="3" fontId="16" fillId="2" borderId="0" xfId="2" applyNumberFormat="1" applyFont="1" applyFill="1" applyBorder="1" applyAlignment="1" applyProtection="1">
      <alignment horizontal="right" vertical="top" wrapText="1" readingOrder="1"/>
      <protection locked="0"/>
    </xf>
    <xf numFmtId="0" fontId="16" fillId="2" borderId="0" xfId="2" applyFont="1" applyFill="1" applyBorder="1" applyAlignment="1" applyProtection="1">
      <alignment horizontal="right" vertical="top" wrapText="1" readingOrder="1"/>
      <protection locked="0"/>
    </xf>
    <xf numFmtId="3" fontId="1" fillId="9" borderId="2" xfId="131" applyNumberFormat="1" applyFont="1" applyFill="1" applyBorder="1" applyAlignment="1">
      <alignment horizontal="right"/>
    </xf>
    <xf numFmtId="3" fontId="35" fillId="7" borderId="2" xfId="0" applyNumberFormat="1" applyFont="1" applyFill="1" applyBorder="1" applyAlignment="1">
      <alignment horizontal="right"/>
    </xf>
    <xf numFmtId="3" fontId="41" fillId="9" borderId="47" xfId="0" applyNumberFormat="1" applyFont="1" applyFill="1" applyBorder="1"/>
    <xf numFmtId="165" fontId="41" fillId="9" borderId="49" xfId="0" applyNumberFormat="1" applyFont="1" applyFill="1" applyBorder="1" applyAlignment="1">
      <alignment horizontal="left"/>
    </xf>
    <xf numFmtId="0" fontId="35" fillId="12" borderId="0" xfId="0" applyNumberFormat="1" applyFont="1" applyFill="1"/>
    <xf numFmtId="3" fontId="35" fillId="12" borderId="2" xfId="0" applyNumberFormat="1" applyFont="1" applyFill="1" applyBorder="1"/>
    <xf numFmtId="165" fontId="35" fillId="12" borderId="3" xfId="0" applyNumberFormat="1" applyFont="1" applyFill="1" applyBorder="1" applyAlignment="1">
      <alignment horizontal="left"/>
    </xf>
    <xf numFmtId="3" fontId="35" fillId="6" borderId="2" xfId="134" applyNumberFormat="1" applyFont="1" applyFill="1" applyBorder="1"/>
    <xf numFmtId="165" fontId="35" fillId="6" borderId="0" xfId="134" applyNumberFormat="1" applyFont="1" applyFill="1" applyBorder="1" applyAlignment="1">
      <alignment horizontal="left"/>
    </xf>
    <xf numFmtId="0" fontId="35" fillId="6" borderId="2" xfId="134" applyFont="1" applyFill="1" applyBorder="1"/>
    <xf numFmtId="3" fontId="35" fillId="6" borderId="0" xfId="134" applyNumberFormat="1" applyFont="1" applyFill="1" applyBorder="1"/>
    <xf numFmtId="165" fontId="35" fillId="6" borderId="3" xfId="134" applyNumberFormat="1" applyFont="1" applyFill="1" applyBorder="1" applyAlignment="1">
      <alignment horizontal="left"/>
    </xf>
    <xf numFmtId="3" fontId="35" fillId="6" borderId="7" xfId="134" applyNumberFormat="1" applyFont="1" applyFill="1" applyBorder="1"/>
    <xf numFmtId="165" fontId="35" fillId="6" borderId="9" xfId="134" applyNumberFormat="1" applyFont="1" applyFill="1" applyBorder="1" applyAlignment="1">
      <alignment horizontal="left"/>
    </xf>
    <xf numFmtId="0" fontId="18" fillId="0" borderId="0" xfId="0" applyFont="1"/>
    <xf numFmtId="0" fontId="50" fillId="0" borderId="0" xfId="0" applyFont="1"/>
    <xf numFmtId="0" fontId="51" fillId="0" borderId="0" xfId="0" applyFont="1"/>
    <xf numFmtId="0" fontId="1" fillId="0" borderId="31" xfId="0" applyFont="1" applyBorder="1"/>
    <xf numFmtId="0" fontId="1" fillId="0" borderId="77" xfId="0" applyFont="1" applyBorder="1"/>
    <xf numFmtId="0" fontId="1" fillId="0" borderId="79" xfId="0" applyFont="1" applyBorder="1"/>
    <xf numFmtId="0" fontId="35" fillId="12" borderId="81" xfId="0" applyFont="1" applyFill="1" applyBorder="1"/>
    <xf numFmtId="165" fontId="1" fillId="0" borderId="78" xfId="0" applyNumberFormat="1" applyFont="1" applyBorder="1" applyAlignment="1">
      <alignment horizontal="left"/>
    </xf>
    <xf numFmtId="165" fontId="1" fillId="0" borderId="80" xfId="0" applyNumberFormat="1" applyFont="1" applyBorder="1" applyAlignment="1">
      <alignment horizontal="left"/>
    </xf>
    <xf numFmtId="165" fontId="35" fillId="12" borderId="82" xfId="0" applyNumberFormat="1" applyFont="1" applyFill="1" applyBorder="1" applyAlignment="1">
      <alignment horizontal="left"/>
    </xf>
    <xf numFmtId="165" fontId="1" fillId="0" borderId="75" xfId="0" applyNumberFormat="1" applyFont="1" applyBorder="1" applyAlignment="1">
      <alignment horizontal="left"/>
    </xf>
    <xf numFmtId="165" fontId="1" fillId="0" borderId="76" xfId="0" applyNumberFormat="1" applyFont="1" applyBorder="1" applyAlignment="1">
      <alignment horizontal="left"/>
    </xf>
    <xf numFmtId="165" fontId="35" fillId="12" borderId="83" xfId="0" applyNumberFormat="1" applyFont="1" applyFill="1" applyBorder="1" applyAlignment="1">
      <alignment horizontal="left"/>
    </xf>
    <xf numFmtId="165" fontId="35" fillId="6" borderId="78" xfId="0" applyNumberFormat="1" applyFont="1" applyFill="1" applyBorder="1" applyAlignment="1">
      <alignment horizontal="left"/>
    </xf>
    <xf numFmtId="165" fontId="35" fillId="6" borderId="80" xfId="0" applyNumberFormat="1" applyFont="1" applyFill="1" applyBorder="1" applyAlignment="1">
      <alignment horizontal="left"/>
    </xf>
    <xf numFmtId="3" fontId="1" fillId="0" borderId="77" xfId="0" applyNumberFormat="1" applyFont="1" applyBorder="1"/>
    <xf numFmtId="3" fontId="1" fillId="0" borderId="79" xfId="0" applyNumberFormat="1" applyFont="1" applyBorder="1"/>
    <xf numFmtId="3" fontId="35" fillId="12" borderId="81" xfId="0" applyNumberFormat="1" applyFont="1" applyFill="1" applyBorder="1"/>
    <xf numFmtId="3" fontId="1" fillId="0" borderId="75" xfId="0" applyNumberFormat="1" applyFont="1" applyBorder="1"/>
    <xf numFmtId="3" fontId="1" fillId="0" borderId="76" xfId="0" applyNumberFormat="1" applyFont="1" applyBorder="1"/>
    <xf numFmtId="3" fontId="35" fillId="12" borderId="83" xfId="0" applyNumberFormat="1" applyFont="1" applyFill="1" applyBorder="1"/>
    <xf numFmtId="3" fontId="35" fillId="6" borderId="77" xfId="0" applyNumberFormat="1" applyFont="1" applyFill="1" applyBorder="1"/>
    <xf numFmtId="3" fontId="35" fillId="6" borderId="79" xfId="0" applyNumberFormat="1" applyFont="1" applyFill="1" applyBorder="1"/>
    <xf numFmtId="3" fontId="35" fillId="6" borderId="84" xfId="0" applyNumberFormat="1" applyFont="1" applyFill="1" applyBorder="1"/>
    <xf numFmtId="3" fontId="35" fillId="6" borderId="85" xfId="0" applyNumberFormat="1" applyFont="1" applyFill="1" applyBorder="1"/>
    <xf numFmtId="3" fontId="35" fillId="12" borderId="86" xfId="0" applyNumberFormat="1" applyFont="1" applyFill="1" applyBorder="1"/>
    <xf numFmtId="3" fontId="35" fillId="6" borderId="75" xfId="0" applyNumberFormat="1" applyFont="1" applyFill="1" applyBorder="1"/>
    <xf numFmtId="3" fontId="35" fillId="6" borderId="76" xfId="0" applyNumberFormat="1" applyFont="1" applyFill="1" applyBorder="1"/>
    <xf numFmtId="0" fontId="52" fillId="0" borderId="0" xfId="0" applyFont="1" applyFill="1" applyBorder="1" applyAlignment="1">
      <alignment horizontal="left"/>
    </xf>
    <xf numFmtId="0" fontId="9" fillId="2" borderId="0" xfId="0" applyFont="1" applyFill="1" applyAlignment="1">
      <alignment horizontal="left" vertical="center" wrapText="1"/>
    </xf>
    <xf numFmtId="49" fontId="31" fillId="17" borderId="31" xfId="0" applyNumberFormat="1" applyFont="1" applyFill="1" applyBorder="1"/>
    <xf numFmtId="0" fontId="35" fillId="12" borderId="87" xfId="0" applyFont="1" applyFill="1" applyBorder="1"/>
    <xf numFmtId="165" fontId="1" fillId="0" borderId="82" xfId="0" applyNumberFormat="1" applyFont="1" applyBorder="1" applyAlignment="1">
      <alignment horizontal="left"/>
    </xf>
    <xf numFmtId="165" fontId="35" fillId="12" borderId="87" xfId="0" applyNumberFormat="1" applyFont="1" applyFill="1" applyBorder="1" applyAlignment="1">
      <alignment horizontal="left"/>
    </xf>
    <xf numFmtId="165" fontId="1" fillId="0" borderId="83" xfId="0" applyNumberFormat="1" applyFont="1" applyBorder="1" applyAlignment="1">
      <alignment horizontal="left"/>
    </xf>
    <xf numFmtId="165" fontId="35" fillId="12" borderId="8" xfId="0" applyNumberFormat="1" applyFont="1" applyFill="1" applyBorder="1" applyAlignment="1">
      <alignment horizontal="left"/>
    </xf>
    <xf numFmtId="165" fontId="35" fillId="6" borderId="82" xfId="0" applyNumberFormat="1" applyFont="1" applyFill="1" applyBorder="1" applyAlignment="1">
      <alignment horizontal="left"/>
    </xf>
    <xf numFmtId="165" fontId="35" fillId="0" borderId="9" xfId="0" applyNumberFormat="1" applyFont="1" applyFill="1" applyBorder="1" applyAlignment="1">
      <alignment horizontal="left"/>
    </xf>
    <xf numFmtId="0" fontId="9" fillId="2" borderId="0" xfId="0" applyFont="1" applyFill="1" applyAlignment="1">
      <alignment horizontal="left" vertical="center"/>
    </xf>
    <xf numFmtId="0" fontId="29" fillId="2" borderId="0" xfId="0" applyFont="1" applyFill="1"/>
    <xf numFmtId="0" fontId="17" fillId="2" borderId="0" xfId="0" applyFont="1" applyFill="1" applyAlignment="1" applyProtection="1">
      <alignment horizontal="left" vertical="top" wrapText="1" readingOrder="1"/>
      <protection locked="0"/>
    </xf>
    <xf numFmtId="0" fontId="6" fillId="2" borderId="0" xfId="0" applyFont="1" applyFill="1" applyAlignment="1">
      <alignment horizontal="left" vertical="center" wrapText="1"/>
    </xf>
    <xf numFmtId="0" fontId="31" fillId="10" borderId="17" xfId="132" applyFont="1" applyBorder="1" applyAlignment="1">
      <alignment horizontal="center"/>
    </xf>
    <xf numFmtId="0" fontId="31" fillId="10" borderId="20" xfId="132" applyFont="1" applyBorder="1" applyAlignment="1">
      <alignment horizontal="center"/>
    </xf>
    <xf numFmtId="0" fontId="31" fillId="10" borderId="21" xfId="132" applyFont="1" applyBorder="1" applyAlignment="1">
      <alignment horizontal="center"/>
    </xf>
    <xf numFmtId="0" fontId="31" fillId="10" borderId="19" xfId="132" applyFont="1" applyBorder="1" applyAlignment="1">
      <alignment horizontal="center"/>
    </xf>
    <xf numFmtId="0" fontId="31" fillId="10" borderId="23" xfId="132" applyFont="1" applyBorder="1" applyAlignment="1">
      <alignment horizontal="center"/>
    </xf>
    <xf numFmtId="0" fontId="31" fillId="10" borderId="24" xfId="132" applyFont="1" applyBorder="1" applyAlignment="1">
      <alignment horizontal="center"/>
    </xf>
    <xf numFmtId="49" fontId="31" fillId="17" borderId="31" xfId="0" applyNumberFormat="1" applyFont="1" applyFill="1" applyBorder="1" applyAlignment="1">
      <alignment horizontal="center"/>
    </xf>
    <xf numFmtId="0" fontId="7" fillId="0" borderId="0" xfId="2" applyFont="1" applyFill="1" applyBorder="1"/>
    <xf numFmtId="0" fontId="53" fillId="2" borderId="0" xfId="0" applyFont="1" applyFill="1" applyAlignment="1" applyProtection="1">
      <alignment horizontal="left" vertical="top" wrapText="1" readingOrder="1"/>
      <protection locked="0"/>
    </xf>
    <xf numFmtId="0" fontId="7" fillId="0" borderId="0" xfId="2" applyFont="1" applyAlignment="1">
      <alignment vertical="center"/>
    </xf>
    <xf numFmtId="0" fontId="7" fillId="0" borderId="0" xfId="2" applyFont="1"/>
    <xf numFmtId="0" fontId="54" fillId="0" borderId="0" xfId="2" applyFont="1" applyAlignment="1">
      <alignment horizontal="left" vertical="center" wrapText="1"/>
    </xf>
    <xf numFmtId="0" fontId="29" fillId="0" borderId="0" xfId="0" applyFont="1" applyFill="1" applyBorder="1"/>
    <xf numFmtId="0" fontId="1" fillId="0" borderId="31" xfId="0" applyFont="1" applyBorder="1" applyAlignment="1">
      <alignment horizontal="center" vertical="top" wrapText="1"/>
    </xf>
    <xf numFmtId="0" fontId="1" fillId="7" borderId="2" xfId="0" applyFont="1" applyFill="1" applyBorder="1"/>
    <xf numFmtId="0" fontId="35" fillId="13" borderId="8" xfId="134" applyFont="1" applyBorder="1"/>
    <xf numFmtId="3" fontId="35" fillId="13" borderId="95" xfId="134" applyNumberFormat="1" applyFont="1" applyBorder="1"/>
    <xf numFmtId="165" fontId="35" fillId="13" borderId="96" xfId="134" applyNumberFormat="1" applyFont="1" applyBorder="1" applyAlignment="1">
      <alignment horizontal="left"/>
    </xf>
    <xf numFmtId="165" fontId="35" fillId="13" borderId="7" xfId="134" applyNumberFormat="1" applyFont="1" applyBorder="1" applyAlignment="1">
      <alignment horizontal="left"/>
    </xf>
    <xf numFmtId="3" fontId="35" fillId="13" borderId="8" xfId="134" applyNumberFormat="1" applyFont="1" applyBorder="1"/>
    <xf numFmtId="3" fontId="35" fillId="13" borderId="7" xfId="134" applyNumberFormat="1" applyFont="1" applyBorder="1"/>
    <xf numFmtId="3" fontId="35" fillId="13" borderId="9" xfId="134" applyNumberFormat="1" applyFont="1" applyBorder="1"/>
    <xf numFmtId="0" fontId="31" fillId="10" borderId="28" xfId="132" applyFont="1" applyBorder="1" applyAlignment="1"/>
    <xf numFmtId="0" fontId="6" fillId="2" borderId="0" xfId="0" applyFont="1" applyFill="1" applyAlignment="1">
      <alignment horizontal="left" vertical="center" wrapText="1"/>
    </xf>
    <xf numFmtId="0" fontId="45" fillId="0" borderId="0" xfId="4" applyFont="1" applyAlignment="1">
      <alignment horizontal="left" vertical="center" wrapText="1"/>
    </xf>
    <xf numFmtId="0" fontId="45" fillId="0" borderId="0" xfId="5" applyFont="1" applyFill="1" applyBorder="1" applyAlignment="1" applyProtection="1">
      <alignment horizontal="left"/>
    </xf>
    <xf numFmtId="0" fontId="45" fillId="0" borderId="0" xfId="5" applyFont="1" applyBorder="1" applyAlignment="1" applyProtection="1">
      <alignment horizontal="left"/>
    </xf>
    <xf numFmtId="0" fontId="52" fillId="0" borderId="0" xfId="5" applyFont="1" applyFill="1" applyBorder="1" applyAlignment="1" applyProtection="1">
      <alignment horizontal="left"/>
    </xf>
    <xf numFmtId="0" fontId="9" fillId="2" borderId="0" xfId="0" applyFont="1" applyFill="1" applyAlignment="1">
      <alignment horizontal="left" vertical="center" wrapText="1"/>
    </xf>
    <xf numFmtId="0" fontId="4" fillId="2" borderId="0" xfId="1" applyFont="1" applyFill="1" applyBorder="1" applyAlignment="1">
      <alignment horizontal="left" vertical="center" wrapText="1"/>
    </xf>
    <xf numFmtId="0" fontId="17" fillId="2" borderId="0" xfId="0" applyFont="1" applyFill="1" applyAlignment="1" applyProtection="1">
      <alignment horizontal="left" vertical="top" wrapText="1" readingOrder="1"/>
      <protection locked="0"/>
    </xf>
    <xf numFmtId="0" fontId="6" fillId="2" borderId="0" xfId="1" applyFont="1" applyFill="1" applyBorder="1" applyAlignment="1">
      <alignment horizontal="left" vertical="center" wrapText="1"/>
    </xf>
    <xf numFmtId="0" fontId="33" fillId="2" borderId="0" xfId="1" applyFont="1" applyFill="1" applyBorder="1" applyAlignment="1">
      <alignment horizontal="left" vertical="center" wrapText="1"/>
    </xf>
    <xf numFmtId="0" fontId="18" fillId="2" borderId="0" xfId="0" applyFont="1" applyFill="1"/>
    <xf numFmtId="0" fontId="31" fillId="10" borderId="17" xfId="132" applyFont="1" applyBorder="1" applyAlignment="1">
      <alignment horizontal="center"/>
    </xf>
    <xf numFmtId="0" fontId="31" fillId="10" borderId="18" xfId="132" applyFont="1" applyBorder="1" applyAlignment="1">
      <alignment horizontal="center"/>
    </xf>
    <xf numFmtId="0" fontId="31" fillId="10" borderId="20" xfId="132" applyFont="1" applyBorder="1" applyAlignment="1">
      <alignment horizontal="center"/>
    </xf>
    <xf numFmtId="0" fontId="31" fillId="10" borderId="21" xfId="132" applyFont="1" applyBorder="1" applyAlignment="1">
      <alignment horizontal="center"/>
    </xf>
    <xf numFmtId="0" fontId="31" fillId="10" borderId="19" xfId="132" applyFont="1" applyBorder="1" applyAlignment="1">
      <alignment horizontal="center"/>
    </xf>
    <xf numFmtId="0" fontId="31" fillId="10" borderId="22" xfId="132" applyFont="1" applyBorder="1" applyAlignment="1">
      <alignment horizontal="center"/>
    </xf>
    <xf numFmtId="0" fontId="31" fillId="10" borderId="10" xfId="132" applyFont="1" applyBorder="1" applyAlignment="1">
      <alignment horizontal="center"/>
    </xf>
    <xf numFmtId="0" fontId="31" fillId="10" borderId="12" xfId="132" applyFont="1" applyBorder="1" applyAlignment="1">
      <alignment horizontal="center"/>
    </xf>
    <xf numFmtId="0" fontId="31" fillId="10" borderId="15" xfId="132" applyFont="1" applyBorder="1" applyAlignment="1">
      <alignment horizontal="center"/>
    </xf>
    <xf numFmtId="0" fontId="31" fillId="10" borderId="14" xfId="132" applyFont="1" applyBorder="1" applyAlignment="1">
      <alignment horizontal="center"/>
    </xf>
    <xf numFmtId="0" fontId="31" fillId="10" borderId="13" xfId="132" applyFont="1" applyBorder="1" applyAlignment="1">
      <alignment horizontal="center"/>
    </xf>
    <xf numFmtId="0" fontId="31" fillId="10" borderId="17" xfId="132" applyFont="1" applyBorder="1" applyAlignment="1">
      <alignment horizontal="center" wrapText="1"/>
    </xf>
    <xf numFmtId="0" fontId="31" fillId="10" borderId="18" xfId="132" applyFont="1" applyBorder="1" applyAlignment="1">
      <alignment horizontal="center" wrapText="1"/>
    </xf>
    <xf numFmtId="0" fontId="31" fillId="10" borderId="20" xfId="132" applyFont="1" applyBorder="1" applyAlignment="1">
      <alignment horizontal="center" wrapText="1"/>
    </xf>
    <xf numFmtId="0" fontId="31" fillId="10" borderId="21" xfId="132" applyFont="1" applyBorder="1" applyAlignment="1">
      <alignment horizontal="center" wrapText="1"/>
    </xf>
    <xf numFmtId="0" fontId="31" fillId="10" borderId="30" xfId="132" applyFont="1" applyBorder="1" applyAlignment="1">
      <alignment horizontal="center"/>
    </xf>
    <xf numFmtId="0" fontId="31" fillId="10" borderId="29" xfId="132" applyFont="1" applyBorder="1" applyAlignment="1">
      <alignment horizontal="center"/>
    </xf>
    <xf numFmtId="0" fontId="18" fillId="2" borderId="0" xfId="0" applyFont="1" applyFill="1" applyAlignment="1">
      <alignment wrapText="1"/>
    </xf>
    <xf numFmtId="0" fontId="31" fillId="10" borderId="23" xfId="132" applyFont="1" applyBorder="1" applyAlignment="1">
      <alignment horizontal="center"/>
    </xf>
    <xf numFmtId="0" fontId="31" fillId="10" borderId="24" xfId="132" applyFont="1" applyBorder="1" applyAlignment="1">
      <alignment horizontal="center"/>
    </xf>
    <xf numFmtId="0" fontId="4" fillId="2" borderId="0" xfId="1" applyFont="1" applyFill="1" applyBorder="1" applyAlignment="1">
      <alignment horizontal="left" vertical="top" wrapText="1"/>
    </xf>
    <xf numFmtId="0" fontId="4" fillId="2" borderId="27" xfId="1" applyFont="1" applyFill="1" applyBorder="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left" wrapText="1"/>
    </xf>
    <xf numFmtId="0" fontId="4" fillId="2" borderId="27" xfId="1" applyFont="1" applyFill="1" applyBorder="1" applyAlignment="1">
      <alignment horizontal="left" vertical="center" wrapText="1"/>
    </xf>
    <xf numFmtId="49" fontId="31" fillId="10" borderId="17" xfId="132" applyNumberFormat="1" applyFont="1" applyBorder="1" applyAlignment="1">
      <alignment horizontal="center"/>
    </xf>
    <xf numFmtId="49" fontId="31" fillId="10" borderId="23" xfId="132" applyNumberFormat="1" applyFont="1" applyBorder="1" applyAlignment="1">
      <alignment horizontal="center"/>
    </xf>
    <xf numFmtId="49" fontId="31" fillId="10" borderId="32" xfId="132" applyNumberFormat="1" applyFont="1" applyBorder="1" applyAlignment="1">
      <alignment horizontal="center"/>
    </xf>
    <xf numFmtId="49" fontId="31" fillId="10" borderId="27" xfId="132" applyNumberFormat="1" applyFont="1" applyBorder="1" applyAlignment="1">
      <alignment horizontal="center"/>
    </xf>
    <xf numFmtId="49" fontId="31" fillId="10" borderId="18" xfId="132" applyNumberFormat="1" applyFont="1" applyBorder="1" applyAlignment="1">
      <alignment horizontal="center"/>
    </xf>
    <xf numFmtId="0" fontId="4" fillId="2" borderId="0" xfId="1" applyFont="1" applyFill="1" applyAlignment="1">
      <alignment horizontal="left" vertical="center" wrapText="1"/>
    </xf>
    <xf numFmtId="0" fontId="34" fillId="0" borderId="0" xfId="0" applyFont="1" applyAlignment="1">
      <alignment horizontal="left"/>
    </xf>
    <xf numFmtId="0" fontId="17" fillId="0" borderId="0" xfId="0" applyFont="1" applyAlignment="1" applyProtection="1">
      <alignment horizontal="left" vertical="top" wrapText="1" readingOrder="1"/>
      <protection locked="0"/>
    </xf>
    <xf numFmtId="0" fontId="18" fillId="0" borderId="0" xfId="0" applyFont="1"/>
    <xf numFmtId="0" fontId="5" fillId="0" borderId="0" xfId="0" applyFont="1" applyBorder="1" applyAlignment="1" applyProtection="1">
      <alignment horizontal="left" vertical="top" wrapText="1" readingOrder="1"/>
      <protection locked="0"/>
    </xf>
    <xf numFmtId="0" fontId="49" fillId="0" borderId="0" xfId="0" applyFont="1" applyBorder="1" applyAlignment="1" applyProtection="1">
      <alignment horizontal="left" vertical="top" wrapText="1" readingOrder="1"/>
      <protection locked="0"/>
    </xf>
    <xf numFmtId="0" fontId="7" fillId="0" borderId="0" xfId="0" applyFont="1" applyBorder="1"/>
    <xf numFmtId="0" fontId="49" fillId="0" borderId="0" xfId="0" applyFont="1" applyAlignment="1" applyProtection="1">
      <alignment horizontal="left" vertical="top" wrapText="1" readingOrder="1"/>
      <protection locked="0"/>
    </xf>
    <xf numFmtId="0" fontId="7" fillId="0" borderId="0" xfId="0" applyFont="1"/>
    <xf numFmtId="0" fontId="9" fillId="2" borderId="0" xfId="0" applyFont="1" applyFill="1" applyBorder="1" applyAlignment="1">
      <alignment horizontal="left" vertical="center" wrapText="1"/>
    </xf>
    <xf numFmtId="0" fontId="9" fillId="0" borderId="0" xfId="0" applyFont="1" applyAlignment="1">
      <alignment horizontal="left"/>
    </xf>
    <xf numFmtId="0" fontId="17" fillId="0" borderId="0" xfId="0" applyFont="1" applyBorder="1" applyAlignment="1" applyProtection="1">
      <alignment horizontal="left" vertical="top" wrapText="1" readingOrder="1"/>
      <protection locked="0"/>
    </xf>
    <xf numFmtId="0" fontId="18" fillId="0" borderId="0" xfId="0" applyFont="1" applyBorder="1"/>
    <xf numFmtId="0" fontId="9" fillId="2" borderId="0" xfId="5" quotePrefix="1" applyFont="1" applyFill="1" applyBorder="1" applyAlignment="1" applyProtection="1">
      <alignment horizontal="left" vertical="center" wrapText="1" readingOrder="1"/>
      <protection locked="0"/>
    </xf>
    <xf numFmtId="49" fontId="31" fillId="10" borderId="17" xfId="132" applyNumberFormat="1" applyFont="1" applyBorder="1" applyAlignment="1">
      <alignment horizontal="center" vertical="center" wrapText="1"/>
    </xf>
    <xf numFmtId="49" fontId="31" fillId="10" borderId="18" xfId="132" applyNumberFormat="1" applyFont="1" applyBorder="1" applyAlignment="1">
      <alignment horizontal="center" vertical="center" wrapText="1"/>
    </xf>
    <xf numFmtId="0" fontId="34" fillId="0" borderId="0" xfId="0" applyFont="1" applyAlignment="1">
      <alignment wrapText="1"/>
    </xf>
    <xf numFmtId="0" fontId="29" fillId="0" borderId="0" xfId="0" applyFont="1" applyAlignment="1">
      <alignment wrapText="1"/>
    </xf>
    <xf numFmtId="0" fontId="4" fillId="0" borderId="0" xfId="1" applyFont="1" applyBorder="1" applyAlignment="1">
      <alignment horizontal="left" vertical="center" wrapText="1"/>
    </xf>
    <xf numFmtId="0" fontId="39" fillId="2" borderId="0" xfId="0" applyFont="1" applyFill="1" applyAlignment="1" applyProtection="1">
      <alignment horizontal="left" vertical="top" wrapText="1" readingOrder="1"/>
      <protection locked="0"/>
    </xf>
    <xf numFmtId="0" fontId="31" fillId="10" borderId="23" xfId="132" applyFont="1" applyBorder="1" applyAlignment="1">
      <alignment horizontal="center" wrapText="1"/>
    </xf>
    <xf numFmtId="0" fontId="31" fillId="10" borderId="28" xfId="132" applyFont="1" applyBorder="1" applyAlignment="1">
      <alignment horizontal="center"/>
    </xf>
    <xf numFmtId="49" fontId="31" fillId="10" borderId="32" xfId="132" applyNumberFormat="1" applyFont="1" applyBorder="1" applyAlignment="1">
      <alignment horizontal="center" vertical="center" wrapText="1"/>
    </xf>
    <xf numFmtId="49" fontId="31" fillId="17" borderId="31" xfId="0" applyNumberFormat="1" applyFont="1" applyFill="1" applyBorder="1" applyAlignment="1">
      <alignment horizontal="center"/>
    </xf>
    <xf numFmtId="49" fontId="31" fillId="17" borderId="5" xfId="0" applyNumberFormat="1" applyFont="1" applyFill="1" applyBorder="1" applyAlignment="1">
      <alignment horizontal="center"/>
    </xf>
    <xf numFmtId="49" fontId="31" fillId="17" borderId="2" xfId="0" applyNumberFormat="1" applyFont="1" applyFill="1" applyBorder="1" applyAlignment="1">
      <alignment horizontal="center"/>
    </xf>
    <xf numFmtId="49" fontId="31" fillId="17" borderId="88" xfId="0" applyNumberFormat="1" applyFont="1" applyFill="1" applyBorder="1" applyAlignment="1">
      <alignment horizontal="center"/>
    </xf>
    <xf numFmtId="49" fontId="31" fillId="17" borderId="89" xfId="0" applyNumberFormat="1" applyFont="1" applyFill="1" applyBorder="1" applyAlignment="1">
      <alignment horizontal="center"/>
    </xf>
    <xf numFmtId="0" fontId="17" fillId="2" borderId="0" xfId="0" applyFont="1" applyFill="1" applyAlignment="1" applyProtection="1">
      <alignment horizontal="left" vertical="center" wrapText="1" readingOrder="1"/>
      <protection locked="0"/>
    </xf>
    <xf numFmtId="0" fontId="9" fillId="2" borderId="0" xfId="1" applyFont="1" applyFill="1" applyBorder="1" applyAlignment="1">
      <alignment horizontal="left" vertical="center" wrapText="1"/>
    </xf>
    <xf numFmtId="0" fontId="34" fillId="2" borderId="0" xfId="1" applyFont="1" applyFill="1" applyBorder="1" applyAlignment="1">
      <alignment horizontal="left" vertical="center" wrapText="1"/>
    </xf>
    <xf numFmtId="0" fontId="31" fillId="10" borderId="19" xfId="132" applyFont="1" applyBorder="1" applyAlignment="1">
      <alignment horizontal="center" wrapText="1"/>
    </xf>
    <xf numFmtId="0" fontId="31" fillId="10" borderId="22" xfId="132" applyFont="1" applyBorder="1" applyAlignment="1">
      <alignment horizontal="center" wrapText="1"/>
    </xf>
    <xf numFmtId="0" fontId="31" fillId="10" borderId="10" xfId="132" applyFont="1" applyBorder="1" applyAlignment="1">
      <alignment horizontal="center" wrapText="1"/>
    </xf>
    <xf numFmtId="0" fontId="31" fillId="10" borderId="12" xfId="132" applyFont="1" applyBorder="1" applyAlignment="1">
      <alignment horizontal="center" wrapText="1"/>
    </xf>
    <xf numFmtId="0" fontId="31" fillId="10" borderId="13" xfId="132" applyFont="1" applyBorder="1" applyAlignment="1">
      <alignment horizontal="center" wrapText="1"/>
    </xf>
    <xf numFmtId="0" fontId="29" fillId="0" borderId="0" xfId="0" applyFont="1"/>
    <xf numFmtId="0" fontId="17" fillId="2" borderId="0" xfId="0" applyFont="1" applyFill="1" applyAlignment="1" applyProtection="1">
      <alignment vertical="top" wrapText="1" readingOrder="1"/>
      <protection locked="0"/>
    </xf>
    <xf numFmtId="0" fontId="16" fillId="2" borderId="0" xfId="1" applyFont="1" applyFill="1" applyBorder="1" applyAlignment="1">
      <alignment horizontal="left" vertical="center" wrapText="1"/>
    </xf>
    <xf numFmtId="0" fontId="4" fillId="2" borderId="7" xfId="1" applyFont="1" applyFill="1" applyBorder="1" applyAlignment="1">
      <alignment horizontal="left" vertical="center" wrapText="1"/>
    </xf>
    <xf numFmtId="0" fontId="21" fillId="2" borderId="0" xfId="5" quotePrefix="1" applyFont="1" applyFill="1" applyBorder="1" applyAlignment="1" applyProtection="1">
      <alignment horizontal="left" vertical="center" wrapText="1" readingOrder="1"/>
      <protection locked="0"/>
    </xf>
    <xf numFmtId="3" fontId="18" fillId="2" borderId="0" xfId="0" applyNumberFormat="1" applyFont="1" applyFill="1"/>
    <xf numFmtId="0" fontId="17" fillId="2" borderId="0" xfId="0" applyFont="1" applyFill="1" applyAlignment="1" applyProtection="1">
      <alignment horizontal="left" wrapText="1" readingOrder="1"/>
      <protection locked="0"/>
    </xf>
    <xf numFmtId="0" fontId="18" fillId="2" borderId="0" xfId="0" applyFont="1" applyFill="1" applyAlignment="1"/>
    <xf numFmtId="3" fontId="18" fillId="2" borderId="0" xfId="0" applyNumberFormat="1" applyFont="1" applyFill="1" applyAlignment="1"/>
    <xf numFmtId="0" fontId="17" fillId="2" borderId="0" xfId="0" applyFont="1" applyFill="1"/>
    <xf numFmtId="0" fontId="17" fillId="2" borderId="0" xfId="0" applyFont="1" applyFill="1" applyBorder="1" applyAlignment="1" applyProtection="1">
      <alignment horizontal="left" vertical="top" wrapText="1" readingOrder="1"/>
      <protection locked="0"/>
    </xf>
    <xf numFmtId="0" fontId="31" fillId="10" borderId="17" xfId="132" applyFont="1" applyBorder="1" applyAlignment="1">
      <alignment horizontal="center" vertical="center" wrapText="1"/>
    </xf>
    <xf numFmtId="0" fontId="31" fillId="10" borderId="18" xfId="132" applyFont="1" applyBorder="1" applyAlignment="1">
      <alignment horizontal="center" vertical="center" wrapText="1"/>
    </xf>
    <xf numFmtId="49" fontId="31" fillId="10" borderId="92" xfId="132" applyNumberFormat="1" applyFont="1" applyBorder="1" applyAlignment="1">
      <alignment horizontal="center"/>
    </xf>
    <xf numFmtId="49" fontId="31" fillId="10" borderId="6" xfId="132" applyNumberFormat="1" applyFont="1" applyBorder="1" applyAlignment="1">
      <alignment horizontal="center"/>
    </xf>
    <xf numFmtId="0" fontId="15" fillId="2" borderId="0" xfId="0" applyFont="1" applyFill="1" applyAlignment="1">
      <alignment horizontal="left" vertical="center" wrapText="1"/>
    </xf>
    <xf numFmtId="0" fontId="31" fillId="10" borderId="91" xfId="132" applyFont="1" applyBorder="1" applyAlignment="1">
      <alignment horizontal="center" wrapText="1"/>
    </xf>
    <xf numFmtId="0" fontId="31" fillId="10" borderId="94" xfId="132" applyFont="1" applyBorder="1" applyAlignment="1">
      <alignment horizontal="center" wrapText="1"/>
    </xf>
    <xf numFmtId="49" fontId="31" fillId="10" borderId="93" xfId="132" applyNumberFormat="1" applyFont="1" applyBorder="1" applyAlignment="1">
      <alignment horizontal="center"/>
    </xf>
    <xf numFmtId="0" fontId="6" fillId="2" borderId="0"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27" xfId="1" applyFont="1" applyFill="1" applyBorder="1" applyAlignment="1">
      <alignment horizontal="left" vertical="center" wrapText="1"/>
    </xf>
    <xf numFmtId="3" fontId="1" fillId="0" borderId="81" xfId="0" applyNumberFormat="1" applyFont="1" applyBorder="1"/>
    <xf numFmtId="3" fontId="35" fillId="12" borderId="87" xfId="0" applyNumberFormat="1" applyFont="1" applyFill="1" applyBorder="1"/>
    <xf numFmtId="3" fontId="1" fillId="0" borderId="83" xfId="0" applyNumberFormat="1" applyFont="1" applyBorder="1"/>
    <xf numFmtId="3" fontId="35" fillId="12" borderId="9" xfId="0" applyNumberFormat="1" applyFont="1" applyFill="1" applyBorder="1"/>
    <xf numFmtId="3" fontId="35" fillId="6" borderId="81" xfId="0" applyNumberFormat="1" applyFont="1" applyFill="1" applyBorder="1"/>
    <xf numFmtId="3" fontId="35" fillId="12" borderId="90" xfId="0" applyNumberFormat="1" applyFont="1" applyFill="1" applyBorder="1"/>
    <xf numFmtId="0" fontId="35" fillId="6" borderId="10" xfId="134" applyFont="1" applyFill="1" applyBorder="1"/>
    <xf numFmtId="3" fontId="35" fillId="16" borderId="99" xfId="135" applyNumberFormat="1" applyFont="1" applyBorder="1"/>
    <xf numFmtId="165" fontId="35" fillId="16" borderId="100" xfId="135" applyNumberFormat="1" applyFont="1" applyBorder="1" applyAlignment="1">
      <alignment horizontal="left"/>
    </xf>
    <xf numFmtId="3" fontId="35" fillId="11" borderId="98" xfId="133" applyNumberFormat="1" applyFont="1" applyBorder="1"/>
    <xf numFmtId="3" fontId="35" fillId="11" borderId="97" xfId="133" applyNumberFormat="1" applyFont="1" applyBorder="1"/>
    <xf numFmtId="3" fontId="35" fillId="16" borderId="24" xfId="135" applyNumberFormat="1" applyFont="1" applyBorder="1"/>
    <xf numFmtId="0" fontId="1" fillId="6" borderId="12" xfId="134" applyFont="1" applyFill="1" applyBorder="1"/>
    <xf numFmtId="3" fontId="1" fillId="6" borderId="10" xfId="134" applyNumberFormat="1" applyFont="1" applyFill="1" applyBorder="1"/>
    <xf numFmtId="165" fontId="1" fillId="6" borderId="12" xfId="134" applyNumberFormat="1" applyFont="1" applyFill="1" applyBorder="1" applyAlignment="1">
      <alignment horizontal="left"/>
    </xf>
    <xf numFmtId="3" fontId="1" fillId="6" borderId="101" xfId="134" applyNumberFormat="1" applyFont="1" applyFill="1" applyBorder="1"/>
    <xf numFmtId="165" fontId="1" fillId="6" borderId="102" xfId="134" applyNumberFormat="1" applyFont="1" applyFill="1" applyBorder="1" applyAlignment="1">
      <alignment horizontal="left"/>
    </xf>
    <xf numFmtId="3" fontId="1" fillId="6" borderId="12" xfId="134" applyNumberFormat="1" applyFont="1" applyFill="1" applyBorder="1"/>
    <xf numFmtId="165" fontId="1" fillId="6" borderId="13" xfId="134" applyNumberFormat="1" applyFont="1" applyFill="1" applyBorder="1" applyAlignment="1">
      <alignment horizontal="left"/>
    </xf>
    <xf numFmtId="3" fontId="35" fillId="6" borderId="13" xfId="134" applyNumberFormat="1" applyFont="1" applyFill="1" applyBorder="1"/>
  </cellXfs>
  <cellStyles count="140">
    <cellStyle name="20% - Accent1" xfId="133" builtinId="30"/>
    <cellStyle name="40% - Accent1" xfId="134" builtinId="31"/>
    <cellStyle name="60% - Accent1" xfId="135" builtinId="32"/>
    <cellStyle name="Accent1" xfId="132" builtinId="29"/>
    <cellStyle name="Comma" xfId="131" builtinId="3"/>
    <cellStyle name="Currency 2" xfId="119"/>
    <cellStyle name="Currency 2 2" xfId="137"/>
    <cellStyle name="Currency 3" xfId="118"/>
    <cellStyle name="Currency 3 2" xfId="136"/>
    <cellStyle name="Hyperlink" xfId="5" builtinId="8"/>
    <cellStyle name="Hyperlink 2" xfId="15"/>
    <cellStyle name="Hyperlink 2 2" xfId="16"/>
    <cellStyle name="Normal" xfId="0" builtinId="0"/>
    <cellStyle name="Normal 10" xfId="10"/>
    <cellStyle name="Normal 10 11" xfId="114"/>
    <cellStyle name="Normal 10 2" xfId="17"/>
    <cellStyle name="Normal 10 2 2" xfId="18"/>
    <cellStyle name="Normal 10 2 2 2" xfId="19"/>
    <cellStyle name="Normal 10 2 2 3" xfId="111"/>
    <cellStyle name="Normal 10 2 3" xfId="20"/>
    <cellStyle name="Normal 10 2 4" xfId="21"/>
    <cellStyle name="Normal 10 2 5" xfId="22"/>
    <cellStyle name="Normal 10 2 6" xfId="93"/>
    <cellStyle name="Normal 10 3" xfId="23"/>
    <cellStyle name="Normal 10 3 2" xfId="24"/>
    <cellStyle name="Normal 10 4" xfId="25"/>
    <cellStyle name="Normal 10 5" xfId="26"/>
    <cellStyle name="Normal 10 6" xfId="27"/>
    <cellStyle name="Normal 10 7" xfId="12"/>
    <cellStyle name="Normal 10 9" xfId="113"/>
    <cellStyle name="Normal 11" xfId="6"/>
    <cellStyle name="Normal 11 2" xfId="28"/>
    <cellStyle name="Normal 11 3" xfId="29"/>
    <cellStyle name="Normal 11 4" xfId="30"/>
    <cellStyle name="Normal 12" xfId="31"/>
    <cellStyle name="Normal 12 2" xfId="32"/>
    <cellStyle name="Normal 12 3" xfId="33"/>
    <cellStyle name="Normal 12 4" xfId="94"/>
    <cellStyle name="Normal 13" xfId="34"/>
    <cellStyle name="Normal 13 2" xfId="13"/>
    <cellStyle name="Normal 13 2 2" xfId="100"/>
    <cellStyle name="Normal 13 2 2 2" xfId="117"/>
    <cellStyle name="Normal 13 2 3" xfId="101"/>
    <cellStyle name="Normal 13 2 4" xfId="35"/>
    <cellStyle name="Normal 13 3" xfId="104"/>
    <cellStyle name="Normal 14" xfId="36"/>
    <cellStyle name="Normal 14 2" xfId="102"/>
    <cellStyle name="Normal 15" xfId="37"/>
    <cellStyle name="Normal 16" xfId="92"/>
    <cellStyle name="Normal 16 2" xfId="109"/>
    <cellStyle name="Normal 16 2 2" xfId="123"/>
    <cellStyle name="Normal 16 2 2 2" xfId="124"/>
    <cellStyle name="Normal 16 2 2 3" xfId="127"/>
    <cellStyle name="Normal 16 2 4" xfId="125"/>
    <cellStyle name="Normal 16 3" xfId="11"/>
    <cellStyle name="Normal 16 4" xfId="116"/>
    <cellStyle name="Normal 16 5" xfId="121"/>
    <cellStyle name="Normal 17" xfId="95"/>
    <cellStyle name="Normal 18" xfId="7"/>
    <cellStyle name="Normal 19" xfId="107"/>
    <cellStyle name="Normal 2" xfId="3"/>
    <cellStyle name="Normal 2 2" xfId="2"/>
    <cellStyle name="Normal 2 2 2" xfId="38"/>
    <cellStyle name="Normal 2 2 2 2" xfId="39"/>
    <cellStyle name="Normal 2 2 3" xfId="40"/>
    <cellStyle name="Normal 2 3" xfId="4"/>
    <cellStyle name="Normal 2 3 2" xfId="42"/>
    <cellStyle name="Normal 2 3 2 2" xfId="43"/>
    <cellStyle name="Normal 2 3 2 2 2" xfId="44"/>
    <cellStyle name="Normal 2 3 2 3" xfId="45"/>
    <cellStyle name="Normal 2 3 2 4" xfId="46"/>
    <cellStyle name="Normal 2 3 2 5" xfId="47"/>
    <cellStyle name="Normal 2 3 2 6" xfId="96"/>
    <cellStyle name="Normal 2 3 3" xfId="48"/>
    <cellStyle name="Normal 2 3 3 2" xfId="49"/>
    <cellStyle name="Normal 2 3 4" xfId="50"/>
    <cellStyle name="Normal 2 3 5" xfId="51"/>
    <cellStyle name="Normal 2 3 6" xfId="52"/>
    <cellStyle name="Normal 2 3 7" xfId="97"/>
    <cellStyle name="Normal 2 3 8" xfId="41"/>
    <cellStyle name="Normal 2 4" xfId="53"/>
    <cellStyle name="Normal 2 4 2" xfId="54"/>
    <cellStyle name="Normal 2 4 2 2" xfId="55"/>
    <cellStyle name="Normal 2 4 3" xfId="56"/>
    <cellStyle name="Normal 2 4 4" xfId="57"/>
    <cellStyle name="Normal 2 4 5" xfId="58"/>
    <cellStyle name="Normal 2 4 6" xfId="98"/>
    <cellStyle name="Normal 2 5" xfId="59"/>
    <cellStyle name="Normal 2 5 2" xfId="60"/>
    <cellStyle name="Normal 2 6" xfId="61"/>
    <cellStyle name="Normal 2 7" xfId="62"/>
    <cellStyle name="Normal 2 8" xfId="63"/>
    <cellStyle name="Normal 2 9" xfId="120"/>
    <cellStyle name="Normal 20" xfId="108"/>
    <cellStyle name="Normal 20 2" xfId="122"/>
    <cellStyle name="Normal 20 4" xfId="128"/>
    <cellStyle name="Normal 21" xfId="110"/>
    <cellStyle name="Normal 22" xfId="115"/>
    <cellStyle name="Normal 23" xfId="8"/>
    <cellStyle name="Normal 24" xfId="14"/>
    <cellStyle name="Normal 24 2" xfId="126"/>
    <cellStyle name="Normal 24 3" xfId="129"/>
    <cellStyle name="Normal 24 3 2" xfId="138"/>
    <cellStyle name="Normal 25" xfId="130"/>
    <cellStyle name="Normal 25 2" xfId="139"/>
    <cellStyle name="Normal 3" xfId="9"/>
    <cellStyle name="Normal 3 2" xfId="65"/>
    <cellStyle name="Normal 3 2 2" xfId="66"/>
    <cellStyle name="Normal 3 3" xfId="67"/>
    <cellStyle name="Normal 3 4" xfId="68"/>
    <cellStyle name="Normal 3 4 2" xfId="105"/>
    <cellStyle name="Normal 3 5" xfId="69"/>
    <cellStyle name="Normal 3 5 2" xfId="106"/>
    <cellStyle name="Normal 3 6" xfId="70"/>
    <cellStyle name="Normal 3 7" xfId="64"/>
    <cellStyle name="Normal 4" xfId="71"/>
    <cellStyle name="Normal 4 2" xfId="72"/>
    <cellStyle name="Normal 4 3" xfId="1"/>
    <cellStyle name="Normal 4 4" xfId="99"/>
    <cellStyle name="Normal 5" xfId="73"/>
    <cellStyle name="Normal 5 2" xfId="74"/>
    <cellStyle name="Normal 5 2 2" xfId="75"/>
    <cellStyle name="Normal 5 3" xfId="76"/>
    <cellStyle name="Normal 6" xfId="77"/>
    <cellStyle name="Normal 6 2" xfId="78"/>
    <cellStyle name="Normal 6 2 2" xfId="79"/>
    <cellStyle name="Normal 6 3" xfId="80"/>
    <cellStyle name="Normal 7" xfId="81"/>
    <cellStyle name="Normal 7 2" xfId="82"/>
    <cellStyle name="Normal 7 2 2" xfId="83"/>
    <cellStyle name="Normal 7 3" xfId="84"/>
    <cellStyle name="Normal 8" xfId="85"/>
    <cellStyle name="Normal 8 2" xfId="86"/>
    <cellStyle name="Normal 8 2 2" xfId="87"/>
    <cellStyle name="Normal 8 3" xfId="88"/>
    <cellStyle name="Normal 9" xfId="89"/>
    <cellStyle name="Normal 9 2" xfId="90"/>
    <cellStyle name="Percent 2" xfId="91"/>
    <cellStyle name="Percent 3" xfId="103"/>
    <cellStyle name="Percent 4" xfId="112"/>
  </cellStyles>
  <dxfs count="789">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0"/>
        <color theme="1"/>
        <name val="Calibri Light"/>
        <scheme val="major"/>
      </font>
      <numFmt numFmtId="167" formatCode="#,##0_ ;\-#,##0\ "/>
      <fill>
        <patternFill patternType="solid">
          <fgColor theme="0"/>
          <bgColor theme="0"/>
        </patternFill>
      </fill>
    </dxf>
    <dxf>
      <font>
        <b/>
        <i val="0"/>
        <strike val="0"/>
        <condense val="0"/>
        <extend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0"/>
        <color theme="1"/>
        <name val="Calibri Light"/>
        <scheme val="major"/>
      </font>
      <numFmt numFmtId="167" formatCode="#,##0_ ;\-#,##0\ "/>
      <fill>
        <patternFill patternType="solid">
          <fgColor theme="0"/>
          <bgColor theme="0"/>
        </patternFill>
      </fill>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7" formatCode="#,##0_ ;\-#,##0\ "/>
      <fill>
        <patternFill patternType="solid">
          <fgColor theme="0"/>
          <bgColor theme="0"/>
        </patternFill>
      </fill>
    </dxf>
    <dxf>
      <font>
        <b/>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167" formatCode="#,##0_ ;\-#,##0\ "/>
      <fill>
        <patternFill patternType="solid">
          <fgColor theme="0"/>
          <bgColor theme="0"/>
        </patternFill>
      </fill>
    </dxf>
    <dxf>
      <font>
        <b val="0"/>
        <i val="0"/>
        <strike val="0"/>
        <condense val="0"/>
        <extend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167" formatCode="#,##0_ ;\-#,##0\ "/>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167" formatCode="#,##0_ ;\-#,##0\ "/>
      <fill>
        <patternFill patternType="none">
          <fgColor indexed="64"/>
          <bgColor indexed="65"/>
        </patternFill>
      </fill>
    </dxf>
    <dxf>
      <font>
        <b val="0"/>
        <i val="0"/>
        <strike val="0"/>
        <condense val="0"/>
        <extend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167" formatCode="#,##0_ ;\-#,##0\ "/>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167" formatCode="#,##0_ ;\-#,##0\ "/>
      <fill>
        <patternFill patternType="none">
          <fgColor indexed="64"/>
          <bgColor auto="1"/>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0" formatCode="General"/>
      <fill>
        <patternFill patternType="solid">
          <fgColor theme="0"/>
          <bgColor theme="0"/>
        </patternFill>
      </fill>
      <border outline="0">
        <right style="thin">
          <color indexed="64"/>
        </right>
      </border>
    </dxf>
    <dxf>
      <font>
        <strike val="0"/>
        <outline val="0"/>
        <shadow val="0"/>
        <u val="none"/>
        <vertAlign val="baseline"/>
        <sz val="10"/>
        <color auto="1"/>
        <name val="Calibri Light"/>
        <scheme val="major"/>
      </font>
      <numFmt numFmtId="0" formatCode="General"/>
      <fill>
        <patternFill patternType="solid">
          <fgColor theme="0"/>
          <bgColor theme="0"/>
        </patternFill>
      </fill>
    </dxf>
    <dxf>
      <font>
        <strike val="0"/>
        <outline val="0"/>
        <shadow val="0"/>
        <u val="none"/>
        <vertAlign val="baseline"/>
        <sz val="10"/>
        <color theme="1"/>
        <name val="Calibri Light"/>
        <scheme val="major"/>
      </font>
      <fill>
        <patternFill patternType="solid">
          <fgColor indexed="64"/>
          <bgColor theme="0"/>
        </patternFill>
      </fill>
    </dxf>
    <dxf>
      <font>
        <strike val="0"/>
        <outline val="0"/>
        <shadow val="0"/>
        <u val="none"/>
        <vertAlign val="baseline"/>
        <sz val="10"/>
        <name val="Calibri Light"/>
        <scheme val="major"/>
      </font>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strike val="0"/>
        <outline val="0"/>
        <shadow val="0"/>
        <u val="none"/>
        <vertAlign val="baseline"/>
        <sz val="10"/>
        <color theme="1"/>
        <name val="Calibri Light"/>
        <scheme val="major"/>
      </font>
      <fill>
        <patternFill patternType="solid">
          <fgColor theme="0"/>
          <bgColor theme="0"/>
        </patternFill>
      </fill>
      <border diagonalUp="0" diagonalDown="0" outline="0">
        <left/>
        <right style="thin">
          <color indexed="64"/>
        </right>
        <top style="thin">
          <color indexed="64"/>
        </top>
        <bottom/>
      </border>
    </dxf>
    <dxf>
      <font>
        <b/>
        <strike val="0"/>
        <outline val="0"/>
        <shadow val="0"/>
        <u val="none"/>
        <vertAlign val="baseline"/>
        <sz val="10"/>
        <color theme="1"/>
        <name val="Calibri Light"/>
        <scheme val="major"/>
      </font>
      <numFmt numFmtId="3" formatCode="#,##0"/>
      <fill>
        <patternFill patternType="solid">
          <fgColor theme="0"/>
          <bgColor theme="4" tint="0.79998168889431442"/>
        </patternFill>
      </fill>
      <border diagonalUp="0" diagonalDown="0" outline="0">
        <left style="thin">
          <color indexed="64"/>
        </left>
        <right/>
        <top/>
        <bottom/>
      </border>
    </dxf>
    <dxf>
      <font>
        <b val="0"/>
        <strike val="0"/>
        <outline val="0"/>
        <shadow val="0"/>
        <u val="none"/>
        <vertAlign val="baseline"/>
        <sz val="10"/>
        <color theme="1"/>
        <name val="Calibri Light"/>
        <scheme val="major"/>
      </font>
      <fill>
        <patternFill patternType="solid">
          <fgColor theme="0"/>
          <bgColor theme="0"/>
        </patternFill>
      </fill>
    </dxf>
    <dxf>
      <font>
        <b val="0"/>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strike val="0"/>
        <outline val="0"/>
        <shadow val="0"/>
        <u val="none"/>
        <vertAlign val="baseline"/>
        <sz val="10"/>
        <color theme="1"/>
        <name val="Calibri Light"/>
        <scheme val="major"/>
      </font>
      <fill>
        <patternFill patternType="solid">
          <fgColor theme="0"/>
          <bgColor theme="0"/>
        </patternFill>
      </fill>
      <border outline="0">
        <right style="thin">
          <color indexed="64"/>
        </right>
      </border>
    </dxf>
    <dxf>
      <border>
        <bottom style="medium">
          <color indexed="64"/>
        </bottom>
      </border>
    </dxf>
    <dxf>
      <font>
        <b val="0"/>
        <strike val="0"/>
        <outline val="0"/>
        <shadow val="0"/>
        <u val="none"/>
        <vertAlign val="baseline"/>
        <sz val="10"/>
        <color theme="1"/>
        <name val="Calibri Light"/>
        <scheme val="major"/>
      </font>
      <fill>
        <patternFill>
          <fgColor indexed="64"/>
          <bgColor theme="0"/>
        </patternFill>
      </fill>
    </dxf>
    <dxf>
      <font>
        <b val="0"/>
        <i val="0"/>
        <strike val="0"/>
        <condense val="0"/>
        <extend val="0"/>
        <outline val="0"/>
        <shadow val="0"/>
        <u val="none"/>
        <vertAlign val="baseline"/>
        <sz val="10"/>
        <color theme="1"/>
        <name val="Calibri Light"/>
        <scheme val="major"/>
      </font>
      <border diagonalUp="0" diagonalDown="0">
        <left/>
        <right/>
        <top/>
        <bottom/>
        <vertical/>
        <horizontal/>
      </border>
    </dxf>
    <dxf>
      <font>
        <b/>
        <strike val="0"/>
        <outline val="0"/>
        <shadow val="0"/>
        <u val="none"/>
        <vertAlign val="baseline"/>
        <sz val="10"/>
        <color theme="1"/>
        <name val="Calibri Light"/>
        <scheme val="major"/>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3" formatCode="#,##0"/>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tint="-0.1499984740745262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tint="-0.1499984740745262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tint="-0.1499984740745262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rgb="FFDDEBF7"/>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border outline="0">
        <right style="thin">
          <color indexed="64"/>
        </right>
        <top style="thin">
          <color indexed="64"/>
        </top>
      </border>
    </dxf>
    <dxf>
      <font>
        <strike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strike val="0"/>
        <outline val="0"/>
        <shadow val="0"/>
        <u val="none"/>
        <vertAlign val="baseline"/>
        <sz val="10"/>
        <color theme="1"/>
        <name val="Calibri Light"/>
        <scheme val="major"/>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3" formatCode="#,##0"/>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tint="-0.1499984740745262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tint="-0.1499984740745262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tint="-0.1499984740745262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rgb="FFDDEBF7"/>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border outline="0">
        <right style="thin">
          <color indexed="64"/>
        </right>
        <top style="thin">
          <color indexed="64"/>
        </top>
      </border>
    </dxf>
    <dxf>
      <font>
        <strike val="0"/>
        <outline val="0"/>
        <shadow val="0"/>
        <u val="none"/>
        <vertAlign val="baseline"/>
        <sz val="10"/>
        <name val="Calibri Light"/>
        <scheme val="major"/>
      </font>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strike val="0"/>
        <outline val="0"/>
        <shadow val="0"/>
        <u val="none"/>
        <vertAlign val="baseline"/>
        <sz val="10"/>
        <color theme="1"/>
        <name val="Calibri Light"/>
        <scheme val="major"/>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3" formatCode="#,##0"/>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tint="-0.1499984740745262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tint="-0.1499984740745262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tint="-0.1499984740745262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rgb="FFDDEBF7"/>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border outline="0">
        <right style="thin">
          <color indexed="64"/>
        </right>
        <top style="thin">
          <color indexed="64"/>
        </top>
      </border>
    </dxf>
    <dxf>
      <font>
        <strike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strike val="0"/>
        <outline val="0"/>
        <shadow val="0"/>
        <u val="none"/>
        <vertAlign val="baseline"/>
        <sz val="10"/>
        <color theme="1"/>
        <name val="Calibri Light"/>
        <scheme val="major"/>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3" formatCode="#,##0"/>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rgb="FFDDEBF7"/>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border outline="0">
        <right style="thin">
          <color indexed="64"/>
        </right>
        <top style="thin">
          <color indexed="64"/>
        </top>
      </border>
    </dxf>
    <dxf>
      <font>
        <strike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strike val="0"/>
        <outline val="0"/>
        <shadow val="0"/>
        <u val="none"/>
        <vertAlign val="baseline"/>
        <sz val="10"/>
        <name val="Calibri Light"/>
        <scheme val="major"/>
      </font>
      <numFmt numFmtId="165" formatCode="\(0.0\)"/>
      <alignment horizontal="left" vertical="bottom" textRotation="0" wrapText="0" indent="0" justifyLastLine="0" shrinkToFit="0" readingOrder="0"/>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b/>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numFmt numFmtId="165" formatCode="\(0.0\)"/>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numFmt numFmtId="3" formatCode="#,##0"/>
      <border diagonalUp="0" diagonalDown="0">
        <left style="thin">
          <color theme="4"/>
        </left>
        <right style="thin">
          <color theme="4"/>
        </right>
        <top style="thin">
          <color theme="4"/>
        </top>
        <bottom style="thin">
          <color theme="4"/>
        </bottom>
      </border>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border diagonalUp="0" diagonalDown="0" outline="0">
        <left style="medium">
          <color auto="1"/>
        </left>
        <right/>
        <top/>
        <bottom/>
      </border>
    </dxf>
    <dxf>
      <font>
        <strike val="0"/>
        <outline val="0"/>
        <shadow val="0"/>
        <u val="none"/>
        <vertAlign val="baseline"/>
        <sz val="10"/>
        <name val="Calibri Light"/>
        <scheme val="major"/>
      </font>
    </dxf>
    <dxf>
      <font>
        <b/>
        <i val="0"/>
        <strike val="0"/>
        <condense val="0"/>
        <extend val="0"/>
        <outline val="0"/>
        <shadow val="0"/>
        <u val="none"/>
        <vertAlign val="baseline"/>
        <sz val="10"/>
        <color theme="0"/>
        <name val="Calibri Light"/>
        <scheme val="major"/>
      </font>
      <alignment horizontal="center" vertical="center" textRotation="0" wrapText="0" indent="0" justifyLastLine="0" shrinkToFit="0" readingOrder="0"/>
      <border diagonalUp="0" diagonalDown="0" outline="0">
        <left/>
        <right style="medium">
          <color auto="1"/>
        </right>
        <top/>
        <bottom/>
      </border>
    </dxf>
    <dxf>
      <font>
        <strike val="0"/>
        <outline val="0"/>
        <shadow val="0"/>
        <u val="none"/>
        <vertAlign val="baseline"/>
        <sz val="10"/>
        <name val="Calibri Light"/>
        <scheme val="major"/>
      </font>
      <fill>
        <patternFill patternType="solid">
          <fgColor indexed="64"/>
          <bgColor theme="0"/>
        </patternFill>
      </fill>
    </dxf>
    <dxf>
      <font>
        <b/>
        <i val="0"/>
        <strike val="0"/>
        <condense val="0"/>
        <extend val="0"/>
        <outline val="0"/>
        <shadow val="0"/>
        <u val="none"/>
        <vertAlign val="baseline"/>
        <sz val="10"/>
        <color theme="0"/>
        <name val="Calibri Light"/>
        <scheme val="major"/>
      </font>
      <alignment horizontal="center" vertical="center" textRotation="0" wrapText="0" indent="0" justifyLastLine="0" shrinkToFit="0" readingOrder="0"/>
      <border diagonalUp="0" diagonalDown="0" outline="0">
        <left/>
        <right/>
        <top/>
        <bottom/>
      </border>
    </dxf>
    <dxf>
      <border outline="0">
        <left style="medium">
          <color auto="1"/>
        </left>
        <top style="medium">
          <color auto="1"/>
        </top>
      </border>
    </dxf>
    <dxf>
      <font>
        <strike val="0"/>
        <outline val="0"/>
        <shadow val="0"/>
        <u val="none"/>
        <vertAlign val="baseline"/>
        <sz val="10"/>
        <name val="Calibri Light"/>
        <scheme val="major"/>
      </font>
    </dxf>
    <dxf>
      <font>
        <b/>
        <i val="0"/>
        <strike val="0"/>
        <condense val="0"/>
        <extend val="0"/>
        <outline val="0"/>
        <shadow val="0"/>
        <u val="none"/>
        <vertAlign val="baseline"/>
        <sz val="10"/>
        <color theme="0"/>
        <name val="Calibri Light"/>
        <scheme val="major"/>
      </font>
      <alignment horizontal="center" vertical="center" textRotation="0" wrapText="1" indent="0" justifyLastLine="0" shrinkToFit="0" readingOrder="0"/>
    </dxf>
    <dxf>
      <font>
        <b/>
        <strike val="0"/>
        <outline val="0"/>
        <shadow val="0"/>
        <u val="none"/>
        <vertAlign val="baseline"/>
        <sz val="10"/>
        <color theme="1"/>
        <name val="Calibri Light"/>
        <scheme val="major"/>
      </font>
      <numFmt numFmtId="165" formatCode="\(0.0\)"/>
      <alignment horizontal="left" vertical="bottom" textRotation="0" wrapText="0" indent="0" justifyLastLine="0" shrinkToFit="0" readingOrder="0"/>
      <border diagonalUp="0" diagonalDown="0">
        <left style="medium">
          <color auto="1"/>
        </left>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3" formatCode="#,##0"/>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fill>
        <patternFill patternType="solid">
          <fgColor indexed="64"/>
          <bgColor theme="0"/>
        </patternFill>
      </fill>
      <alignment horizontal="center" vertical="top" textRotation="0" wrapText="1" indent="0" justifyLastLine="0" shrinkToFit="0" readingOrder="0"/>
    </dxf>
    <dxf>
      <font>
        <b/>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rgb="FFDDEBF7"/>
        </patternFill>
      </fill>
      <border diagonalUp="0" diagonalDown="0">
        <left/>
        <right style="medium">
          <color auto="1"/>
        </right>
        <top/>
        <bottom/>
        <vertical style="medium">
          <color auto="1"/>
        </vertical>
        <horizontal/>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bottom/>
      </border>
    </dxf>
    <dxf>
      <border outline="0">
        <right style="thin">
          <color indexed="64"/>
        </right>
      </border>
    </dxf>
    <dxf>
      <font>
        <strike val="0"/>
        <outline val="0"/>
        <shadow val="0"/>
        <u val="none"/>
        <vertAlign val="baseline"/>
        <sz val="10"/>
        <color theme="1"/>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left style="medium">
          <color auto="1"/>
        </left>
        <right style="medium">
          <color auto="1"/>
        </right>
        <top/>
        <bottom/>
        <vertical style="medium">
          <color auto="1"/>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b/>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0" formatCode="General"/>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0" formatCode="General"/>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fill>
        <patternFill patternType="solid">
          <fgColor indexed="64"/>
          <bgColor theme="0"/>
        </patternFill>
      </fill>
    </dxf>
    <dxf>
      <font>
        <strike val="0"/>
        <outline val="0"/>
        <shadow val="0"/>
        <u val="none"/>
        <vertAlign val="baseline"/>
        <sz val="10"/>
        <color theme="1"/>
        <name val="Calibri Light"/>
        <scheme val="major"/>
      </font>
      <fill>
        <patternFill>
          <fgColor indexed="64"/>
          <bgColor theme="0"/>
        </patternFill>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strike val="0"/>
        <outline val="0"/>
        <shadow val="0"/>
        <u val="none"/>
        <vertAlign val="baseline"/>
        <sz val="10"/>
        <color theme="1"/>
        <name val="Calibri Light"/>
        <scheme val="major"/>
      </font>
      <numFmt numFmtId="3" formatCode="#,##0"/>
      <fill>
        <patternFill patternType="solid">
          <fgColor theme="0"/>
          <bgColor indexed="65"/>
        </patternFill>
      </fill>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top style="thin">
          <color indexed="64"/>
        </top>
        <bottom/>
      </border>
    </dxf>
    <dxf>
      <font>
        <strike val="0"/>
        <outline val="0"/>
        <shadow val="0"/>
        <u val="none"/>
        <vertAlign val="baseline"/>
        <sz val="10"/>
        <color theme="1"/>
        <name val="Calibri Light"/>
        <scheme val="maj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0" formatCode="General"/>
      <fill>
        <patternFill patternType="solid">
          <fgColor theme="0"/>
          <bgColor indexed="65"/>
        </patternFill>
      </fill>
    </dxf>
    <dxf>
      <font>
        <strike val="0"/>
        <outline val="0"/>
        <shadow val="0"/>
        <u val="none"/>
        <vertAlign val="baseline"/>
        <sz val="10"/>
        <color theme="1"/>
        <name val="Calibri Light"/>
        <scheme val="major"/>
      </font>
      <numFmt numFmtId="0" formatCode="General"/>
      <fill>
        <patternFill patternType="solid">
          <fgColor theme="0"/>
          <bgColor indexed="65"/>
        </patternFill>
      </fill>
    </dxf>
    <dxf>
      <font>
        <strike val="0"/>
        <outline val="0"/>
        <shadow val="0"/>
        <u val="none"/>
        <vertAlign val="baseline"/>
        <sz val="10"/>
        <color theme="1"/>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strike val="0"/>
        <outline val="0"/>
        <shadow val="0"/>
        <u val="none"/>
        <vertAlign val="baseline"/>
        <sz val="10"/>
        <color theme="1"/>
        <name val="Calibri Light"/>
        <scheme val="major"/>
      </font>
      <numFmt numFmtId="165" formatCode="\(0.0\)"/>
      <fill>
        <patternFill patternType="solid">
          <fgColor indexed="64"/>
          <bgColor theme="4" tint="0.79998168889431442"/>
        </patternFill>
      </fill>
      <alignment horizontal="left" vertical="bottom" textRotation="0" wrapText="0" indent="0" justifyLastLine="0" shrinkToFit="0" readingOrder="0"/>
      <border diagonalUp="0" diagonalDown="0" outline="0">
        <left/>
        <right style="thin">
          <color indexed="64"/>
        </right>
        <top/>
        <bottom style="thin">
          <color indexed="64"/>
        </bottom>
      </border>
    </dxf>
    <dxf>
      <font>
        <b/>
        <strike val="0"/>
        <outline val="0"/>
        <shadow val="0"/>
        <u val="none"/>
        <vertAlign val="baseline"/>
        <sz val="10"/>
        <color theme="1"/>
        <name val="Calibri Light"/>
        <scheme val="major"/>
      </font>
      <numFmt numFmtId="167" formatCode="#,##0_ ;\-#,##0\ "/>
      <fill>
        <patternFill patternType="solid">
          <fgColor indexed="64"/>
          <bgColor theme="4" tint="0.79998168889431442"/>
        </patternFill>
      </fill>
      <border diagonalUp="0" diagonalDown="0" outline="0">
        <left style="thin">
          <color indexed="64"/>
        </left>
        <right/>
        <top/>
        <bottom style="thin">
          <color indexed="64"/>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vertAlign val="baseline"/>
        <sz val="10"/>
        <color theme="1"/>
        <name val="Calibri Light"/>
        <scheme val="major"/>
      </font>
      <numFmt numFmtId="167" formatCode="#,##0_ ;\-#,##0\ "/>
      <fill>
        <patternFill patternType="solid">
          <fgColor indexed="64"/>
          <bgColor theme="0"/>
        </patternFill>
      </fill>
      <border diagonalUp="0" diagonalDown="0" outline="0">
        <left style="thin">
          <color indexed="64"/>
        </left>
        <right/>
        <top/>
        <bottom style="thin">
          <color indexed="64"/>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style="thin">
          <color indexed="64"/>
        </bottom>
      </border>
    </dxf>
    <dxf>
      <font>
        <strike val="0"/>
        <outline val="0"/>
        <shadow val="0"/>
        <u val="none"/>
        <vertAlign val="baseline"/>
        <sz val="10"/>
        <color theme="1"/>
        <name val="Calibri Light"/>
        <scheme val="major"/>
      </font>
      <numFmt numFmtId="167" formatCode="#,##0_ ;\-#,##0\ "/>
      <fill>
        <patternFill patternType="solid">
          <fgColor indexed="64"/>
          <bgColor theme="0"/>
        </patternFill>
      </fill>
      <border diagonalUp="0" diagonalDown="0" outline="0">
        <left style="thin">
          <color indexed="64"/>
        </left>
        <right/>
        <top/>
        <bottom style="thin">
          <color indexed="64"/>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style="thin">
          <color indexed="64"/>
        </bottom>
      </border>
    </dxf>
    <dxf>
      <font>
        <strike val="0"/>
        <outline val="0"/>
        <shadow val="0"/>
        <u val="none"/>
        <vertAlign val="baseline"/>
        <sz val="10"/>
        <color theme="1"/>
        <name val="Calibri Light"/>
        <scheme val="major"/>
      </font>
      <numFmt numFmtId="167" formatCode="#,##0_ ;\-#,##0\ "/>
      <fill>
        <patternFill patternType="solid">
          <fgColor indexed="64"/>
          <bgColor theme="0"/>
        </patternFill>
      </fill>
      <border diagonalUp="0" diagonalDown="0" outline="0">
        <left style="thin">
          <color indexed="64"/>
        </left>
        <right/>
        <top/>
        <bottom style="thin">
          <color indexed="64"/>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style="thin">
          <color indexed="64"/>
        </bottom>
      </border>
    </dxf>
    <dxf>
      <font>
        <strike val="0"/>
        <outline val="0"/>
        <shadow val="0"/>
        <u val="none"/>
        <vertAlign val="baseline"/>
        <sz val="10"/>
        <color theme="1"/>
        <name val="Calibri Light"/>
        <scheme val="major"/>
      </font>
      <numFmt numFmtId="167" formatCode="#,##0_ ;\-#,##0\ "/>
      <fill>
        <patternFill patternType="solid">
          <fgColor indexed="64"/>
          <bgColor theme="0"/>
        </patternFill>
      </fill>
      <border diagonalUp="0" diagonalDown="0" outline="0">
        <left style="thin">
          <color indexed="64"/>
        </left>
        <right/>
        <top/>
        <bottom style="thin">
          <color indexed="64"/>
        </bottom>
      </border>
    </dxf>
    <dxf>
      <font>
        <strike val="0"/>
        <outline val="0"/>
        <shadow val="0"/>
        <u val="none"/>
        <vertAlign val="baseline"/>
        <sz val="10"/>
        <color theme="1"/>
        <name val="Calibri Light"/>
        <scheme val="major"/>
      </font>
      <numFmt numFmtId="0" formatCode="General"/>
      <fill>
        <patternFill patternType="solid">
          <fgColor indexed="64"/>
          <bgColor theme="4" tint="0.79998168889431442"/>
        </patternFill>
      </fill>
      <border outline="0">
        <right style="thin">
          <color indexed="64"/>
        </right>
      </border>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strike val="0"/>
        <outline val="0"/>
        <shadow val="0"/>
        <u val="none"/>
        <vertAlign val="baseline"/>
        <sz val="10"/>
        <color theme="1"/>
        <name val="Calibri Light"/>
        <scheme val="major"/>
      </font>
      <numFmt numFmtId="165" formatCode="\(0.0\)"/>
      <fill>
        <patternFill patternType="solid">
          <fgColor indexed="64"/>
          <bgColor theme="4" tint="0.79998168889431442"/>
        </patternFill>
      </fill>
      <alignment horizontal="left" vertical="bottom" textRotation="0" wrapText="0"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167" formatCode="#,##0_ ;\-#,##0\ "/>
      <fill>
        <patternFill patternType="solid">
          <fgColor indexed="64"/>
          <bgColor theme="4" tint="0.79998168889431442"/>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dxf>
    <dxf>
      <font>
        <strike val="0"/>
        <outline val="0"/>
        <shadow val="0"/>
        <u val="none"/>
        <vertAlign val="baseline"/>
        <sz val="10"/>
        <color theme="1"/>
        <name val="Calibri Light"/>
        <scheme val="major"/>
      </font>
      <numFmt numFmtId="167" formatCode="#,##0_ ;\-#,##0\ "/>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7" formatCode="#,##0_ ;\-#,##0\ "/>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7" formatCode="#,##0_ ;\-#,##0\ "/>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167" formatCode="#,##0_ ;\-#,##0\ "/>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0" formatCode="General"/>
      <fill>
        <patternFill patternType="solid">
          <fgColor indexed="64"/>
          <bgColor theme="4" tint="0.79998168889431442"/>
        </patternFill>
      </fill>
      <border outline="0">
        <right style="thin">
          <color indexed="64"/>
        </right>
      </border>
    </dxf>
    <dxf>
      <font>
        <strike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strike val="0"/>
        <outline val="0"/>
        <shadow val="0"/>
        <u val="none"/>
        <vertAlign val="baseline"/>
        <sz val="10"/>
        <color theme="1"/>
        <name val="Calibri Light"/>
        <scheme val="major"/>
      </font>
      <numFmt numFmtId="165" formatCode="\(0.0\)"/>
      <fill>
        <patternFill patternType="solid">
          <fgColor rgb="FFDDEBF7"/>
          <bgColor indexed="65"/>
        </patternFill>
      </fill>
      <alignment horizontal="left" vertical="bottom" textRotation="0" wrapText="0" indent="0" justifyLastLine="0" shrinkToFit="0" readingOrder="0"/>
      <border diagonalUp="0" diagonalDown="0" outline="0">
        <left/>
        <right style="thin">
          <color indexed="64"/>
        </right>
        <top/>
        <bottom/>
      </border>
    </dxf>
    <dxf>
      <font>
        <b/>
        <strike val="0"/>
        <outline val="0"/>
        <shadow val="0"/>
        <u val="none"/>
        <vertAlign val="baseline"/>
        <sz val="10"/>
        <color theme="1"/>
        <name val="Calibri Light"/>
        <scheme val="major"/>
      </font>
      <numFmt numFmtId="3" formatCode="#,##0"/>
      <fill>
        <patternFill patternType="solid">
          <fgColor rgb="FFDDEBF7"/>
          <bgColor indexed="65"/>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0" formatCode="General"/>
      <fill>
        <patternFill patternType="solid">
          <fgColor theme="4" tint="0.79998168889431442"/>
          <bgColor indexed="65"/>
        </patternFill>
      </fill>
      <border outline="0">
        <right style="thin">
          <color indexed="64"/>
        </right>
      </border>
    </dxf>
    <dxf>
      <font>
        <strike val="0"/>
        <outline val="0"/>
        <shadow val="0"/>
        <u val="none"/>
        <vertAlign val="baseline"/>
        <sz val="10"/>
        <color theme="1"/>
        <name val="Calibri Light"/>
        <scheme val="major"/>
      </font>
      <numFmt numFmtId="0" formatCode="General"/>
      <fill>
        <patternFill patternType="solid">
          <fgColor theme="0"/>
          <bgColor indexed="65"/>
        </patternFill>
      </fill>
    </dxf>
    <dxf>
      <font>
        <strike val="0"/>
        <outline val="0"/>
        <shadow val="0"/>
        <u val="none"/>
        <vertAlign val="baseline"/>
        <sz val="10"/>
        <color theme="1"/>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Calibri Light"/>
        <scheme val="major"/>
      </font>
      <numFmt numFmtId="165" formatCode="\(0.0\)"/>
      <alignment horizontal="left" vertical="bottom" textRotation="0" wrapText="0" indent="0" justifyLastLine="0" shrinkToFit="0" readingOrder="0"/>
      <border diagonalUp="0" diagonalDown="0" outline="0">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0"/>
        <color theme="1"/>
        <name val="Calibri Light"/>
        <scheme val="major"/>
      </font>
      <numFmt numFmtId="165" formatCode="\(0.0\)"/>
      <fill>
        <patternFill patternType="solid">
          <fgColor indexed="64"/>
          <bgColor theme="4" tint="0.79998168889431442"/>
        </patternFill>
      </fill>
      <alignment horizontal="left" vertical="bottom" textRotation="0" wrapText="0" indent="0" justifyLastLine="0" shrinkToFit="0" readingOrder="0"/>
      <border diagonalUp="0" diagonalDown="0" outline="0">
        <left/>
        <right style="thin">
          <color theme="4" tint="-0.249977111117893"/>
        </right>
        <top/>
        <bottom style="thin">
          <color theme="4" tint="-0.249977111117893"/>
        </bottom>
      </border>
    </dxf>
    <dxf>
      <font>
        <b/>
        <i val="0"/>
        <strike val="0"/>
        <condense val="0"/>
        <extend val="0"/>
        <outline val="0"/>
        <shadow val="0"/>
        <u val="none"/>
        <vertAlign val="baseline"/>
        <sz val="10"/>
        <color theme="1"/>
        <name val="Calibri Light"/>
        <scheme val="major"/>
      </font>
      <numFmt numFmtId="3" formatCode="#,##0"/>
      <fill>
        <patternFill patternType="solid">
          <fgColor indexed="64"/>
          <bgColor theme="4" tint="0.79998168889431442"/>
        </patternFill>
      </fill>
      <border diagonalUp="0" diagonalDown="0" outline="0">
        <left style="thin">
          <color theme="4" tint="-0.249977111117893"/>
        </left>
        <right/>
        <top style="thin">
          <color theme="4" tint="-0.249977111117893"/>
        </top>
        <bottom/>
      </border>
    </dxf>
    <dxf>
      <font>
        <b val="0"/>
        <i val="0"/>
        <strike val="0"/>
        <condense val="0"/>
        <extend val="0"/>
        <outline val="0"/>
        <shadow val="0"/>
        <u val="none"/>
        <vertAlign val="baseline"/>
        <sz val="10"/>
        <color theme="1"/>
        <name val="Calibri Light"/>
        <scheme val="major"/>
      </font>
      <numFmt numFmtId="166" formatCode="_-* #,##0_-;\-* #,##0_-;_-* &quot;-&quot;??_-;_-@_-"/>
      <fill>
        <patternFill patternType="solid">
          <fgColor indexed="64"/>
          <bgColor theme="4" tint="0.79998168889431442"/>
        </patternFill>
      </fill>
      <border diagonalUp="0" diagonalDown="0" outline="0">
        <left style="thin">
          <color theme="4" tint="-0.249977111117893"/>
        </left>
        <right/>
        <top/>
        <bottom style="thin">
          <color theme="4" tint="-0.249977111117893"/>
        </bottom>
      </border>
    </dxf>
    <dxf>
      <font>
        <b val="0"/>
        <i val="0"/>
        <strike val="0"/>
        <condense val="0"/>
        <extend val="0"/>
        <outline val="0"/>
        <shadow val="0"/>
        <u val="none"/>
        <vertAlign val="baseline"/>
        <sz val="10"/>
        <color theme="1"/>
        <name val="Calibri Light"/>
        <scheme val="major"/>
      </font>
      <numFmt numFmtId="165" formatCode="\(0.0\)"/>
      <fill>
        <patternFill patternType="solid">
          <fgColor indexed="64"/>
          <bgColor theme="6" tint="0.79998168889431442"/>
        </patternFill>
      </fill>
      <alignment horizontal="left" vertical="bottom" textRotation="0" wrapText="0" indent="0" justifyLastLine="0" shrinkToFit="0" readingOrder="0"/>
      <border diagonalUp="0" diagonalDown="0" outline="0">
        <left/>
        <right/>
        <top style="thin">
          <color theme="4" tint="-0.249977111117893"/>
        </top>
        <bottom/>
      </border>
    </dxf>
    <dxf>
      <font>
        <b val="0"/>
        <i val="0"/>
        <strike val="0"/>
        <condense val="0"/>
        <extend val="0"/>
        <outline val="0"/>
        <shadow val="0"/>
        <u val="none"/>
        <vertAlign val="baseline"/>
        <sz val="10"/>
        <color theme="1"/>
        <name val="Calibri Light"/>
        <scheme val="major"/>
      </font>
      <numFmt numFmtId="165" formatCode="\(0.0\)"/>
      <fill>
        <patternFill patternType="solid">
          <fgColor indexed="64"/>
          <bgColor theme="6" tint="0.79998168889431442"/>
        </patternFill>
      </fill>
      <alignment horizontal="left" vertical="bottom" textRotation="0" wrapText="0" indent="0" justifyLastLine="0" shrinkToFit="0" readingOrder="0"/>
      <border diagonalUp="0" diagonalDown="0" outline="0">
        <left/>
        <right style="thin">
          <color theme="4" tint="-0.249977111117893"/>
        </right>
        <top/>
        <bottom style="thin">
          <color theme="4" tint="-0.249977111117893"/>
        </bottom>
      </border>
    </dxf>
    <dxf>
      <font>
        <b val="0"/>
        <i val="0"/>
        <strike val="0"/>
        <condense val="0"/>
        <extend val="0"/>
        <outline val="0"/>
        <shadow val="0"/>
        <u val="none"/>
        <vertAlign val="baseline"/>
        <sz val="10"/>
        <color theme="1"/>
        <name val="Calibri Light"/>
        <scheme val="major"/>
      </font>
      <numFmt numFmtId="3" formatCode="#,##0"/>
      <fill>
        <patternFill patternType="solid">
          <fgColor indexed="64"/>
          <bgColor theme="6" tint="0.79998168889431442"/>
        </patternFill>
      </fill>
      <border diagonalUp="0" diagonalDown="0" outline="0">
        <left style="thin">
          <color theme="4" tint="-0.249977111117893"/>
        </left>
        <right/>
        <top style="thin">
          <color theme="4" tint="-0.249977111117893"/>
        </top>
        <bottom/>
      </border>
    </dxf>
    <dxf>
      <font>
        <b val="0"/>
        <i val="0"/>
        <strike val="0"/>
        <condense val="0"/>
        <extend val="0"/>
        <outline val="0"/>
        <shadow val="0"/>
        <u val="none"/>
        <vertAlign val="baseline"/>
        <sz val="10"/>
        <color theme="1"/>
        <name val="Calibri Light"/>
        <scheme val="major"/>
      </font>
      <numFmt numFmtId="166" formatCode="_-* #,##0_-;\-* #,##0_-;_-* &quot;-&quot;??_-;_-@_-"/>
      <fill>
        <patternFill patternType="solid">
          <fgColor indexed="64"/>
          <bgColor theme="6" tint="0.79998168889431442"/>
        </patternFill>
      </fill>
      <border diagonalUp="0" diagonalDown="0" outline="0">
        <left style="thin">
          <color theme="4" tint="-0.249977111117893"/>
        </left>
        <right/>
        <top/>
        <bottom style="thin">
          <color theme="4" tint="-0.249977111117893"/>
        </bottom>
      </border>
    </dxf>
    <dxf>
      <font>
        <strike val="0"/>
        <outline val="0"/>
        <shadow val="0"/>
        <u val="none"/>
        <vertAlign val="baseline"/>
        <sz val="10"/>
        <name val="Calibri Light"/>
        <scheme val="major"/>
      </font>
    </dxf>
    <dxf>
      <font>
        <b val="0"/>
        <i val="0"/>
        <strike val="0"/>
        <condense val="0"/>
        <extend val="0"/>
        <outline val="0"/>
        <shadow val="0"/>
        <u val="none"/>
        <vertAlign val="baseline"/>
        <sz val="10"/>
        <color theme="1"/>
        <name val="Calibri Light"/>
        <scheme val="major"/>
      </font>
      <numFmt numFmtId="165" formatCode="\(0.0\)"/>
      <fill>
        <patternFill patternType="solid">
          <fgColor indexed="64"/>
          <bgColor theme="0" tint="-0.14999847407452621"/>
        </patternFill>
      </fill>
      <alignment horizontal="left" vertical="bottom" textRotation="0" wrapText="0" indent="0" justifyLastLine="0" shrinkToFit="0" readingOrder="0"/>
      <border diagonalUp="0" diagonalDown="0" outline="0">
        <left/>
        <right style="thin">
          <color theme="4" tint="-0.249977111117893"/>
        </right>
        <top/>
        <bottom style="thin">
          <color theme="4" tint="-0.249977111117893"/>
        </bottom>
      </border>
    </dxf>
    <dxf>
      <font>
        <strike val="0"/>
        <outline val="0"/>
        <shadow val="0"/>
        <u val="none"/>
        <vertAlign val="baseline"/>
        <sz val="10"/>
        <name val="Calibri Light"/>
        <scheme val="major"/>
      </font>
      <numFmt numFmtId="3" formatCode="#,##0"/>
    </dxf>
    <dxf>
      <font>
        <b val="0"/>
        <i val="0"/>
        <strike val="0"/>
        <condense val="0"/>
        <extend val="0"/>
        <outline val="0"/>
        <shadow val="0"/>
        <u val="none"/>
        <vertAlign val="baseline"/>
        <sz val="10"/>
        <color theme="1"/>
        <name val="Calibri Light"/>
        <scheme val="major"/>
      </font>
      <numFmt numFmtId="166" formatCode="_-* #,##0_-;\-* #,##0_-;_-* &quot;-&quot;??_-;_-@_-"/>
      <fill>
        <patternFill patternType="solid">
          <fgColor indexed="64"/>
          <bgColor theme="0" tint="-0.14999847407452621"/>
        </patternFill>
      </fill>
      <border diagonalUp="0" diagonalDown="0" outline="0">
        <left style="thin">
          <color theme="4" tint="-0.249977111117893"/>
        </left>
        <right/>
        <top/>
        <bottom style="thin">
          <color theme="4" tint="-0.249977111117893"/>
        </bottom>
      </border>
    </dxf>
    <dxf>
      <font>
        <strike val="0"/>
        <outline val="0"/>
        <shadow val="0"/>
        <u val="none"/>
        <vertAlign val="baseline"/>
        <sz val="10"/>
        <name val="Calibri Light"/>
        <scheme val="major"/>
      </font>
    </dxf>
    <dxf>
      <font>
        <b val="0"/>
        <i val="0"/>
        <strike val="0"/>
        <condense val="0"/>
        <extend val="0"/>
        <outline val="0"/>
        <shadow val="0"/>
        <u val="none"/>
        <vertAlign val="baseline"/>
        <sz val="10"/>
        <color theme="1"/>
        <name val="Calibri Light"/>
        <scheme val="major"/>
      </font>
      <numFmt numFmtId="165" formatCode="\(0.0\)"/>
      <fill>
        <patternFill patternType="solid">
          <fgColor indexed="64"/>
          <bgColor theme="0" tint="-0.14999847407452621"/>
        </patternFill>
      </fill>
      <alignment horizontal="left" vertical="bottom" textRotation="0" wrapText="0" indent="0" justifyLastLine="0" shrinkToFit="0" readingOrder="0"/>
      <border diagonalUp="0" diagonalDown="0" outline="0">
        <left/>
        <right style="thin">
          <color theme="4" tint="-0.249977111117893"/>
        </right>
        <top/>
        <bottom style="thin">
          <color theme="4" tint="-0.249977111117893"/>
        </bottom>
      </border>
    </dxf>
    <dxf>
      <font>
        <strike val="0"/>
        <outline val="0"/>
        <shadow val="0"/>
        <u val="none"/>
        <vertAlign val="baseline"/>
        <sz val="10"/>
        <name val="Calibri Light"/>
        <scheme val="major"/>
      </font>
      <numFmt numFmtId="3" formatCode="#,##0"/>
    </dxf>
    <dxf>
      <font>
        <b val="0"/>
        <i val="0"/>
        <strike val="0"/>
        <condense val="0"/>
        <extend val="0"/>
        <outline val="0"/>
        <shadow val="0"/>
        <u val="none"/>
        <vertAlign val="baseline"/>
        <sz val="10"/>
        <color theme="1"/>
        <name val="Calibri Light"/>
        <scheme val="major"/>
      </font>
      <numFmt numFmtId="166" formatCode="_-* #,##0_-;\-* #,##0_-;_-* &quot;-&quot;??_-;_-@_-"/>
      <fill>
        <patternFill patternType="solid">
          <fgColor indexed="64"/>
          <bgColor theme="0" tint="-0.14999847407452621"/>
        </patternFill>
      </fill>
      <border diagonalUp="0" diagonalDown="0" outline="0">
        <left style="thin">
          <color theme="4" tint="-0.249977111117893"/>
        </left>
        <right/>
        <top/>
        <bottom style="thin">
          <color theme="4" tint="-0.249977111117893"/>
        </bottom>
      </border>
    </dxf>
    <dxf>
      <font>
        <b val="0"/>
        <i val="0"/>
        <strike val="0"/>
        <condense val="0"/>
        <extend val="0"/>
        <outline val="0"/>
        <shadow val="0"/>
        <u val="none"/>
        <vertAlign val="baseline"/>
        <sz val="10"/>
        <color theme="1"/>
        <name val="Calibri Light"/>
        <scheme val="major"/>
      </font>
      <numFmt numFmtId="165" formatCode="\(0.0\)"/>
      <fill>
        <patternFill patternType="solid">
          <fgColor indexed="64"/>
          <bgColor theme="6" tint="0.79998168889431442"/>
        </patternFill>
      </fill>
      <alignment horizontal="left" vertical="bottom" textRotation="0" wrapText="0" indent="0" justifyLastLine="0" shrinkToFit="0" readingOrder="0"/>
      <border diagonalUp="0" diagonalDown="0" outline="0">
        <left/>
        <right style="thin">
          <color theme="4" tint="-0.249977111117893"/>
        </right>
        <top style="thin">
          <color theme="4" tint="-0.249977111117893"/>
        </top>
        <bottom/>
      </border>
    </dxf>
    <dxf>
      <font>
        <b val="0"/>
        <i val="0"/>
        <strike val="0"/>
        <condense val="0"/>
        <extend val="0"/>
        <outline val="0"/>
        <shadow val="0"/>
        <u val="none"/>
        <vertAlign val="baseline"/>
        <sz val="10"/>
        <color theme="1"/>
        <name val="Calibri Light"/>
        <scheme val="major"/>
      </font>
      <numFmt numFmtId="165" formatCode="\(0.0\)"/>
      <alignment horizontal="left" vertical="bottom" textRotation="0" wrapText="0" indent="0" justifyLastLine="0" shrinkToFit="0" readingOrder="0"/>
      <border diagonalUp="0" diagonalDown="0" outline="0">
        <left/>
        <right style="thin">
          <color theme="4" tint="-0.249977111117893"/>
        </right>
        <top/>
        <bottom style="thin">
          <color theme="4" tint="-0.249977111117893"/>
        </bottom>
      </border>
    </dxf>
    <dxf>
      <font>
        <strike val="0"/>
        <outline val="0"/>
        <shadow val="0"/>
        <u val="none"/>
        <vertAlign val="baseline"/>
        <sz val="10"/>
        <name val="Calibri Light"/>
        <scheme val="major"/>
      </font>
      <numFmt numFmtId="3" formatCode="#,##0"/>
    </dxf>
    <dxf>
      <font>
        <b val="0"/>
        <i val="0"/>
        <strike val="0"/>
        <condense val="0"/>
        <extend val="0"/>
        <outline val="0"/>
        <shadow val="0"/>
        <u val="none"/>
        <vertAlign val="baseline"/>
        <sz val="10"/>
        <color theme="1"/>
        <name val="Calibri Light"/>
        <scheme val="major"/>
      </font>
      <numFmt numFmtId="166" formatCode="_-* #,##0_-;\-* #,##0_-;_-* &quot;-&quot;??_-;_-@_-"/>
      <border diagonalUp="0" diagonalDown="0" outline="0">
        <left style="thin">
          <color theme="4" tint="-0.249977111117893"/>
        </left>
        <right/>
        <top/>
        <bottom style="thin">
          <color theme="4" tint="-0.249977111117893"/>
        </bottom>
      </border>
    </dxf>
    <dxf>
      <font>
        <b val="0"/>
        <i val="0"/>
        <strike val="0"/>
        <condense val="0"/>
        <extend val="0"/>
        <outline val="0"/>
        <shadow val="0"/>
        <u val="none"/>
        <vertAlign val="baseline"/>
        <sz val="10"/>
        <color theme="1"/>
        <name val="Calibri Light"/>
        <scheme val="major"/>
      </font>
      <numFmt numFmtId="165" formatCode="\(0.0\)"/>
      <fill>
        <patternFill patternType="solid">
          <fgColor indexed="64"/>
          <bgColor theme="6" tint="0.79998168889431442"/>
        </patternFill>
      </fill>
      <alignment horizontal="left" vertical="bottom" textRotation="0" wrapText="0" indent="0" justifyLastLine="0" shrinkToFit="0" readingOrder="0"/>
      <border diagonalUp="0" diagonalDown="0" outline="0">
        <left/>
        <right style="thin">
          <color theme="4" tint="-0.249977111117893"/>
        </right>
        <top style="thin">
          <color theme="4" tint="-0.249977111117893"/>
        </top>
        <bottom/>
      </border>
    </dxf>
    <dxf>
      <font>
        <b val="0"/>
        <i val="0"/>
        <strike val="0"/>
        <condense val="0"/>
        <extend val="0"/>
        <outline val="0"/>
        <shadow val="0"/>
        <u val="none"/>
        <vertAlign val="baseline"/>
        <sz val="10"/>
        <color theme="1"/>
        <name val="Calibri Light"/>
        <scheme val="major"/>
      </font>
      <numFmt numFmtId="165" formatCode="\(0.0\)"/>
      <alignment horizontal="left" vertical="bottom" textRotation="0" wrapText="0" indent="0" justifyLastLine="0" shrinkToFit="0" readingOrder="0"/>
      <border diagonalUp="0" diagonalDown="0" outline="0">
        <left/>
        <right style="thin">
          <color theme="4" tint="-0.249977111117893"/>
        </right>
        <top/>
        <bottom style="thin">
          <color theme="4" tint="-0.249977111117893"/>
        </bottom>
      </border>
    </dxf>
    <dxf>
      <font>
        <b val="0"/>
        <i val="0"/>
        <strike val="0"/>
        <condense val="0"/>
        <extend val="0"/>
        <outline val="0"/>
        <shadow val="0"/>
        <u val="none"/>
        <vertAlign val="baseline"/>
        <sz val="10"/>
        <color theme="1"/>
        <name val="Calibri Light"/>
        <scheme val="major"/>
      </font>
      <numFmt numFmtId="3" formatCode="#,##0"/>
      <fill>
        <patternFill patternType="solid">
          <fgColor indexed="64"/>
          <bgColor theme="6" tint="0.79998168889431442"/>
        </patternFill>
      </fill>
      <border diagonalUp="0" diagonalDown="0" outline="0">
        <left style="thin">
          <color theme="4" tint="-0.249977111117893"/>
        </left>
        <right/>
        <top style="thin">
          <color theme="4" tint="-0.249977111117893"/>
        </top>
        <bottom/>
      </border>
    </dxf>
    <dxf>
      <font>
        <b val="0"/>
        <i val="0"/>
        <strike val="0"/>
        <condense val="0"/>
        <extend val="0"/>
        <outline val="0"/>
        <shadow val="0"/>
        <u val="none"/>
        <vertAlign val="baseline"/>
        <sz val="10"/>
        <color theme="1"/>
        <name val="Calibri Light"/>
        <scheme val="major"/>
      </font>
      <numFmt numFmtId="166" formatCode="_-* #,##0_-;\-* #,##0_-;_-* &quot;-&quot;??_-;_-@_-"/>
      <border diagonalUp="0" diagonalDown="0" outline="0">
        <left style="thin">
          <color theme="4" tint="-0.249977111117893"/>
        </left>
        <right/>
        <top/>
        <bottom style="thin">
          <color theme="4" tint="-0.249977111117893"/>
        </bottom>
      </border>
    </dxf>
    <dxf>
      <font>
        <b val="0"/>
        <i val="0"/>
        <strike val="0"/>
        <condense val="0"/>
        <extend val="0"/>
        <outline val="0"/>
        <shadow val="0"/>
        <u val="none"/>
        <vertAlign val="baseline"/>
        <sz val="10"/>
        <color theme="1"/>
        <name val="Calibri Light"/>
        <scheme val="major"/>
      </font>
      <numFmt numFmtId="165" formatCode="\(0.0\)"/>
      <fill>
        <patternFill patternType="solid">
          <fgColor indexed="64"/>
          <bgColor theme="6" tint="0.79998168889431442"/>
        </patternFill>
      </fill>
      <alignment horizontal="left" vertical="bottom" textRotation="0" wrapText="0" indent="0" justifyLastLine="0" shrinkToFit="0" readingOrder="0"/>
      <border diagonalUp="0" diagonalDown="0" outline="0">
        <left/>
        <right style="thin">
          <color theme="4" tint="-0.249977111117893"/>
        </right>
        <top style="thin">
          <color theme="4" tint="-0.249977111117893"/>
        </top>
        <bottom/>
      </border>
    </dxf>
    <dxf>
      <font>
        <b val="0"/>
        <i val="0"/>
        <strike val="0"/>
        <condense val="0"/>
        <extend val="0"/>
        <outline val="0"/>
        <shadow val="0"/>
        <u val="none"/>
        <vertAlign val="baseline"/>
        <sz val="10"/>
        <color theme="1"/>
        <name val="Calibri Light"/>
        <scheme val="major"/>
      </font>
      <numFmt numFmtId="165" formatCode="\(0.0\)"/>
      <fill>
        <patternFill patternType="solid">
          <fgColor indexed="64"/>
          <bgColor theme="4" tint="0.79998168889431442"/>
        </patternFill>
      </fill>
      <alignment horizontal="left" vertical="bottom" textRotation="0" wrapText="0" indent="0" justifyLastLine="0" shrinkToFit="0" readingOrder="0"/>
      <border diagonalUp="0" diagonalDown="0" outline="0">
        <left/>
        <right style="thin">
          <color theme="4" tint="-0.249977111117893"/>
        </right>
        <top/>
        <bottom style="thin">
          <color theme="4" tint="-0.249977111117893"/>
        </bottom>
      </border>
    </dxf>
    <dxf>
      <font>
        <b val="0"/>
        <i val="0"/>
        <strike val="0"/>
        <condense val="0"/>
        <extend val="0"/>
        <outline val="0"/>
        <shadow val="0"/>
        <u val="none"/>
        <vertAlign val="baseline"/>
        <sz val="10"/>
        <color theme="1"/>
        <name val="Calibri Light"/>
        <scheme val="major"/>
      </font>
      <numFmt numFmtId="3" formatCode="#,##0"/>
      <fill>
        <patternFill patternType="solid">
          <fgColor indexed="64"/>
          <bgColor theme="6" tint="0.79998168889431442"/>
        </patternFill>
      </fill>
      <border diagonalUp="0" diagonalDown="0" outline="0">
        <left style="thin">
          <color theme="4" tint="-0.249977111117893"/>
        </left>
        <right/>
        <top style="thin">
          <color theme="4" tint="-0.249977111117893"/>
        </top>
        <bottom/>
      </border>
    </dxf>
    <dxf>
      <font>
        <b val="0"/>
        <i val="0"/>
        <strike val="0"/>
        <condense val="0"/>
        <extend val="0"/>
        <outline val="0"/>
        <shadow val="0"/>
        <u val="none"/>
        <vertAlign val="baseline"/>
        <sz val="10"/>
        <color theme="1"/>
        <name val="Calibri Light"/>
        <scheme val="major"/>
      </font>
      <numFmt numFmtId="166" formatCode="_-* #,##0_-;\-* #,##0_-;_-* &quot;-&quot;??_-;_-@_-"/>
      <fill>
        <patternFill patternType="solid">
          <fgColor indexed="64"/>
          <bgColor theme="4" tint="0.79998168889431442"/>
        </patternFill>
      </fill>
      <border diagonalUp="0" diagonalDown="0" outline="0">
        <left style="thin">
          <color theme="4" tint="-0.249977111117893"/>
        </left>
        <right/>
        <top/>
        <bottom style="thin">
          <color theme="4" tint="-0.249977111117893"/>
        </bottom>
      </border>
    </dxf>
    <dxf>
      <font>
        <b val="0"/>
        <i val="0"/>
        <strike val="0"/>
        <condense val="0"/>
        <extend val="0"/>
        <outline val="0"/>
        <shadow val="0"/>
        <u val="none"/>
        <vertAlign val="baseline"/>
        <sz val="10"/>
        <color theme="1"/>
        <name val="Calibri Light"/>
        <scheme val="major"/>
      </font>
      <fill>
        <patternFill patternType="solid">
          <fgColor indexed="64"/>
          <bgColor theme="4" tint="0.79998168889431442"/>
        </patternFill>
      </fill>
      <border diagonalUp="0" diagonalDown="0" outline="0">
        <left/>
        <right style="thin">
          <color theme="4" tint="-0.249977111117893"/>
        </right>
        <top style="thin">
          <color theme="4" tint="-0.249977111117893"/>
        </top>
        <bottom/>
      </border>
    </dxf>
    <dxf>
      <font>
        <b val="0"/>
        <i val="0"/>
        <strike val="0"/>
        <condense val="0"/>
        <extend val="0"/>
        <outline val="0"/>
        <shadow val="0"/>
        <u val="none"/>
        <vertAlign val="baseline"/>
        <sz val="10"/>
        <color theme="1"/>
        <name val="Calibri Light"/>
        <scheme val="major"/>
      </font>
      <fill>
        <patternFill patternType="solid">
          <fgColor indexed="64"/>
          <bgColor theme="4" tint="0.79998168889431442"/>
        </patternFill>
      </fill>
      <border diagonalUp="0" diagonalDown="0" outline="0">
        <left/>
        <right style="thin">
          <color theme="4" tint="-0.249977111117893"/>
        </right>
        <top/>
        <bottom style="thin">
          <color theme="4" tint="-0.249977111117893"/>
        </bottom>
      </border>
    </dxf>
    <dxf>
      <font>
        <b val="0"/>
        <i val="0"/>
        <strike val="0"/>
        <condense val="0"/>
        <extend val="0"/>
        <outline val="0"/>
        <shadow val="0"/>
        <u val="none"/>
        <vertAlign val="baseline"/>
        <sz val="10"/>
        <color theme="1"/>
        <name val="Calibri Light"/>
        <scheme val="major"/>
      </font>
      <border diagonalUp="0" diagonalDown="0" outline="0">
        <left style="thin">
          <color theme="4" tint="-0.249977111117893"/>
        </left>
        <right/>
        <top style="thin">
          <color theme="4" tint="-0.249977111117893"/>
        </top>
        <bottom/>
      </border>
    </dxf>
    <dxf>
      <font>
        <b val="0"/>
        <i val="0"/>
        <strike val="0"/>
        <condense val="0"/>
        <extend val="0"/>
        <outline val="0"/>
        <shadow val="0"/>
        <u val="none"/>
        <vertAlign val="baseline"/>
        <sz val="10"/>
        <color theme="1"/>
        <name val="Calibri Light"/>
        <scheme val="major"/>
      </font>
      <border diagonalUp="0" diagonalDown="0" outline="0">
        <left style="thin">
          <color theme="4" tint="-0.249977111117893"/>
        </left>
        <right/>
        <top/>
        <bottom style="thin">
          <color theme="4" tint="-0.249977111117893"/>
        </bottom>
      </border>
    </dxf>
    <dxf>
      <border outline="0">
        <top style="medium">
          <color auto="1"/>
        </top>
      </border>
    </dxf>
    <dxf>
      <font>
        <strike val="0"/>
        <outline val="0"/>
        <shadow val="0"/>
        <u val="none"/>
        <vertAlign val="baseline"/>
        <sz val="10"/>
        <name val="Calibri Light"/>
        <scheme val="major"/>
      </font>
    </dxf>
    <dxf>
      <border outline="0">
        <bottom style="thin">
          <color theme="4" tint="-0.249977111117893"/>
        </bottom>
      </border>
    </dxf>
    <dxf>
      <font>
        <strike val="0"/>
        <outline val="0"/>
        <shadow val="0"/>
        <u val="none"/>
        <vertAlign val="baseline"/>
        <sz val="10"/>
        <name val="Calibri Light"/>
        <scheme val="major"/>
      </font>
    </dxf>
    <dxf>
      <font>
        <b/>
        <strike val="0"/>
        <outline val="0"/>
        <shadow val="0"/>
        <u val="none"/>
        <vertAlign val="baseline"/>
        <sz val="10"/>
        <color theme="1"/>
        <name val="Calibri Light"/>
        <scheme val="major"/>
      </font>
      <numFmt numFmtId="165" formatCode="\(0.0\)"/>
      <fill>
        <patternFill patternType="solid">
          <fgColor theme="0"/>
          <bgColor theme="4" tint="0.79998168889431442"/>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dxf>
    <dxf>
      <font>
        <b/>
        <strike val="0"/>
        <outline val="0"/>
        <shadow val="0"/>
        <u val="none"/>
        <vertAlign val="baseline"/>
        <sz val="10"/>
        <color theme="1"/>
        <name val="Calibri Light"/>
        <scheme val="major"/>
      </font>
      <numFmt numFmtId="167" formatCode="#,##0_ ;\-#,##0\ "/>
      <fill>
        <patternFill patternType="solid">
          <fgColor theme="0"/>
          <bgColor theme="4" tint="0.79998168889431442"/>
        </patternFill>
      </fill>
      <border outline="0">
        <left style="thin">
          <color indexed="64"/>
        </left>
        <right/>
      </border>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0" formatCode="General"/>
      <fill>
        <patternFill patternType="solid">
          <fgColor theme="0"/>
          <bgColor theme="4" tint="0.79998168889431442"/>
        </patternFill>
      </fill>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0" formatCode="General"/>
      <fill>
        <patternFill patternType="solid">
          <fgColor theme="0"/>
          <bgColor theme="0"/>
        </patternFill>
      </fill>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0" formatCode="General"/>
      <fill>
        <patternFill patternType="solid">
          <fgColor theme="0"/>
          <bgColor theme="0"/>
        </patternFill>
      </fill>
    </dxf>
    <dxf>
      <font>
        <b val="0"/>
        <i val="0"/>
        <strike val="0"/>
        <condense val="0"/>
        <extend val="0"/>
        <outline val="0"/>
        <shadow val="0"/>
        <u val="none"/>
        <vertAlign val="baseline"/>
        <sz val="10"/>
        <color theme="1"/>
        <name val="Calibri Light"/>
        <scheme val="major"/>
      </font>
    </dxf>
    <dxf>
      <font>
        <strike val="0"/>
        <outline val="0"/>
        <shadow val="0"/>
        <u val="none"/>
        <vertAlign val="baseline"/>
        <sz val="10"/>
        <name val="Calibri Light"/>
        <scheme val="major"/>
      </font>
    </dxf>
    <dxf>
      <font>
        <b val="0"/>
        <i val="0"/>
        <strike val="0"/>
        <condense val="0"/>
        <extend val="0"/>
        <outline val="0"/>
        <shadow val="0"/>
        <u val="none"/>
        <vertAlign val="baseline"/>
        <sz val="10"/>
        <color theme="1"/>
        <name val="Calibri Light"/>
        <scheme val="major"/>
      </font>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top/>
        <bottom/>
      </border>
    </dxf>
    <dxf>
      <font>
        <b/>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0" formatCode="General"/>
      <fill>
        <patternFill patternType="solid">
          <fgColor theme="0"/>
          <bgColor theme="4" tint="0.79998168889431442"/>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0" formatCode="General"/>
      <fill>
        <patternFill patternType="solid">
          <fgColor theme="0"/>
          <bgColor theme="0"/>
        </patternFill>
      </fill>
    </dxf>
    <dxf>
      <font>
        <b val="0"/>
        <i val="0"/>
        <strike val="0"/>
        <condense val="0"/>
        <extend val="0"/>
        <outline val="0"/>
        <shadow val="0"/>
        <u val="none"/>
        <vertAlign val="baseline"/>
        <sz val="10"/>
        <color theme="1"/>
        <name val="Calibri Light"/>
        <scheme val="major"/>
      </font>
      <alignment horizontal="center" vertical="center" textRotation="0" wrapText="1" indent="0" justifyLastLine="0" shrinkToFit="0" readingOrder="0"/>
    </dxf>
    <dxf>
      <font>
        <strike val="0"/>
        <outline val="0"/>
        <shadow val="0"/>
        <u val="none"/>
        <vertAlign val="baseline"/>
        <sz val="10"/>
        <color theme="1"/>
        <name val="Calibri Light"/>
        <scheme val="major"/>
      </font>
      <fill>
        <patternFill patternType="solid">
          <fgColor theme="0"/>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color theme="0"/>
      </font>
    </dxf>
    <dxf>
      <font>
        <b/>
        <i val="0"/>
      </font>
      <fill>
        <patternFill>
          <bgColor theme="4" tint="0.39994506668294322"/>
        </patternFill>
      </fill>
      <border>
        <left style="thin">
          <color auto="1"/>
        </left>
        <right style="thin">
          <color auto="1"/>
        </right>
        <top style="thin">
          <color auto="1"/>
        </top>
        <bottom style="thin">
          <color auto="1"/>
        </bottom>
      </border>
    </dxf>
    <dxf>
      <font>
        <b/>
        <strike val="0"/>
        <outline val="0"/>
        <shadow val="0"/>
        <u val="none"/>
        <vertAlign val="baseline"/>
        <sz val="10"/>
        <color theme="1"/>
        <name val="Calibri Light"/>
        <scheme val="major"/>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fill>
        <patternFill patternType="solid">
          <fgColor indexed="64"/>
          <bgColor theme="0"/>
        </patternFill>
      </fill>
    </dxf>
    <dxf>
      <font>
        <b/>
        <strike val="0"/>
        <outline val="0"/>
        <shadow val="0"/>
        <u val="none"/>
        <vertAlign val="baseline"/>
        <sz val="10"/>
        <color theme="1"/>
        <name val="Calibri Light"/>
        <scheme val="major"/>
      </font>
      <numFmt numFmtId="167" formatCode="#,##0_ ;\-#,##0\ "/>
      <fill>
        <patternFill patternType="solid">
          <fgColor theme="0"/>
          <bgColor theme="0"/>
        </patternFill>
      </fill>
      <border outline="0">
        <left style="thin">
          <color indexed="64"/>
        </left>
        <right/>
      </border>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7" formatCode="#,##0_ ;\-#,##0\ "/>
      <fill>
        <patternFill patternType="solid">
          <fgColor theme="0"/>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border diagonalUp="0" diagonalDown="0" outline="0">
        <left style="thin">
          <color indexed="64"/>
        </left>
        <right/>
        <top style="thin">
          <color indexed="64"/>
        </top>
        <bottom/>
      </border>
    </dxf>
    <dxf>
      <font>
        <strike val="0"/>
        <outline val="0"/>
        <shadow val="0"/>
        <u val="none"/>
        <vertAlign val="baseline"/>
        <sz val="10"/>
        <color theme="1"/>
        <name val="Calibri Light"/>
        <scheme val="major"/>
      </font>
      <numFmt numFmtId="0" formatCode="General"/>
      <fill>
        <patternFill patternType="solid">
          <fgColor theme="0"/>
          <bgColor theme="0"/>
        </patternFill>
      </fill>
      <border outline="0">
        <right style="thin">
          <color indexed="64"/>
        </right>
      </border>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0" formatCode="General"/>
      <fill>
        <patternFill patternType="solid">
          <fgColor theme="0"/>
          <bgColor theme="0"/>
        </patternFill>
      </fill>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numFmt numFmtId="0" formatCode="General"/>
      <fill>
        <patternFill patternType="solid">
          <fgColor theme="0"/>
          <bgColor theme="0"/>
        </patternFill>
      </fill>
    </dxf>
    <dxf>
      <font>
        <b val="0"/>
        <i val="0"/>
        <strike val="0"/>
        <condense val="0"/>
        <extend val="0"/>
        <outline val="0"/>
        <shadow val="0"/>
        <u val="none"/>
        <vertAlign val="baseline"/>
        <sz val="10"/>
        <color theme="1"/>
        <name val="Calibri Light"/>
        <scheme val="major"/>
      </font>
    </dxf>
    <dxf>
      <font>
        <strike val="0"/>
        <outline val="0"/>
        <shadow val="0"/>
        <u val="none"/>
        <vertAlign val="baseline"/>
        <sz val="10"/>
        <color theme="1"/>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border>
    </dxf>
    <dxf>
      <font>
        <b/>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b/>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165"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0" formatCode="General"/>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numFmt numFmtId="0" formatCode="General"/>
      <fill>
        <patternFill patternType="solid">
          <fgColor theme="0"/>
          <bgColor indexed="65"/>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color theme="0"/>
      </font>
    </dxf>
    <dxf>
      <font>
        <color theme="0"/>
      </font>
    </dxf>
    <dxf>
      <font>
        <b/>
        <i val="0"/>
      </font>
      <fill>
        <patternFill>
          <bgColor theme="4" tint="0.59996337778862885"/>
        </patternFill>
      </fill>
      <border>
        <left style="thin">
          <color auto="1"/>
        </left>
        <right style="thin">
          <color auto="1"/>
        </right>
        <top style="thin">
          <color auto="1"/>
        </top>
        <bottom style="thin">
          <color auto="1"/>
        </bottom>
        <vertical/>
        <horizontal/>
      </border>
    </dxf>
    <dxf>
      <font>
        <color theme="0"/>
      </font>
    </dxf>
    <dxf>
      <font>
        <color theme="0"/>
      </font>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color theme="0"/>
      </font>
    </dxf>
    <dxf>
      <font>
        <color theme="0"/>
      </font>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color theme="0"/>
      </font>
    </dxf>
    <dxf>
      <font>
        <color theme="0"/>
      </font>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color theme="0"/>
      </font>
    </dxf>
    <dxf>
      <font>
        <color theme="0"/>
      </font>
    </dxf>
    <dxf>
      <font>
        <color theme="0"/>
      </font>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color theme="0"/>
      </font>
    </dxf>
    <dxf>
      <font>
        <b/>
        <i val="0"/>
      </font>
      <fill>
        <patternFill>
          <bgColor theme="4" tint="0.59996337778862885"/>
        </patternFill>
      </fill>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font>
        <b/>
        <i val="0"/>
      </font>
      <fill>
        <patternFill>
          <bgColor theme="4" tint="0.59996337778862885"/>
        </patternFill>
      </fill>
      <border>
        <left style="thin">
          <color auto="1"/>
        </left>
        <right style="thin">
          <color auto="1"/>
        </right>
        <top style="thin">
          <color auto="1"/>
        </top>
        <bottom style="thin">
          <color auto="1"/>
        </bottom>
        <vertical/>
        <horizontal/>
      </border>
    </dxf>
    <dxf>
      <fill>
        <patternFill>
          <bgColor theme="4"/>
        </patternFill>
      </fill>
    </dxf>
    <dxf>
      <border>
        <vertical style="thin">
          <color theme="4" tint="-0.24994659260841701"/>
        </vertical>
        <horizontal style="thin">
          <color theme="4" tint="-0.24994659260841701"/>
        </horizontal>
      </border>
    </dxf>
  </dxfs>
  <tableStyles count="1" defaultTableStyle="TableStyleMedium2" defaultPivotStyle="PivotStyleLight16">
    <tableStyle name="Table Style 1" pivot="0" count="2">
      <tableStyleElement type="wholeTable" dxfId="788"/>
      <tableStyleElement type="lastTotalCell" dxfId="787"/>
    </tableStyle>
  </tableStyles>
  <colors>
    <mruColors>
      <color rgb="FF366092"/>
      <color rgb="FF6699F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57150</xdr:rowOff>
    </xdr:from>
    <xdr:to>
      <xdr:col>10</xdr:col>
      <xdr:colOff>649293</xdr:colOff>
      <xdr:row>50</xdr:row>
      <xdr:rowOff>106626</xdr:rowOff>
    </xdr:to>
    <xdr:pic>
      <xdr:nvPicPr>
        <xdr:cNvPr id="4" name="Picture 3">
          <a:extLst>
            <a:ext uri="{FF2B5EF4-FFF2-40B4-BE49-F238E27FC236}">
              <a16:creationId xmlns:a16="http://schemas.microsoft.com/office/drawing/2014/main" id="{8B5CDA7E-6C36-4FB9-95DB-DA8686C809D1}"/>
            </a:ext>
          </a:extLst>
        </xdr:cNvPr>
        <xdr:cNvPicPr>
          <a:picLocks noChangeAspect="1"/>
        </xdr:cNvPicPr>
      </xdr:nvPicPr>
      <xdr:blipFill>
        <a:blip xmlns:r="http://schemas.openxmlformats.org/officeDocument/2006/relationships" r:embed="rId1"/>
        <a:stretch>
          <a:fillRect/>
        </a:stretch>
      </xdr:blipFill>
      <xdr:spPr>
        <a:xfrm>
          <a:off x="0" y="5457825"/>
          <a:ext cx="9583743" cy="3773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53</xdr:row>
      <xdr:rowOff>9525</xdr:rowOff>
    </xdr:from>
    <xdr:to>
      <xdr:col>13</xdr:col>
      <xdr:colOff>51714</xdr:colOff>
      <xdr:row>90</xdr:row>
      <xdr:rowOff>84346</xdr:rowOff>
    </xdr:to>
    <xdr:pic>
      <xdr:nvPicPr>
        <xdr:cNvPr id="2" name="Picture 1">
          <a:extLst>
            <a:ext uri="{FF2B5EF4-FFF2-40B4-BE49-F238E27FC236}">
              <a16:creationId xmlns:a16="http://schemas.microsoft.com/office/drawing/2014/main" id="{F28873CB-0336-4A11-B634-29A207F8A401}"/>
            </a:ext>
          </a:extLst>
        </xdr:cNvPr>
        <xdr:cNvPicPr>
          <a:picLocks noChangeAspect="1"/>
        </xdr:cNvPicPr>
      </xdr:nvPicPr>
      <xdr:blipFill>
        <a:blip xmlns:r="http://schemas.openxmlformats.org/officeDocument/2006/relationships" r:embed="rId1"/>
        <a:stretch>
          <a:fillRect/>
        </a:stretch>
      </xdr:blipFill>
      <xdr:spPr>
        <a:xfrm>
          <a:off x="0" y="9591675"/>
          <a:ext cx="7614564" cy="60660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54</xdr:row>
      <xdr:rowOff>136071</xdr:rowOff>
    </xdr:from>
    <xdr:to>
      <xdr:col>23</xdr:col>
      <xdr:colOff>552358</xdr:colOff>
      <xdr:row>100</xdr:row>
      <xdr:rowOff>13920</xdr:rowOff>
    </xdr:to>
    <xdr:pic>
      <xdr:nvPicPr>
        <xdr:cNvPr id="2" name="Picture 1">
          <a:extLst>
            <a:ext uri="{FF2B5EF4-FFF2-40B4-BE49-F238E27FC236}">
              <a16:creationId xmlns:a16="http://schemas.microsoft.com/office/drawing/2014/main" id="{728CC563-79E3-4AAB-AEE8-7ECD382A5F72}"/>
            </a:ext>
          </a:extLst>
        </xdr:cNvPr>
        <xdr:cNvPicPr>
          <a:picLocks noChangeAspect="1"/>
        </xdr:cNvPicPr>
      </xdr:nvPicPr>
      <xdr:blipFill>
        <a:blip xmlns:r="http://schemas.openxmlformats.org/officeDocument/2006/relationships" r:embed="rId1"/>
        <a:stretch>
          <a:fillRect/>
        </a:stretch>
      </xdr:blipFill>
      <xdr:spPr>
        <a:xfrm>
          <a:off x="0" y="9742714"/>
          <a:ext cx="14009822" cy="73889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50</xdr:row>
      <xdr:rowOff>19050</xdr:rowOff>
    </xdr:from>
    <xdr:to>
      <xdr:col>9</xdr:col>
      <xdr:colOff>151368</xdr:colOff>
      <xdr:row>86</xdr:row>
      <xdr:rowOff>62628</xdr:rowOff>
    </xdr:to>
    <xdr:pic>
      <xdr:nvPicPr>
        <xdr:cNvPr id="2" name="Picture 1">
          <a:extLst>
            <a:ext uri="{FF2B5EF4-FFF2-40B4-BE49-F238E27FC236}">
              <a16:creationId xmlns:a16="http://schemas.microsoft.com/office/drawing/2014/main" id="{F9B21815-FD49-402A-BDAB-96E936DB8171}"/>
            </a:ext>
          </a:extLst>
        </xdr:cNvPr>
        <xdr:cNvPicPr>
          <a:picLocks noChangeAspect="1"/>
        </xdr:cNvPicPr>
      </xdr:nvPicPr>
      <xdr:blipFill>
        <a:blip xmlns:r="http://schemas.openxmlformats.org/officeDocument/2006/relationships" r:embed="rId1"/>
        <a:stretch>
          <a:fillRect/>
        </a:stretch>
      </xdr:blipFill>
      <xdr:spPr>
        <a:xfrm>
          <a:off x="0" y="10039350"/>
          <a:ext cx="5675868" cy="60538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16</xdr:row>
      <xdr:rowOff>0</xdr:rowOff>
    </xdr:from>
    <xdr:to>
      <xdr:col>10</xdr:col>
      <xdr:colOff>710218</xdr:colOff>
      <xdr:row>37</xdr:row>
      <xdr:rowOff>68500</xdr:rowOff>
    </xdr:to>
    <xdr:pic>
      <xdr:nvPicPr>
        <xdr:cNvPr id="4" name="Picture 3">
          <a:extLst>
            <a:ext uri="{FF2B5EF4-FFF2-40B4-BE49-F238E27FC236}">
              <a16:creationId xmlns:a16="http://schemas.microsoft.com/office/drawing/2014/main" id="{75551F5E-87C9-406A-9939-4C9EA78CBBBE}"/>
            </a:ext>
          </a:extLst>
        </xdr:cNvPr>
        <xdr:cNvPicPr>
          <a:picLocks noChangeAspect="1"/>
        </xdr:cNvPicPr>
      </xdr:nvPicPr>
      <xdr:blipFill>
        <a:blip xmlns:r="http://schemas.openxmlformats.org/officeDocument/2006/relationships" r:embed="rId1"/>
        <a:stretch>
          <a:fillRect/>
        </a:stretch>
      </xdr:blipFill>
      <xdr:spPr>
        <a:xfrm>
          <a:off x="19050" y="3829050"/>
          <a:ext cx="9187468" cy="3468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10</xdr:col>
      <xdr:colOff>125844</xdr:colOff>
      <xdr:row>63</xdr:row>
      <xdr:rowOff>24071</xdr:rowOff>
    </xdr:to>
    <xdr:pic>
      <xdr:nvPicPr>
        <xdr:cNvPr id="2" name="Picture 1">
          <a:extLst>
            <a:ext uri="{FF2B5EF4-FFF2-40B4-BE49-F238E27FC236}">
              <a16:creationId xmlns:a16="http://schemas.microsoft.com/office/drawing/2014/main" id="{854E4DF9-1E23-41D7-8226-03E5BB2BFE15}"/>
            </a:ext>
          </a:extLst>
        </xdr:cNvPr>
        <xdr:cNvPicPr>
          <a:picLocks noChangeAspect="1"/>
        </xdr:cNvPicPr>
      </xdr:nvPicPr>
      <xdr:blipFill>
        <a:blip xmlns:r="http://schemas.openxmlformats.org/officeDocument/2006/relationships" r:embed="rId1"/>
        <a:stretch>
          <a:fillRect/>
        </a:stretch>
      </xdr:blipFill>
      <xdr:spPr>
        <a:xfrm>
          <a:off x="0" y="933450"/>
          <a:ext cx="10108044" cy="95776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1</xdr:row>
      <xdr:rowOff>504825</xdr:rowOff>
    </xdr:from>
    <xdr:to>
      <xdr:col>9</xdr:col>
      <xdr:colOff>466726</xdr:colOff>
      <xdr:row>66</xdr:row>
      <xdr:rowOff>73544</xdr:rowOff>
    </xdr:to>
    <xdr:pic>
      <xdr:nvPicPr>
        <xdr:cNvPr id="2" name="Picture 1">
          <a:extLst>
            <a:ext uri="{FF2B5EF4-FFF2-40B4-BE49-F238E27FC236}">
              <a16:creationId xmlns:a16="http://schemas.microsoft.com/office/drawing/2014/main" id="{036F5DA0-FEB0-4A32-B183-52B5762299EE}"/>
            </a:ext>
          </a:extLst>
        </xdr:cNvPr>
        <xdr:cNvPicPr>
          <a:picLocks noChangeAspect="1"/>
        </xdr:cNvPicPr>
      </xdr:nvPicPr>
      <xdr:blipFill>
        <a:blip xmlns:r="http://schemas.openxmlformats.org/officeDocument/2006/relationships" r:embed="rId1"/>
        <a:stretch>
          <a:fillRect/>
        </a:stretch>
      </xdr:blipFill>
      <xdr:spPr>
        <a:xfrm>
          <a:off x="1" y="962025"/>
          <a:ext cx="6896100" cy="104462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14</xdr:col>
      <xdr:colOff>263799</xdr:colOff>
      <xdr:row>68</xdr:row>
      <xdr:rowOff>67235</xdr:rowOff>
    </xdr:to>
    <xdr:pic>
      <xdr:nvPicPr>
        <xdr:cNvPr id="2" name="Picture 1">
          <a:extLst>
            <a:ext uri="{FF2B5EF4-FFF2-40B4-BE49-F238E27FC236}">
              <a16:creationId xmlns:a16="http://schemas.microsoft.com/office/drawing/2014/main" id="{48D5E71A-0FAE-48BE-8735-4FDDC62696DB}"/>
            </a:ext>
          </a:extLst>
        </xdr:cNvPr>
        <xdr:cNvPicPr>
          <a:picLocks noChangeAspect="1"/>
        </xdr:cNvPicPr>
      </xdr:nvPicPr>
      <xdr:blipFill>
        <a:blip xmlns:r="http://schemas.openxmlformats.org/officeDocument/2006/relationships" r:embed="rId1"/>
        <a:stretch>
          <a:fillRect/>
        </a:stretch>
      </xdr:blipFill>
      <xdr:spPr>
        <a:xfrm>
          <a:off x="0" y="1255059"/>
          <a:ext cx="8735446" cy="102645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26</xdr:row>
      <xdr:rowOff>9525</xdr:rowOff>
    </xdr:from>
    <xdr:to>
      <xdr:col>8</xdr:col>
      <xdr:colOff>316348</xdr:colOff>
      <xdr:row>67</xdr:row>
      <xdr:rowOff>119457</xdr:rowOff>
    </xdr:to>
    <xdr:pic>
      <xdr:nvPicPr>
        <xdr:cNvPr id="4" name="Picture 3">
          <a:extLst>
            <a:ext uri="{FF2B5EF4-FFF2-40B4-BE49-F238E27FC236}">
              <a16:creationId xmlns:a16="http://schemas.microsoft.com/office/drawing/2014/main" id="{A4CB9BA7-43A8-47A2-B75C-C4EBEE46D9AC}"/>
            </a:ext>
          </a:extLst>
        </xdr:cNvPr>
        <xdr:cNvPicPr>
          <a:picLocks noChangeAspect="1"/>
        </xdr:cNvPicPr>
      </xdr:nvPicPr>
      <xdr:blipFill>
        <a:blip xmlns:r="http://schemas.openxmlformats.org/officeDocument/2006/relationships" r:embed="rId1"/>
        <a:stretch>
          <a:fillRect/>
        </a:stretch>
      </xdr:blipFill>
      <xdr:spPr>
        <a:xfrm>
          <a:off x="28575" y="5019675"/>
          <a:ext cx="5755123" cy="6748857"/>
        </a:xfrm>
        <a:prstGeom prst="rect">
          <a:avLst/>
        </a:prstGeom>
      </xdr:spPr>
    </xdr:pic>
    <xdr:clientData/>
  </xdr:twoCellAnchor>
</xdr:wsDr>
</file>

<file path=xl/queryTables/queryTable1.xml><?xml version="1.0" encoding="utf-8"?>
<queryTable xmlns="http://schemas.openxmlformats.org/spreadsheetml/2006/main" name="ExternalData_1" connectionId="29" autoFormatId="0" applyNumberFormats="0" applyBorderFormats="0" applyFontFormats="1" applyPatternFormats="1" applyAlignmentFormats="0" applyWidthHeightFormats="0">
  <queryTableRefresh preserveSortFilterLayout="0" nextId="14">
    <queryTableFields count="9">
      <queryTableField id="1" name="Age Years" tableColumnId="1"/>
      <queryTableField id="2" name="Male" tableColumnId="2"/>
      <queryTableField id="3" name="Male (%)" tableColumnId="3"/>
      <queryTableField id="4" name="Female" tableColumnId="4"/>
      <queryTableField id="5" name="Female (%)" tableColumnId="5"/>
      <queryTableField id="8" name="Unknown" tableColumnId="8"/>
      <queryTableField id="9" name="Unknown (%)" tableColumnId="9"/>
      <queryTableField id="10" name="Total" tableColumnId="10"/>
      <queryTableField id="11" name="Total (%)" tableColumnId="11"/>
    </queryTableFields>
    <queryTableDeletedFields count="2">
      <deletedField name="Ambiguous"/>
      <deletedField name="Ambiguous (%)"/>
    </queryTableDeletedFields>
  </queryTableRefresh>
</queryTable>
</file>

<file path=xl/queryTables/queryTable10.xml><?xml version="1.0" encoding="utf-8"?>
<queryTable xmlns="http://schemas.openxmlformats.org/spreadsheetml/2006/main" name="ExternalData_1" headers="0" connectionId="37" autoFormatId="0" applyNumberFormats="0" applyBorderFormats="0" applyFontFormats="1" applyPatternFormats="1" applyAlignmentFormats="0" applyWidthHeightFormats="0">
  <queryTableRefresh preserveSortFilterLayout="0" headersInLastRefresh="0" nextId="23">
    <queryTableFields count="16">
      <queryTableField id="1" name="Year" tableColumnId="67"/>
      <queryTableField id="2" name="Organisation" tableColumnId="68"/>
      <queryTableField id="3" name="A &amp; E" tableColumnId="69"/>
      <queryTableField id="4" name="A &amp; E (%)" tableColumnId="70"/>
      <queryTableField id="5" name="HDU (step-up/step-down unit)" tableColumnId="71"/>
      <queryTableField id="6" name="HDU (step-up/step-down unit) (%)" tableColumnId="72"/>
      <queryTableField id="7" name="ICU / PICU / NICU" tableColumnId="73"/>
      <queryTableField id="8" name="ICU / PICU / NICU (%)" tableColumnId="74"/>
      <queryTableField id="9" name="Other intermediate care area" tableColumnId="75"/>
      <queryTableField id="10" name="Other intermediate care area (%)" tableColumnId="76"/>
      <queryTableField id="11" name="Recovery only" tableColumnId="77"/>
      <queryTableField id="12" name="Recovery only (%)" tableColumnId="78"/>
      <queryTableField id="13" name="Theatre and recovery" tableColumnId="79"/>
      <queryTableField id="14" name="Theatre and recovery (%)" tableColumnId="80"/>
      <queryTableField id="21" name="Total" tableColumnId="87"/>
      <queryTableField id="22" name="Total (%)" tableColumnId="88"/>
    </queryTableFields>
    <queryTableDeletedFields count="6">
      <deletedField name="Ward"/>
      <deletedField name="Ward (%)"/>
      <deletedField name="X-ray / endoscopy / CT scanner"/>
      <deletedField name="X-ray / endoscopy / CT scanner (%)"/>
      <deletedField name="Unknown"/>
      <deletedField name="Unknown (%)"/>
    </queryTableDeletedFields>
  </queryTableRefresh>
</queryTable>
</file>

<file path=xl/queryTables/queryTable11.xml><?xml version="1.0" encoding="utf-8"?>
<queryTable xmlns="http://schemas.openxmlformats.org/spreadsheetml/2006/main" name="ExternalData_1" headers="0" connectionId="41" autoFormatId="0" applyNumberFormats="0" applyBorderFormats="0" applyFontFormats="1" applyPatternFormats="1" applyAlignmentFormats="0" applyWidthHeightFormats="0">
  <queryTableRefresh preserveSortFilterLayout="0" headersInLastRefresh="0" nextId="33" unboundColumnsRight="22">
    <queryTableFields count="23">
      <queryTableField id="1" name="Year" tableColumnId="33"/>
      <queryTableField id="2" dataBound="0" tableColumnId="34"/>
      <queryTableField id="3" dataBound="0" tableColumnId="35"/>
      <queryTableField id="4" dataBound="0" tableColumnId="36"/>
      <queryTableField id="5" dataBound="0" tableColumnId="37"/>
      <queryTableField id="6" dataBound="0" tableColumnId="38"/>
      <queryTableField id="7" dataBound="0" tableColumnId="39"/>
      <queryTableField id="8" dataBound="0" tableColumnId="40"/>
      <queryTableField id="9" dataBound="0" tableColumnId="41"/>
      <queryTableField id="10" dataBound="0" tableColumnId="42"/>
      <queryTableField id="11" dataBound="0" tableColumnId="43"/>
      <queryTableField id="12" dataBound="0" tableColumnId="44"/>
      <queryTableField id="13" dataBound="0" tableColumnId="45"/>
      <queryTableField id="14" dataBound="0" tableColumnId="46"/>
      <queryTableField id="15" dataBound="0" tableColumnId="47"/>
      <queryTableField id="16" dataBound="0" tableColumnId="48"/>
      <queryTableField id="17" dataBound="0" tableColumnId="49"/>
      <queryTableField id="18" dataBound="0" tableColumnId="50"/>
      <queryTableField id="19" dataBound="0" tableColumnId="51"/>
      <queryTableField id="20" dataBound="0" tableColumnId="52"/>
      <queryTableField id="21" dataBound="0" tableColumnId="53"/>
      <queryTableField id="22" dataBound="0" tableColumnId="54"/>
      <queryTableField id="31" dataBound="0" tableColumnId="63"/>
    </queryTableFields>
    <queryTableDeletedFields count="31">
      <deletedField name="Trauma"/>
      <deletedField name="Trauma (%)"/>
      <deletedField name="Other"/>
      <deletedField name="Other (%)"/>
      <deletedField name="Unknown"/>
      <deletedField name="Unknown (%)"/>
      <deletedField name="Respiratory"/>
      <deletedField name="Respiratory (%)"/>
      <deletedField name="Blood / lymphatic"/>
      <deletedField name="Blood / lymphatic (%)"/>
      <deletedField name="Body wall and cavities"/>
      <deletedField name="Body wall and cavities (%)"/>
      <deletedField name="Cardiovascular"/>
      <deletedField name="Cardiovascular (%)"/>
      <deletedField name="Endocrine / metabolic"/>
      <deletedField name="Endocrine / metabolic (%)"/>
      <deletedField name="Gastrointestinal"/>
      <deletedField name="Gastrointestinal (%)"/>
      <deletedField name="Infection"/>
      <deletedField name="Infection (%)"/>
      <deletedField name="Multisystem"/>
      <deletedField name="Multisystem (%)"/>
      <deletedField name="Musculoskeletal"/>
      <deletedField name="Musculoskeletal (%)"/>
      <deletedField name="Neurological"/>
      <deletedField name="Neurological (%)"/>
      <deletedField name="Oncology"/>
      <deletedField name="Oncology (%)"/>
      <deletedField name="Total"/>
      <deletedField name="Total (%)"/>
      <deletedField name="Organisation"/>
    </queryTableDeletedFields>
  </queryTableRefresh>
</queryTable>
</file>

<file path=xl/queryTables/queryTable12.xml><?xml version="1.0" encoding="utf-8"?>
<queryTable xmlns="http://schemas.openxmlformats.org/spreadsheetml/2006/main" name="ExternalData_1" headers="0" connectionId="42" autoFormatId="0" applyNumberFormats="0" applyBorderFormats="0" applyFontFormats="1" applyPatternFormats="1" applyAlignmentFormats="0" applyWidthHeightFormats="0">
  <queryTableRefresh preserveSortFilterLayout="0" headersInLastRefresh="0" nextId="33" unboundColumnsRight="22">
    <queryTableFields count="23">
      <queryTableField id="1" name="Year" tableColumnId="33"/>
      <queryTableField id="2" dataBound="0" tableColumnId="34"/>
      <queryTableField id="3" dataBound="0" tableColumnId="35"/>
      <queryTableField id="4" dataBound="0" tableColumnId="36"/>
      <queryTableField id="5" dataBound="0" tableColumnId="37"/>
      <queryTableField id="6" dataBound="0" tableColumnId="38"/>
      <queryTableField id="7" dataBound="0" tableColumnId="39"/>
      <queryTableField id="8" dataBound="0" tableColumnId="40"/>
      <queryTableField id="9" dataBound="0" tableColumnId="41"/>
      <queryTableField id="10" dataBound="0" tableColumnId="42"/>
      <queryTableField id="11" dataBound="0" tableColumnId="43"/>
      <queryTableField id="12" dataBound="0" tableColumnId="44"/>
      <queryTableField id="13" dataBound="0" tableColumnId="45"/>
      <queryTableField id="14" dataBound="0" tableColumnId="46"/>
      <queryTableField id="15" dataBound="0" tableColumnId="47"/>
      <queryTableField id="16" dataBound="0" tableColumnId="48"/>
      <queryTableField id="17" dataBound="0" tableColumnId="49"/>
      <queryTableField id="18" dataBound="0" tableColumnId="50"/>
      <queryTableField id="19" dataBound="0" tableColumnId="51"/>
      <queryTableField id="20" dataBound="0" tableColumnId="52"/>
      <queryTableField id="21" dataBound="0" tableColumnId="53"/>
      <queryTableField id="22" dataBound="0" tableColumnId="54"/>
      <queryTableField id="31" dataBound="0" tableColumnId="63"/>
    </queryTableFields>
    <queryTableDeletedFields count="31">
      <deletedField name="Trauma"/>
      <deletedField name="Trauma (%)"/>
      <deletedField name="Other"/>
      <deletedField name="Other (%)"/>
      <deletedField name="Unknown"/>
      <deletedField name="Unknown (%)"/>
      <deletedField name="Respiratory"/>
      <deletedField name="Respiratory (%)"/>
      <deletedField name="Blood / lymphatic"/>
      <deletedField name="Blood / lymphatic (%)"/>
      <deletedField name="Body wall and cavities"/>
      <deletedField name="Body wall and cavities (%)"/>
      <deletedField name="Cardiovascular"/>
      <deletedField name="Cardiovascular (%)"/>
      <deletedField name="Endocrine / metabolic"/>
      <deletedField name="Endocrine / metabolic (%)"/>
      <deletedField name="Gastrointestinal"/>
      <deletedField name="Gastrointestinal (%)"/>
      <deletedField name="Infection"/>
      <deletedField name="Infection (%)"/>
      <deletedField name="Multisystem"/>
      <deletedField name="Multisystem (%)"/>
      <deletedField name="Musculoskeletal"/>
      <deletedField name="Musculoskeletal (%)"/>
      <deletedField name="Neurological"/>
      <deletedField name="Neurological (%)"/>
      <deletedField name="Oncology"/>
      <deletedField name="Oncology (%)"/>
      <deletedField name="Total"/>
      <deletedField name="Total (%)"/>
      <deletedField name="Organisation"/>
    </queryTableDeletedFields>
  </queryTableRefresh>
</queryTable>
</file>

<file path=xl/queryTables/queryTable13.xml><?xml version="1.0" encoding="utf-8"?>
<queryTable xmlns="http://schemas.openxmlformats.org/spreadsheetml/2006/main" name="ExternalData_1" headers="0" connectionId="43" autoFormatId="0" applyNumberFormats="0" applyBorderFormats="0" applyFontFormats="1" applyPatternFormats="1" applyAlignmentFormats="0" applyWidthHeightFormats="0">
  <queryTableRefresh preserveSortFilterLayout="0" headersInLastRefresh="0" nextId="33" unboundColumnsRight="22">
    <queryTableFields count="23">
      <queryTableField id="1" name="Year" tableColumnId="33"/>
      <queryTableField id="2" dataBound="0" tableColumnId="34"/>
      <queryTableField id="3" dataBound="0" tableColumnId="35"/>
      <queryTableField id="4" dataBound="0" tableColumnId="36"/>
      <queryTableField id="5" dataBound="0" tableColumnId="37"/>
      <queryTableField id="6" dataBound="0" tableColumnId="38"/>
      <queryTableField id="7" dataBound="0" tableColumnId="39"/>
      <queryTableField id="8" dataBound="0" tableColumnId="40"/>
      <queryTableField id="9" dataBound="0" tableColumnId="41"/>
      <queryTableField id="10" dataBound="0" tableColumnId="42"/>
      <queryTableField id="11" dataBound="0" tableColumnId="43"/>
      <queryTableField id="12" dataBound="0" tableColumnId="44"/>
      <queryTableField id="13" dataBound="0" tableColumnId="45"/>
      <queryTableField id="14" dataBound="0" tableColumnId="46"/>
      <queryTableField id="15" dataBound="0" tableColumnId="47"/>
      <queryTableField id="16" dataBound="0" tableColumnId="48"/>
      <queryTableField id="17" dataBound="0" tableColumnId="49"/>
      <queryTableField id="18" dataBound="0" tableColumnId="50"/>
      <queryTableField id="19" dataBound="0" tableColumnId="51"/>
      <queryTableField id="20" dataBound="0" tableColumnId="52"/>
      <queryTableField id="21" dataBound="0" tableColumnId="53"/>
      <queryTableField id="22" dataBound="0" tableColumnId="54"/>
      <queryTableField id="31" dataBound="0" tableColumnId="63"/>
    </queryTableFields>
    <queryTableDeletedFields count="31">
      <deletedField name="Trauma"/>
      <deletedField name="Trauma (%)"/>
      <deletedField name="Other"/>
      <deletedField name="Other (%)"/>
      <deletedField name="Unknown"/>
      <deletedField name="Unknown (%)"/>
      <deletedField name="Respiratory"/>
      <deletedField name="Respiratory (%)"/>
      <deletedField name="Blood / lymphatic"/>
      <deletedField name="Blood / lymphatic (%)"/>
      <deletedField name="Body wall and cavities"/>
      <deletedField name="Body wall and cavities (%)"/>
      <deletedField name="Cardiovascular"/>
      <deletedField name="Cardiovascular (%)"/>
      <deletedField name="Endocrine / metabolic"/>
      <deletedField name="Endocrine / metabolic (%)"/>
      <deletedField name="Gastrointestinal"/>
      <deletedField name="Gastrointestinal (%)"/>
      <deletedField name="Infection"/>
      <deletedField name="Infection (%)"/>
      <deletedField name="Multisystem"/>
      <deletedField name="Multisystem (%)"/>
      <deletedField name="Musculoskeletal"/>
      <deletedField name="Musculoskeletal (%)"/>
      <deletedField name="Neurological"/>
      <deletedField name="Neurological (%)"/>
      <deletedField name="Oncology"/>
      <deletedField name="Oncology (%)"/>
      <deletedField name="Total"/>
      <deletedField name="Total (%)"/>
      <deletedField name="Organisation"/>
    </queryTableDeletedFields>
  </queryTableRefresh>
</queryTable>
</file>

<file path=xl/queryTables/queryTable2.xml><?xml version="1.0" encoding="utf-8"?>
<queryTable xmlns="http://schemas.openxmlformats.org/spreadsheetml/2006/main" name="ExternalData_1" headers="0" connectionId="55" autoFormatId="0" applyNumberFormats="0" applyBorderFormats="0" applyFontFormats="1" applyPatternFormats="1" applyAlignmentFormats="0" applyWidthHeightFormats="0">
  <queryTableRefresh preserveSortFilterLayout="0" headersInLastRefresh="0" nextId="29">
    <queryTableFields count="28">
      <queryTableField id="1" name="Year" tableColumnId="29"/>
      <queryTableField id="2" name="Organisation" tableColumnId="30"/>
      <queryTableField id="3" name="January" tableColumnId="31"/>
      <queryTableField id="4" name="January (%)" tableColumnId="32"/>
      <queryTableField id="5" name="February" tableColumnId="33"/>
      <queryTableField id="6" name="February (%)" tableColumnId="34"/>
      <queryTableField id="7" name="March" tableColumnId="35"/>
      <queryTableField id="8" name="March (%)" tableColumnId="36"/>
      <queryTableField id="9" name="April" tableColumnId="37"/>
      <queryTableField id="10" name="April (%)" tableColumnId="38"/>
      <queryTableField id="11" name="May" tableColumnId="39"/>
      <queryTableField id="12" name="May (%)" tableColumnId="40"/>
      <queryTableField id="13" name="June" tableColumnId="41"/>
      <queryTableField id="14" name="June (%)" tableColumnId="42"/>
      <queryTableField id="15" name="July" tableColumnId="43"/>
      <queryTableField id="16" name="July (%)" tableColumnId="44"/>
      <queryTableField id="17" name="August" tableColumnId="45"/>
      <queryTableField id="18" name="August (%)" tableColumnId="46"/>
      <queryTableField id="19" name="September" tableColumnId="47"/>
      <queryTableField id="20" name="September (%)" tableColumnId="48"/>
      <queryTableField id="21" name="October" tableColumnId="49"/>
      <queryTableField id="22" name="October (%)" tableColumnId="50"/>
      <queryTableField id="23" name="November" tableColumnId="51"/>
      <queryTableField id="24" name="November (%)" tableColumnId="52"/>
      <queryTableField id="25" name="December" tableColumnId="53"/>
      <queryTableField id="26" name="December (%)" tableColumnId="54"/>
      <queryTableField id="27" name="Total" tableColumnId="55"/>
      <queryTableField id="28" name="Total (%)" tableColumnId="56"/>
    </queryTableFields>
  </queryTableRefresh>
</queryTable>
</file>

<file path=xl/queryTables/queryTable3.xml><?xml version="1.0" encoding="utf-8"?>
<queryTable xmlns="http://schemas.openxmlformats.org/spreadsheetml/2006/main" name="ExternalData_1" headers="0" connectionId="52" autoFormatId="0" applyNumberFormats="0" applyBorderFormats="0" applyFontFormats="1" applyPatternFormats="1" applyAlignmentFormats="0" applyWidthHeightFormats="0">
  <queryTableRefresh preserveSortFilterLayout="0" headersInLastRefresh="0" nextId="15" unboundColumnsRight="1">
    <queryTableFields count="13">
      <queryTableField id="1" name="Year" tableColumnId="1"/>
      <queryTableField id="2" name="GRAPHAXISSPAN" tableColumnId="2"/>
      <queryTableField id="3" name="Month" tableColumnId="3"/>
      <queryTableField id="4" name="&lt;1" tableColumnId="4"/>
      <queryTableField id="5" name="&lt;1 (%)" tableColumnId="5"/>
      <queryTableField id="6" name="1-4" tableColumnId="6"/>
      <queryTableField id="7" name="1-4 (%)" tableColumnId="7"/>
      <queryTableField id="8" name="5-10" tableColumnId="8"/>
      <queryTableField id="9" name="5-10 (%)" tableColumnId="9"/>
      <queryTableField id="10" name="11-15" tableColumnId="10"/>
      <queryTableField id="11" name="11-15 (%)" tableColumnId="11"/>
      <queryTableField id="12" name="Total" tableColumnId="12"/>
      <queryTableField id="14" dataBound="0" tableColumnId="13"/>
    </queryTableFields>
    <queryTableDeletedFields count="1">
      <deletedField name="Total (%)"/>
    </queryTableDeletedFields>
  </queryTableRefresh>
</queryTable>
</file>

<file path=xl/queryTables/queryTable4.xml><?xml version="1.0" encoding="utf-8"?>
<queryTable xmlns="http://schemas.openxmlformats.org/spreadsheetml/2006/main" name="ExternalData_1" headers="0" connectionId="53" autoFormatId="0" applyNumberFormats="0" applyBorderFormats="0" applyFontFormats="1" applyPatternFormats="1" applyAlignmentFormats="0" applyWidthHeightFormats="0">
  <queryTableRefresh preserveSortFilterLayout="0" headersInLastRefresh="0" nextId="34">
    <queryTableFields count="24">
      <queryTableField id="1" name="Year" tableColumnId="34"/>
      <queryTableField id="3" name="Month" tableColumnId="36"/>
      <queryTableField id="4" name="Blood / lymphatic" tableColumnId="37"/>
      <queryTableField id="5" name="Blood / lymphatic (%)" tableColumnId="38"/>
      <queryTableField id="6" name="Body wall and cavities" tableColumnId="39"/>
      <queryTableField id="7" name="Body wall and cavities (%)" tableColumnId="40"/>
      <queryTableField id="8" name="Cardiovascular" tableColumnId="41"/>
      <queryTableField id="9" name="Cardiovascular (%)" tableColumnId="42"/>
      <queryTableField id="10" name="Endocrine / metabolic" tableColumnId="43"/>
      <queryTableField id="11" name="Endocrine / metabolic (%)" tableColumnId="44"/>
      <queryTableField id="12" name="Gastrointestinal" tableColumnId="45"/>
      <queryTableField id="13" name="Gastrointestinal (%)" tableColumnId="46"/>
      <queryTableField id="14" name="Infection" tableColumnId="47"/>
      <queryTableField id="15" name="Infection (%)" tableColumnId="48"/>
      <queryTableField id="16" name="Multisystem" tableColumnId="49"/>
      <queryTableField id="17" name="Multisystem (%)" tableColumnId="50"/>
      <queryTableField id="18" name="Musculoskeletal" tableColumnId="51"/>
      <queryTableField id="19" name="Musculoskeletal (%)" tableColumnId="52"/>
      <queryTableField id="20" name="Neurological" tableColumnId="53"/>
      <queryTableField id="21" name="Neurological (%)" tableColumnId="54"/>
      <queryTableField id="22" name="Oncology" tableColumnId="55"/>
      <queryTableField id="23" name="Oncology (%)" tableColumnId="56"/>
      <queryTableField id="32" name="Total" tableColumnId="65"/>
      <queryTableField id="33" name="Total (%)" tableColumnId="66"/>
    </queryTableFields>
    <queryTableDeletedFields count="9">
      <deletedField name="Trauma"/>
      <deletedField name="Trauma (%)"/>
      <deletedField name="Other"/>
      <deletedField name="Other (%)"/>
      <deletedField name="Unknown"/>
      <deletedField name="Unknown (%)"/>
      <deletedField name="Respiratory"/>
      <deletedField name="Respiratory (%)"/>
      <deletedField name="GRAPHAXISSPAN"/>
    </queryTableDeletedFields>
  </queryTableRefresh>
</queryTable>
</file>

<file path=xl/queryTables/queryTable5.xml><?xml version="1.0" encoding="utf-8"?>
<queryTable xmlns="http://schemas.openxmlformats.org/spreadsheetml/2006/main" name="ExternalData_1" headers="0" connectionId="54" autoFormatId="0" applyNumberFormats="0" applyBorderFormats="0" applyFontFormats="1" applyPatternFormats="1" applyAlignmentFormats="0" applyWidthHeightFormats="0">
  <queryTableRefresh preserveSortFilterLayout="0" headersInLastRefresh="0" nextId="14">
    <queryTableFields count="13">
      <queryTableField id="1" name="Year" tableColumnId="2"/>
      <queryTableField id="2" name="GRAPHAXISSPAN" tableColumnId="3"/>
      <queryTableField id="3" name="Month" tableColumnId="4"/>
      <queryTableField id="4" name="&lt;1" tableColumnId="5"/>
      <queryTableField id="5" name="&lt;1 (%)" tableColumnId="6"/>
      <queryTableField id="6" name="1-4" tableColumnId="7"/>
      <queryTableField id="7" name="1-4 (%)" tableColumnId="8"/>
      <queryTableField id="8" name="5-10" tableColumnId="9"/>
      <queryTableField id="9" name="5-10 (%)" tableColumnId="10"/>
      <queryTableField id="10" name="11-15" tableColumnId="11"/>
      <queryTableField id="11" name="11-15 (%)" tableColumnId="12"/>
      <queryTableField id="12" name="Total" tableColumnId="13"/>
      <queryTableField id="13" name="Total (%)" tableColumnId="14"/>
    </queryTableFields>
  </queryTableRefresh>
</queryTable>
</file>

<file path=xl/queryTables/queryTable6.xml><?xml version="1.0" encoding="utf-8"?>
<queryTable xmlns="http://schemas.openxmlformats.org/spreadsheetml/2006/main" name="ExternalData_1" connectionId="33" autoFormatId="0" applyNumberFormats="0" applyBorderFormats="0" applyFontFormats="1" applyPatternFormats="1" applyAlignmentFormats="0" applyWidthHeightFormats="0">
  <queryTableRefresh preserveSortFilterLayout="0" nextId="15">
    <queryTableFields count="14">
      <queryTableField id="1" name="Year" tableColumnId="15"/>
      <queryTableField id="2" name="Organisation" tableColumnId="16"/>
      <queryTableField id="3" name="&lt;1%" tableColumnId="17"/>
      <queryTableField id="4" name="&lt;1% (%)" tableColumnId="18"/>
      <queryTableField id="5" name="1-5%" tableColumnId="19"/>
      <queryTableField id="6" name="1-5% (%)" tableColumnId="20"/>
      <queryTableField id="7" name="5-15%" tableColumnId="21"/>
      <queryTableField id="8" name="5-15% (%)" tableColumnId="22"/>
      <queryTableField id="9" name="15-30%" tableColumnId="23"/>
      <queryTableField id="10" name="15-30% (%)" tableColumnId="24"/>
      <queryTableField id="11" name="30%+" tableColumnId="25"/>
      <queryTableField id="12" name="30%+ (%)" tableColumnId="26"/>
      <queryTableField id="13" name="Total" tableColumnId="27"/>
      <queryTableField id="14" name="Total (%)" tableColumnId="28"/>
    </queryTableFields>
  </queryTableRefresh>
</queryTable>
</file>

<file path=xl/queryTables/queryTable7.xml><?xml version="1.0" encoding="utf-8"?>
<queryTable xmlns="http://schemas.openxmlformats.org/spreadsheetml/2006/main" name="ExternalData_1" connectionId="34" autoFormatId="0" applyNumberFormats="0" applyBorderFormats="0" applyFontFormats="1" applyPatternFormats="1" applyAlignmentFormats="0" applyWidthHeightFormats="0">
  <queryTableRefresh preserveSortFilterLayout="0" nextId="12">
    <queryTableFields count="11">
      <queryTableField id="1" name="Admission type" tableColumnId="12"/>
      <queryTableField id="2" name="&lt;1" tableColumnId="13"/>
      <queryTableField id="3" name="&lt;1 (%)" tableColumnId="14"/>
      <queryTableField id="4" name="1-4" tableColumnId="15"/>
      <queryTableField id="5" name="1-4 (%)" tableColumnId="16"/>
      <queryTableField id="6" name="5-10" tableColumnId="17"/>
      <queryTableField id="7" name="5-10 (%)" tableColumnId="18"/>
      <queryTableField id="8" name="11-15" tableColumnId="19"/>
      <queryTableField id="9" name="11-15 (%)" tableColumnId="20"/>
      <queryTableField id="10" name="Total" tableColumnId="21"/>
      <queryTableField id="11" name="Total (%)" tableColumnId="22"/>
    </queryTableFields>
  </queryTableRefresh>
</queryTable>
</file>

<file path=xl/queryTables/queryTable8.xml><?xml version="1.0" encoding="utf-8"?>
<queryTable xmlns="http://schemas.openxmlformats.org/spreadsheetml/2006/main" name="ExternalData_1" connectionId="35" autoFormatId="0" applyNumberFormats="0" applyBorderFormats="0" applyFontFormats="1" applyPatternFormats="1" applyAlignmentFormats="0" applyWidthHeightFormats="0">
  <queryTableRefresh preserveSortFilterLayout="0" nextId="16">
    <queryTableFields count="12">
      <queryTableField id="1" name="Year" tableColumnId="15"/>
      <queryTableField id="2" name="Organisation" tableColumnId="16"/>
      <queryTableField id="3" name="Planned - following surgery" tableColumnId="17"/>
      <queryTableField id="4" name="Planned - following surgery (%)" tableColumnId="18"/>
      <queryTableField id="5" name="Unplanned - following surgery" tableColumnId="19"/>
      <queryTableField id="6" name="Unplanned - following surgery (%)" tableColumnId="20"/>
      <queryTableField id="7" name="Planned - other" tableColumnId="21"/>
      <queryTableField id="8" name="Planned - other (%)" tableColumnId="22"/>
      <queryTableField id="9" name="Unplanned - other" tableColumnId="23"/>
      <queryTableField id="10" name="Unplanned - other (%)" tableColumnId="24"/>
      <queryTableField id="13" name="Total" tableColumnId="27"/>
      <queryTableField id="14" name="Total (%)" tableColumnId="28"/>
    </queryTableFields>
    <queryTableDeletedFields count="2">
      <deletedField name="Unknown"/>
      <deletedField name="Unknown (%)"/>
    </queryTableDeletedFields>
  </queryTableRefresh>
</queryTable>
</file>

<file path=xl/queryTables/queryTable9.xml><?xml version="1.0" encoding="utf-8"?>
<queryTable xmlns="http://schemas.openxmlformats.org/spreadsheetml/2006/main" name="ExternalData_1" connectionId="36" autoFormatId="0" applyNumberFormats="0" applyBorderFormats="0" applyFontFormats="1" applyPatternFormats="1" applyAlignmentFormats="0" applyWidthHeightFormats="0">
  <queryTableRefresh preserveSortFilterLayout="0" nextId="17">
    <queryTableFields count="10">
      <queryTableField id="1" name="Year" tableColumnId="15"/>
      <queryTableField id="2" name="Organisation" tableColumnId="16"/>
      <queryTableField id="3" name="Same hospital" tableColumnId="17"/>
      <queryTableField id="4" name="Same hospital (%)" tableColumnId="18"/>
      <queryTableField id="5" name="Other hospital" tableColumnId="19"/>
      <queryTableField id="6" name="Other hospital (%)" tableColumnId="20"/>
      <queryTableField id="11" name="Unknown" tableColumnId="25"/>
      <queryTableField id="12" name="Unknown (%)" tableColumnId="26"/>
      <queryTableField id="13" name="Total" tableColumnId="27"/>
      <queryTableField id="14" name="Total (%)" tableColumnId="28"/>
    </queryTableFields>
    <queryTableDeletedFields count="4">
      <deletedField name="Clinic"/>
      <deletedField name="Clinic (%)"/>
      <deletedField name="Home"/>
      <deletedField name="Home (%)"/>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id="1" name="_tbl1" displayName="_tbl1" ref="A5:I18" tableType="queryTable" totalsRowShown="0" headerRowDxfId="37" dataDxfId="36" headerRowBorderDxfId="35" dataCellStyle="Normal">
  <tableColumns count="9">
    <tableColumn id="1" uniqueName="1" name="Age Years" queryTableFieldId="1" dataDxfId="34" dataCellStyle="Normal"/>
    <tableColumn id="2" uniqueName="2" name="Male" queryTableFieldId="2" dataDxfId="33" dataCellStyle="Comma"/>
    <tableColumn id="3" uniqueName="3" name="Male (%)" queryTableFieldId="3" dataDxfId="32" dataCellStyle="Normal"/>
    <tableColumn id="4" uniqueName="4" name="Female" queryTableFieldId="4" dataDxfId="31" dataCellStyle="Comma"/>
    <tableColumn id="5" uniqueName="5" name="Female (%)" queryTableFieldId="5" dataDxfId="30" dataCellStyle="Comma"/>
    <tableColumn id="8" uniqueName="8" name="Unknown" queryTableFieldId="8" dataDxfId="29" dataCellStyle="Normal"/>
    <tableColumn id="9" uniqueName="9" name="Unknown (%)" queryTableFieldId="9" dataDxfId="28" dataCellStyle="Normal"/>
    <tableColumn id="10" uniqueName="10" name="Total" queryTableFieldId="10" dataDxfId="27" dataCellStyle="Comma"/>
    <tableColumn id="11" uniqueName="11" name="Total (%)" queryTableFieldId="11" dataDxfId="26" dataCellStyle="Normal"/>
  </tableColumns>
  <tableStyleInfo name="TableStyleLight9" showFirstColumn="0" showLastColumn="0" showRowStripes="1" showColumnStripes="0"/>
</table>
</file>

<file path=xl/tables/table10.xml><?xml version="1.0" encoding="utf-8"?>
<table xmlns="http://schemas.openxmlformats.org/spreadsheetml/2006/main" id="15" name="_tbl13" displayName="_tbl13" ref="A5:L105" tableType="queryTable" totalsRowShown="0" headerRowDxfId="502" dataDxfId="501">
  <tableColumns count="12">
    <tableColumn id="15" uniqueName="15" name="Year" queryTableFieldId="1" dataDxfId="500"/>
    <tableColumn id="16" uniqueName="16" name="Organisation" queryTableFieldId="2" dataDxfId="499"/>
    <tableColumn id="17" uniqueName="17" name="Planned - following surgery" queryTableFieldId="3" dataDxfId="498" dataCellStyle="Comma"/>
    <tableColumn id="18" uniqueName="18" name="Planned - following surgery (%)" queryTableFieldId="4" dataDxfId="497"/>
    <tableColumn id="19" uniqueName="19" name="Unplanned - following surgery" queryTableFieldId="5" dataDxfId="496" dataCellStyle="Comma"/>
    <tableColumn id="20" uniqueName="20" name="Unplanned - following surgery (%)" queryTableFieldId="6" dataDxfId="495"/>
    <tableColumn id="21" uniqueName="21" name="Planned - other" queryTableFieldId="7" dataDxfId="494" dataCellStyle="Comma"/>
    <tableColumn id="22" uniqueName="22" name="Planned - other (%)" queryTableFieldId="8" dataDxfId="493"/>
    <tableColumn id="23" uniqueName="23" name="Unplanned - other" queryTableFieldId="9" dataDxfId="492" dataCellStyle="Comma"/>
    <tableColumn id="24" uniqueName="24" name="Unplanned - other (%)" queryTableFieldId="10" dataDxfId="491"/>
    <tableColumn id="27" uniqueName="27" name="Total" queryTableFieldId="13" dataDxfId="490" dataCellStyle="Comma"/>
    <tableColumn id="28" uniqueName="28" name="Total (%)" queryTableFieldId="14" dataDxfId="489"/>
  </tableColumns>
  <tableStyleInfo name="TableStyleLight9" showFirstColumn="0" showLastColumn="0" showRowStripes="1" showColumnStripes="0"/>
</table>
</file>

<file path=xl/tables/table11.xml><?xml version="1.0" encoding="utf-8"?>
<table xmlns="http://schemas.openxmlformats.org/spreadsheetml/2006/main" id="17" name="_tbl14" displayName="_tbl14" ref="A5:J105" tableType="queryTable" totalsRowShown="0" headerRowDxfId="450" dataDxfId="449">
  <tableColumns count="10">
    <tableColumn id="15" uniqueName="15" name="Year" queryTableFieldId="1" dataDxfId="448"/>
    <tableColumn id="16" uniqueName="16" name="Organisation" queryTableFieldId="2" dataDxfId="447"/>
    <tableColumn id="17" uniqueName="17" name="Same hospital" queryTableFieldId="3" dataDxfId="446"/>
    <tableColumn id="18" uniqueName="18" name="Same hospital (%)" queryTableFieldId="4" dataDxfId="445"/>
    <tableColumn id="19" uniqueName="19" name="Other hospital" queryTableFieldId="5" dataDxfId="444"/>
    <tableColumn id="20" uniqueName="20" name="Other hospital (%)" queryTableFieldId="6" dataDxfId="443"/>
    <tableColumn id="25" uniqueName="25" name="Unknown" queryTableFieldId="11" dataDxfId="442"/>
    <tableColumn id="26" uniqueName="26" name="Unknown (%)" queryTableFieldId="12" dataDxfId="441"/>
    <tableColumn id="27" uniqueName="27" name="Total" queryTableFieldId="13" dataDxfId="440"/>
    <tableColumn id="28" uniqueName="28" name="Total (%)" queryTableFieldId="14" dataDxfId="439"/>
  </tableColumns>
  <tableStyleInfo name="TableStyleLight9" showFirstColumn="0" showLastColumn="0" showRowStripes="1" showColumnStripes="0"/>
</table>
</file>

<file path=xl/tables/table12.xml><?xml version="1.0" encoding="utf-8"?>
<table xmlns="http://schemas.openxmlformats.org/spreadsheetml/2006/main" id="16" name="_tbl15" displayName="_tbl15" ref="A7:P106" tableType="queryTable" headerRowCount="0" totalsRowShown="0" headerRowDxfId="369" dataDxfId="368">
  <tableColumns count="16">
    <tableColumn id="67" uniqueName="67" name="Year" queryTableFieldId="1" headerRowDxfId="367" dataDxfId="366"/>
    <tableColumn id="68" uniqueName="68" name="Organisation" queryTableFieldId="2" headerRowDxfId="365" dataDxfId="364"/>
    <tableColumn id="69" uniqueName="69" name="A &amp; E" queryTableFieldId="3" headerRowDxfId="363" dataDxfId="362"/>
    <tableColumn id="70" uniqueName="70" name="A &amp; E (%)" queryTableFieldId="4" headerRowDxfId="361" dataDxfId="360"/>
    <tableColumn id="71" uniqueName="71" name="HDU (step-up/step-down unit)" queryTableFieldId="5" headerRowDxfId="359" dataDxfId="358"/>
    <tableColumn id="72" uniqueName="72" name="HDU (step-up/step-down unit) (%)" queryTableFieldId="6" headerRowDxfId="357" dataDxfId="356"/>
    <tableColumn id="73" uniqueName="73" name="ICU / PICU / NICU" queryTableFieldId="7" headerRowDxfId="355" dataDxfId="354"/>
    <tableColumn id="74" uniqueName="74" name="ICU / PICU / NICU (%)" queryTableFieldId="8" headerRowDxfId="353" dataDxfId="352"/>
    <tableColumn id="75" uniqueName="75" name="Other intermediate care area" queryTableFieldId="9" headerRowDxfId="351" dataDxfId="350"/>
    <tableColumn id="76" uniqueName="76" name="Other intermediate care area (%)" queryTableFieldId="10" headerRowDxfId="349" dataDxfId="348"/>
    <tableColumn id="77" uniqueName="77" name="Recovery only" queryTableFieldId="11" headerRowDxfId="347" dataDxfId="346"/>
    <tableColumn id="78" uniqueName="78" name="Recovery only (%)" queryTableFieldId="12" headerRowDxfId="345" dataDxfId="344"/>
    <tableColumn id="79" uniqueName="79" name="Theatre and recovery" queryTableFieldId="13" headerRowDxfId="343" dataDxfId="342"/>
    <tableColumn id="80" uniqueName="80" name="Theatre and recovery (%)" queryTableFieldId="14" headerRowDxfId="341" dataDxfId="340"/>
    <tableColumn id="87" uniqueName="87" name="Total" queryTableFieldId="21" headerRowDxfId="339" dataDxfId="338"/>
    <tableColumn id="88" uniqueName="88" name="Total (%)" queryTableFieldId="22" headerRowDxfId="337" dataDxfId="336"/>
  </tableColumns>
  <tableStyleInfo name="TableStyleLight9" showFirstColumn="0" showLastColumn="0" showRowStripes="1" showColumnStripes="0"/>
</table>
</file>

<file path=xl/tables/table13.xml><?xml version="1.0" encoding="utf-8"?>
<table xmlns="http://schemas.openxmlformats.org/spreadsheetml/2006/main" id="18" name="_tbl16" displayName="_tbl16" ref="A7:O17" headerRowCount="0" totalsRowShown="0" headerRowDxfId="330" dataDxfId="329" tableBorderDxfId="328">
  <tableColumns count="15">
    <tableColumn id="35" name="Diagnostic Group" headerRowDxfId="327" dataDxfId="326"/>
    <tableColumn id="36" name="&lt;1" headerRowDxfId="325" dataDxfId="324"/>
    <tableColumn id="37" name="&lt;1 (%)" headerRowDxfId="323" dataDxfId="322"/>
    <tableColumn id="38" name="1-4" headerRowDxfId="321" dataDxfId="320"/>
    <tableColumn id="39" name="1-4 (%)" headerRowDxfId="319" dataDxfId="318"/>
    <tableColumn id="40" name="5-10" headerRowDxfId="317" dataDxfId="316"/>
    <tableColumn id="41" name="5-10 (%)" headerRowDxfId="315" dataDxfId="314"/>
    <tableColumn id="42" name="11-15" headerRowDxfId="313" dataDxfId="312"/>
    <tableColumn id="43" name="11-15 (%)" headerRowDxfId="311" dataDxfId="310"/>
    <tableColumn id="44" name="Total" headerRowDxfId="309" dataDxfId="308"/>
    <tableColumn id="45" name="Total (%)" headerRowDxfId="307" dataDxfId="306"/>
    <tableColumn id="1" name="Column1" headerRowDxfId="305" dataDxfId="304"/>
    <tableColumn id="2" name="Column2" headerRowDxfId="303" dataDxfId="302"/>
    <tableColumn id="3" name="Column3" headerRowDxfId="301" dataDxfId="300" dataCellStyle="40% - Accent1"/>
    <tableColumn id="4" name="Column4" headerRowDxfId="299" dataDxfId="298" dataCellStyle="40% - Accent1"/>
  </tableColumns>
  <tableStyleInfo name="TableStyleLight9" showFirstColumn="0" showLastColumn="0" showRowStripes="1" showColumnStripes="0"/>
</table>
</file>

<file path=xl/tables/table14.xml><?xml version="1.0" encoding="utf-8"?>
<table xmlns="http://schemas.openxmlformats.org/spreadsheetml/2006/main" id="4" name="Table4" displayName="Table4" ref="A8:X135" headerRowCount="0" totalsRowShown="0" headerRowDxfId="297" dataDxfId="296" tableBorderDxfId="295" headerRowCellStyle="Accent1">
  <tableColumns count="24">
    <tableColumn id="1" name="Column1" headerRowDxfId="294" dataDxfId="293" headerRowCellStyle="Accent1" dataCellStyle="Normal"/>
    <tableColumn id="2" name="Column2" headerRowDxfId="292" dataDxfId="291" headerRowCellStyle="Accent1"/>
    <tableColumn id="3" name="Column3" headerRowDxfId="290" dataDxfId="289" headerRowCellStyle="Accent1"/>
    <tableColumn id="4" name="Column4" headerRowDxfId="288" dataDxfId="287" headerRowCellStyle="Accent1"/>
    <tableColumn id="5" name="Column5" headerRowDxfId="286" dataDxfId="285" headerRowCellStyle="Accent1"/>
    <tableColumn id="6" name="Column6" headerRowDxfId="284" dataDxfId="283" headerRowCellStyle="Accent1"/>
    <tableColumn id="7" name="Column7" headerRowDxfId="282" dataDxfId="281" headerRowCellStyle="Accent1"/>
    <tableColumn id="8" name="Column8" headerRowDxfId="280" dataDxfId="279" headerRowCellStyle="Accent1"/>
    <tableColumn id="9" name="Column9" headerRowDxfId="278" dataDxfId="277" headerRowCellStyle="Accent1"/>
    <tableColumn id="10" name="Column10" headerRowDxfId="276" dataDxfId="275" headerRowCellStyle="Accent1"/>
    <tableColumn id="11" name="Column11" headerRowDxfId="274" dataDxfId="273" headerRowCellStyle="Accent1"/>
    <tableColumn id="12" name="Column12" headerRowDxfId="272" dataDxfId="271" headerRowCellStyle="Accent1"/>
    <tableColumn id="13" name="Column13" headerRowDxfId="270" dataDxfId="269" headerRowCellStyle="Accent1"/>
    <tableColumn id="14" name="Column14" headerRowDxfId="268" dataDxfId="267" headerRowCellStyle="Accent1"/>
    <tableColumn id="15" name="Column15" headerRowDxfId="266" dataDxfId="265" headerRowCellStyle="Accent1"/>
    <tableColumn id="16" name="Column16" headerRowDxfId="264" dataDxfId="263" headerRowCellStyle="Accent1"/>
    <tableColumn id="17" name="Column17" headerRowDxfId="262" dataDxfId="261" headerRowCellStyle="Accent1"/>
    <tableColumn id="18" name="Column18" headerRowDxfId="260" dataDxfId="259" headerRowCellStyle="Accent1"/>
    <tableColumn id="19" name="Column19" headerRowDxfId="258" dataDxfId="257" headerRowCellStyle="Accent1"/>
    <tableColumn id="20" name="Column20" headerRowDxfId="256" dataDxfId="255" headerRowCellStyle="Accent1"/>
    <tableColumn id="21" name="Column21" headerRowDxfId="254" dataDxfId="253" headerRowCellStyle="Accent1"/>
    <tableColumn id="22" name="Column22" headerRowDxfId="252" dataDxfId="251" headerRowCellStyle="Accent1"/>
    <tableColumn id="23" name="Column23" headerRowDxfId="250" dataDxfId="249" headerRowCellStyle="Accent1"/>
    <tableColumn id="24" name="Column24" headerRowDxfId="248" dataDxfId="247" headerRowCellStyle="Accent1"/>
  </tableColumns>
  <tableStyleInfo name="TableStyleLight9" showFirstColumn="0" showLastColumn="0" showRowStripes="1" showColumnStripes="0"/>
</table>
</file>

<file path=xl/tables/table15.xml><?xml version="1.0" encoding="utf-8"?>
<table xmlns="http://schemas.openxmlformats.org/spreadsheetml/2006/main" id="21" name="_tbl19" displayName="_tbl19" ref="A7:W39" tableType="queryTable" headerRowCount="0" totalsRowShown="0" headerRowDxfId="244" dataDxfId="243" tableBorderDxfId="242">
  <tableColumns count="23">
    <tableColumn id="33" uniqueName="33" name="Year" queryTableFieldId="1" headerRowDxfId="241" dataDxfId="240"/>
    <tableColumn id="34" uniqueName="34" name="Organisation" queryTableFieldId="2" headerRowDxfId="239" dataDxfId="238"/>
    <tableColumn id="35" uniqueName="35" name="Blood / lymphatic" queryTableFieldId="3" headerRowDxfId="237" dataDxfId="236"/>
    <tableColumn id="36" uniqueName="36" name="Blood / lymphatic (%)" queryTableFieldId="4" headerRowDxfId="235" dataDxfId="234"/>
    <tableColumn id="37" uniqueName="37" name="Body wall and cavities" queryTableFieldId="5" headerRowDxfId="233" dataDxfId="232"/>
    <tableColumn id="38" uniqueName="38" name="Body wall and cavities (%)" queryTableFieldId="6" headerRowDxfId="231" dataDxfId="230"/>
    <tableColumn id="39" uniqueName="39" name="Cardiovascular" queryTableFieldId="7" headerRowDxfId="229" dataDxfId="228"/>
    <tableColumn id="40" uniqueName="40" name="Cardiovascular (%)" queryTableFieldId="8" headerRowDxfId="227" dataDxfId="226"/>
    <tableColumn id="41" uniqueName="41" name="Endocrine / metabolic" queryTableFieldId="9" headerRowDxfId="225" dataDxfId="224"/>
    <tableColumn id="42" uniqueName="42" name="Endocrine / metabolic (%)" queryTableFieldId="10" headerRowDxfId="223" dataDxfId="222"/>
    <tableColumn id="43" uniqueName="43" name="Gastrointestinal" queryTableFieldId="11" headerRowDxfId="221" dataDxfId="220"/>
    <tableColumn id="44" uniqueName="44" name="Gastrointestinal (%)" queryTableFieldId="12" headerRowDxfId="219" dataDxfId="218"/>
    <tableColumn id="45" uniqueName="45" name="Infection" queryTableFieldId="13" headerRowDxfId="217" dataDxfId="216"/>
    <tableColumn id="46" uniqueName="46" name="Infection (%)" queryTableFieldId="14" headerRowDxfId="215" dataDxfId="214"/>
    <tableColumn id="47" uniqueName="47" name="Multisystem" queryTableFieldId="15" headerRowDxfId="213" dataDxfId="212"/>
    <tableColumn id="48" uniqueName="48" name="Multisystem (%)" queryTableFieldId="16" headerRowDxfId="211" dataDxfId="210"/>
    <tableColumn id="49" uniqueName="49" name="Musculoskeletal" queryTableFieldId="17" headerRowDxfId="209" dataDxfId="208"/>
    <tableColumn id="50" uniqueName="50" name="Musculoskeletal (%)" queryTableFieldId="18" headerRowDxfId="207" dataDxfId="206"/>
    <tableColumn id="51" uniqueName="51" name="Neurological" queryTableFieldId="19" headerRowDxfId="205" dataDxfId="204"/>
    <tableColumn id="52" uniqueName="52" name="Neurological (%)" queryTableFieldId="20" headerRowDxfId="203" dataDxfId="202"/>
    <tableColumn id="53" uniqueName="53" name="Oncology" queryTableFieldId="21" headerRowDxfId="201" dataDxfId="200"/>
    <tableColumn id="54" uniqueName="54" name="Oncology (%)" queryTableFieldId="22" headerRowDxfId="199" dataDxfId="198" dataCellStyle="40% - Accent1"/>
    <tableColumn id="63" uniqueName="63" name="Total" queryTableFieldId="31" headerRowDxfId="197" dataDxfId="196" dataCellStyle="40% - Accent1"/>
  </tableColumns>
  <tableStyleInfo name="TableStyleLight9" showFirstColumn="0" showLastColumn="0" showRowStripes="1" showColumnStripes="0"/>
</table>
</file>

<file path=xl/tables/table16.xml><?xml version="1.0" encoding="utf-8"?>
<table xmlns="http://schemas.openxmlformats.org/spreadsheetml/2006/main" id="5" name="_tbl196" displayName="_tbl196" ref="A7:W39" tableType="queryTable" headerRowCount="0" totalsRowShown="0" headerRowDxfId="192" dataDxfId="191" tableBorderDxfId="190">
  <tableColumns count="23">
    <tableColumn id="33" uniqueName="33" name="Year" queryTableFieldId="1" headerRowDxfId="189" dataDxfId="188"/>
    <tableColumn id="34" uniqueName="34" name="Organisation" queryTableFieldId="2" headerRowDxfId="187" dataDxfId="186"/>
    <tableColumn id="35" uniqueName="35" name="Blood / lymphatic" queryTableFieldId="3" headerRowDxfId="185" dataDxfId="184"/>
    <tableColumn id="36" uniqueName="36" name="Blood / lymphatic (%)" queryTableFieldId="4" headerRowDxfId="183" dataDxfId="182"/>
    <tableColumn id="37" uniqueName="37" name="Body wall and cavities" queryTableFieldId="5" headerRowDxfId="181" dataDxfId="180"/>
    <tableColumn id="38" uniqueName="38" name="Body wall and cavities (%)" queryTableFieldId="6" headerRowDxfId="179" dataDxfId="178"/>
    <tableColumn id="39" uniqueName="39" name="Cardiovascular" queryTableFieldId="7" headerRowDxfId="177" dataDxfId="176"/>
    <tableColumn id="40" uniqueName="40" name="Cardiovascular (%)" queryTableFieldId="8" headerRowDxfId="175" dataDxfId="174"/>
    <tableColumn id="41" uniqueName="41" name="Endocrine / metabolic" queryTableFieldId="9" headerRowDxfId="173" dataDxfId="172"/>
    <tableColumn id="42" uniqueName="42" name="Endocrine / metabolic (%)" queryTableFieldId="10" headerRowDxfId="171" dataDxfId="170"/>
    <tableColumn id="43" uniqueName="43" name="Gastrointestinal" queryTableFieldId="11" headerRowDxfId="169" dataDxfId="168"/>
    <tableColumn id="44" uniqueName="44" name="Gastrointestinal (%)" queryTableFieldId="12" headerRowDxfId="167" dataDxfId="166"/>
    <tableColumn id="45" uniqueName="45" name="Infection" queryTableFieldId="13" headerRowDxfId="165" dataDxfId="164"/>
    <tableColumn id="46" uniqueName="46" name="Infection (%)" queryTableFieldId="14" headerRowDxfId="163" dataDxfId="162"/>
    <tableColumn id="47" uniqueName="47" name="Multisystem" queryTableFieldId="15" headerRowDxfId="161" dataDxfId="160"/>
    <tableColumn id="48" uniqueName="48" name="Multisystem (%)" queryTableFieldId="16" headerRowDxfId="159" dataDxfId="158"/>
    <tableColumn id="49" uniqueName="49" name="Musculoskeletal" queryTableFieldId="17" headerRowDxfId="157" dataDxfId="156"/>
    <tableColumn id="50" uniqueName="50" name="Musculoskeletal (%)" queryTableFieldId="18" headerRowDxfId="155" dataDxfId="154"/>
    <tableColumn id="51" uniqueName="51" name="Neurological" queryTableFieldId="19" headerRowDxfId="153" dataDxfId="152"/>
    <tableColumn id="52" uniqueName="52" name="Neurological (%)" queryTableFieldId="20" headerRowDxfId="151" dataDxfId="150"/>
    <tableColumn id="53" uniqueName="53" name="Oncology" queryTableFieldId="21" headerRowDxfId="149" dataDxfId="148"/>
    <tableColumn id="54" uniqueName="54" name="Oncology (%)" queryTableFieldId="22" headerRowDxfId="147" dataDxfId="146" dataCellStyle="40% - Accent1"/>
    <tableColumn id="63" uniqueName="63" name="Total" queryTableFieldId="31" headerRowDxfId="145" dataDxfId="144" dataCellStyle="40% - Accent1"/>
  </tableColumns>
  <tableStyleInfo name="TableStyleLight9" showFirstColumn="0" showLastColumn="0" showRowStripes="1" showColumnStripes="0"/>
</table>
</file>

<file path=xl/tables/table17.xml><?xml version="1.0" encoding="utf-8"?>
<table xmlns="http://schemas.openxmlformats.org/spreadsheetml/2006/main" id="11" name="_tbl19612" displayName="_tbl19612" ref="A7:W39" headerRowCount="0" totalsRowShown="0" headerRowDxfId="139" dataDxfId="138" tableBorderDxfId="137">
  <tableColumns count="23">
    <tableColumn id="33" name="Year" headerRowDxfId="136" dataDxfId="135"/>
    <tableColumn id="34" name="Organisation" headerRowDxfId="134" dataDxfId="133"/>
    <tableColumn id="35" name="Blood / lymphatic" headerRowDxfId="132" dataDxfId="131"/>
    <tableColumn id="36" name="Blood / lymphatic (%)" headerRowDxfId="130" dataDxfId="129"/>
    <tableColumn id="37" name="Body wall and cavities" headerRowDxfId="128" dataDxfId="127"/>
    <tableColumn id="38" name="Body wall and cavities (%)" headerRowDxfId="126" dataDxfId="125"/>
    <tableColumn id="39" name="Cardiovascular" headerRowDxfId="124" dataDxfId="123"/>
    <tableColumn id="40" name="Cardiovascular (%)" headerRowDxfId="122" dataDxfId="121"/>
    <tableColumn id="41" name="Endocrine / metabolic" headerRowDxfId="120" dataDxfId="119"/>
    <tableColumn id="42" name="Endocrine / metabolic (%)" headerRowDxfId="118" dataDxfId="117"/>
    <tableColumn id="43" name="Gastrointestinal" headerRowDxfId="116" dataDxfId="115"/>
    <tableColumn id="44" name="Gastrointestinal (%)" headerRowDxfId="114" dataDxfId="113"/>
    <tableColumn id="45" name="Infection" headerRowDxfId="112" dataDxfId="111"/>
    <tableColumn id="46" name="Infection (%)" headerRowDxfId="110" dataDxfId="109"/>
    <tableColumn id="47" name="Multisystem" headerRowDxfId="108" dataDxfId="107"/>
    <tableColumn id="48" name="Multisystem (%)" headerRowDxfId="106" dataDxfId="105"/>
    <tableColumn id="49" name="Musculoskeletal" headerRowDxfId="104" dataDxfId="103"/>
    <tableColumn id="50" name="Musculoskeletal (%)" headerRowDxfId="102" dataDxfId="101"/>
    <tableColumn id="51" name="Neurological" headerRowDxfId="100" dataDxfId="99"/>
    <tableColumn id="52" name="Neurological (%)" headerRowDxfId="98" dataDxfId="97"/>
    <tableColumn id="53" name="Oncology" headerRowDxfId="96" dataDxfId="95"/>
    <tableColumn id="54" name="Oncology (%)" headerRowDxfId="94" dataDxfId="93" dataCellStyle="40% - Accent1"/>
    <tableColumn id="63" name="Total" headerRowDxfId="92" dataDxfId="91" dataCellStyle="40% - Accent1"/>
  </tableColumns>
  <tableStyleInfo name="TableStyleLight9" showFirstColumn="0" showLastColumn="0" showRowStripes="1" showColumnStripes="0"/>
</table>
</file>

<file path=xl/tables/table18.xml><?xml version="1.0" encoding="utf-8"?>
<table xmlns="http://schemas.openxmlformats.org/spreadsheetml/2006/main" id="10" name="_tbl19611" displayName="_tbl19611" ref="A7:W39" tableType="queryTable" headerRowCount="0" totalsRowShown="0" headerRowDxfId="86" dataDxfId="85" tableBorderDxfId="84">
  <tableColumns count="23">
    <tableColumn id="33" uniqueName="33" name="Year" queryTableFieldId="1" headerRowDxfId="83" dataDxfId="82"/>
    <tableColumn id="34" uniqueName="34" name="Organisation" queryTableFieldId="2" headerRowDxfId="81" dataDxfId="80"/>
    <tableColumn id="35" uniqueName="35" name="Blood / lymphatic" queryTableFieldId="3" headerRowDxfId="79" dataDxfId="78"/>
    <tableColumn id="36" uniqueName="36" name="Blood / lymphatic (%)" queryTableFieldId="4" headerRowDxfId="77" dataDxfId="76"/>
    <tableColumn id="37" uniqueName="37" name="Body wall and cavities" queryTableFieldId="5" headerRowDxfId="75" dataDxfId="74"/>
    <tableColumn id="38" uniqueName="38" name="Body wall and cavities (%)" queryTableFieldId="6" headerRowDxfId="73" dataDxfId="72"/>
    <tableColumn id="39" uniqueName="39" name="Cardiovascular" queryTableFieldId="7" headerRowDxfId="71" dataDxfId="70"/>
    <tableColumn id="40" uniqueName="40" name="Cardiovascular (%)" queryTableFieldId="8" headerRowDxfId="69" dataDxfId="68"/>
    <tableColumn id="41" uniqueName="41" name="Endocrine / metabolic" queryTableFieldId="9" headerRowDxfId="67" dataDxfId="66"/>
    <tableColumn id="42" uniqueName="42" name="Endocrine / metabolic (%)" queryTableFieldId="10" headerRowDxfId="65" dataDxfId="64"/>
    <tableColumn id="43" uniqueName="43" name="Gastrointestinal" queryTableFieldId="11" headerRowDxfId="63" dataDxfId="62"/>
    <tableColumn id="44" uniqueName="44" name="Gastrointestinal (%)" queryTableFieldId="12" headerRowDxfId="61" dataDxfId="60"/>
    <tableColumn id="45" uniqueName="45" name="Infection" queryTableFieldId="13" headerRowDxfId="59" dataDxfId="58"/>
    <tableColumn id="46" uniqueName="46" name="Infection (%)" queryTableFieldId="14" headerRowDxfId="57" dataDxfId="56"/>
    <tableColumn id="47" uniqueName="47" name="Multisystem" queryTableFieldId="15" headerRowDxfId="55" dataDxfId="54"/>
    <tableColumn id="48" uniqueName="48" name="Multisystem (%)" queryTableFieldId="16" headerRowDxfId="53" dataDxfId="52"/>
    <tableColumn id="49" uniqueName="49" name="Musculoskeletal" queryTableFieldId="17" headerRowDxfId="51" dataDxfId="50"/>
    <tableColumn id="50" uniqueName="50" name="Musculoskeletal (%)" queryTableFieldId="18" headerRowDxfId="49" dataDxfId="48"/>
    <tableColumn id="51" uniqueName="51" name="Neurological" queryTableFieldId="19" headerRowDxfId="47" dataDxfId="46"/>
    <tableColumn id="52" uniqueName="52" name="Neurological (%)" queryTableFieldId="20" headerRowDxfId="45" dataDxfId="44"/>
    <tableColumn id="53" uniqueName="53" name="Oncology" queryTableFieldId="21" headerRowDxfId="43" dataDxfId="42"/>
    <tableColumn id="54" uniqueName="54" name="Oncology (%)" queryTableFieldId="22" headerRowDxfId="41" dataDxfId="40" dataCellStyle="40% - Accent1"/>
    <tableColumn id="63" uniqueName="63" name="Total" queryTableFieldId="31" headerRowDxfId="39" dataDxfId="38" dataCellStyle="40% - Accent1"/>
  </tableColumns>
  <tableStyleInfo name="TableStyleLight9" showFirstColumn="0" showLastColumn="0" showRowStripes="1" showColumnStripes="0"/>
</table>
</file>

<file path=xl/tables/table2.xml><?xml version="1.0" encoding="utf-8"?>
<table xmlns="http://schemas.openxmlformats.org/spreadsheetml/2006/main" id="3" name="_tbl3" displayName="_tbl3" ref="A9:W137" headerRowCount="0" totalsRowShown="0" headerRowDxfId="24" dataDxfId="23" headerRowCellStyle="Normal" dataCellStyle="Comma">
  <tableColumns count="23">
    <tableColumn id="1" name="Organisation" dataDxfId="22"/>
    <tableColumn id="2" name="Year" dataDxfId="21"/>
    <tableColumn id="25" name="&lt;1 Month" dataDxfId="20" dataCellStyle="Comma"/>
    <tableColumn id="24" name="&lt;1 Month (%)" dataDxfId="19"/>
    <tableColumn id="23" name="1-2 Month" dataDxfId="18" dataCellStyle="Comma"/>
    <tableColumn id="22" name="1-2 Month (%)" dataDxfId="17"/>
    <tableColumn id="21" name="3-5 Month" dataDxfId="16" dataCellStyle="Comma"/>
    <tableColumn id="20" name="3-5 Month (%)" dataDxfId="15"/>
    <tableColumn id="19" name="6-11 Month" dataDxfId="14" dataCellStyle="Comma"/>
    <tableColumn id="18" name="6-11 Month (%)" dataDxfId="13"/>
    <tableColumn id="3" name="Under 1 Year Total" dataDxfId="12" dataCellStyle="Comma"/>
    <tableColumn id="4" name="Under 1 Year Total (%)" dataDxfId="11"/>
    <tableColumn id="5" name="1-4 Years" dataDxfId="10" dataCellStyle="Comma"/>
    <tableColumn id="6" name="1-4 Years (%)" dataDxfId="9"/>
    <tableColumn id="7" name="5-10 Years" dataDxfId="8" dataCellStyle="Comma"/>
    <tableColumn id="8" name="5-10 Years (%)" dataDxfId="7"/>
    <tableColumn id="9" name="11-15 Years" dataDxfId="6" dataCellStyle="Comma"/>
    <tableColumn id="10" name="11-15 Years (%)" dataDxfId="5"/>
    <tableColumn id="15" name="&lt;16 Years Total" dataDxfId="4" dataCellStyle="Comma"/>
    <tableColumn id="14" name="&lt;16 Years Total (%)" dataDxfId="3"/>
    <tableColumn id="17" name="&gt;16 Years Total" dataDxfId="2" dataCellStyle="Comma"/>
    <tableColumn id="16" name="&gt;16 Years Total (%)" dataDxfId="1"/>
    <tableColumn id="11" name="Total" dataDxfId="0" dataCellStyle="Comma"/>
  </tableColumns>
  <tableStyleInfo name="TableStyleLight9" showFirstColumn="0" showLastColumn="0" showRowStripes="1" showColumnStripes="0"/>
</table>
</file>

<file path=xl/tables/table3.xml><?xml version="1.0" encoding="utf-8"?>
<table xmlns="http://schemas.openxmlformats.org/spreadsheetml/2006/main" id="9" name="_tbl9" displayName="_tbl9" ref="A8:AB107" tableType="queryTable" headerRowCount="0" totalsRowShown="0" headerRowDxfId="753" dataDxfId="752">
  <tableColumns count="28">
    <tableColumn id="29" uniqueName="29" name="Year" queryTableFieldId="1" headerRowDxfId="751" dataDxfId="750"/>
    <tableColumn id="30" uniqueName="30" name="Organisation" queryTableFieldId="2" headerRowDxfId="749" dataDxfId="748"/>
    <tableColumn id="31" uniqueName="31" name="January" queryTableFieldId="3" headerRowDxfId="747" dataDxfId="746" dataCellStyle="Comma"/>
    <tableColumn id="32" uniqueName="32" name="January (%)" queryTableFieldId="4" headerRowDxfId="745" dataDxfId="744"/>
    <tableColumn id="33" uniqueName="33" name="February" queryTableFieldId="5" headerRowDxfId="743" dataDxfId="742" dataCellStyle="Comma"/>
    <tableColumn id="34" uniqueName="34" name="February (%)" queryTableFieldId="6" headerRowDxfId="741" dataDxfId="740"/>
    <tableColumn id="35" uniqueName="35" name="March" queryTableFieldId="7" headerRowDxfId="739" dataDxfId="738" dataCellStyle="Comma"/>
    <tableColumn id="36" uniqueName="36" name="March (%)" queryTableFieldId="8" headerRowDxfId="737" dataDxfId="736"/>
    <tableColumn id="37" uniqueName="37" name="April" queryTableFieldId="9" headerRowDxfId="735" dataDxfId="734" dataCellStyle="Comma"/>
    <tableColumn id="38" uniqueName="38" name="April (%)" queryTableFieldId="10" headerRowDxfId="733" dataDxfId="732"/>
    <tableColumn id="39" uniqueName="39" name="May" queryTableFieldId="11" headerRowDxfId="731" dataDxfId="730" dataCellStyle="Comma"/>
    <tableColumn id="40" uniqueName="40" name="May (%)" queryTableFieldId="12" headerRowDxfId="729" dataDxfId="728"/>
    <tableColumn id="41" uniqueName="41" name="June" queryTableFieldId="13" headerRowDxfId="727" dataDxfId="726" dataCellStyle="Comma"/>
    <tableColumn id="42" uniqueName="42" name="June (%)" queryTableFieldId="14" headerRowDxfId="725" dataDxfId="724"/>
    <tableColumn id="43" uniqueName="43" name="July" queryTableFieldId="15" headerRowDxfId="723" dataDxfId="722" dataCellStyle="Comma"/>
    <tableColumn id="44" uniqueName="44" name="July (%)" queryTableFieldId="16" headerRowDxfId="721" dataDxfId="720"/>
    <tableColumn id="45" uniqueName="45" name="August" queryTableFieldId="17" headerRowDxfId="719" dataDxfId="718" dataCellStyle="Comma"/>
    <tableColumn id="46" uniqueName="46" name="August (%)" queryTableFieldId="18" headerRowDxfId="717" dataDxfId="716"/>
    <tableColumn id="47" uniqueName="47" name="September" queryTableFieldId="19" headerRowDxfId="715" dataDxfId="714" dataCellStyle="Comma"/>
    <tableColumn id="48" uniqueName="48" name="September (%)" queryTableFieldId="20" headerRowDxfId="713" dataDxfId="712"/>
    <tableColumn id="49" uniqueName="49" name="October" queryTableFieldId="21" headerRowDxfId="711" dataDxfId="710" dataCellStyle="Comma"/>
    <tableColumn id="50" uniqueName="50" name="October (%)" queryTableFieldId="22" headerRowDxfId="709" dataDxfId="708"/>
    <tableColumn id="51" uniqueName="51" name="November" queryTableFieldId="23" headerRowDxfId="707" dataDxfId="706" dataCellStyle="Comma"/>
    <tableColumn id="52" uniqueName="52" name="November (%)" queryTableFieldId="24" headerRowDxfId="705" dataDxfId="704"/>
    <tableColumn id="53" uniqueName="53" name="December" queryTableFieldId="25" headerRowDxfId="703" dataDxfId="702" dataCellStyle="Comma"/>
    <tableColumn id="54" uniqueName="54" name="December (%)" queryTableFieldId="26" headerRowDxfId="701" dataDxfId="700"/>
    <tableColumn id="55" uniqueName="55" name="Total" queryTableFieldId="27" headerRowDxfId="699" dataDxfId="698" dataCellStyle="Comma"/>
    <tableColumn id="56" uniqueName="56" name="Total (%)" queryTableFieldId="28" headerRowDxfId="697" dataDxfId="696"/>
  </tableColumns>
  <tableStyleInfo name="TableStyleLight9" showFirstColumn="0" showLastColumn="0" showRowStripes="1" showColumnStripes="0"/>
</table>
</file>

<file path=xl/tables/table4.xml><?xml version="1.0" encoding="utf-8"?>
<table xmlns="http://schemas.openxmlformats.org/spreadsheetml/2006/main" id="6" name="_tbl6" displayName="_tbl6" ref="A7:M46" tableType="queryTable" headerRowCount="0" totalsRowShown="0" headerRowDxfId="692" dataDxfId="691">
  <tableColumns count="13">
    <tableColumn id="1" uniqueName="1" name="Year" queryTableFieldId="1" headerRowDxfId="690" dataDxfId="689"/>
    <tableColumn id="2" uniqueName="2" name="GRAPHAXISSPAN" queryTableFieldId="2" headerRowDxfId="688" dataDxfId="687"/>
    <tableColumn id="3" uniqueName="3" name="Month" queryTableFieldId="3" headerRowDxfId="686" dataDxfId="685"/>
    <tableColumn id="4" uniqueName="4" name="&lt;1" queryTableFieldId="4" headerRowDxfId="684" dataDxfId="683" dataCellStyle="Comma"/>
    <tableColumn id="5" uniqueName="5" name="&lt;1 (%)" queryTableFieldId="5" headerRowDxfId="682" dataDxfId="681"/>
    <tableColumn id="6" uniqueName="6" name="n" queryTableFieldId="6" headerRowDxfId="680" dataDxfId="679" dataCellStyle="Comma"/>
    <tableColumn id="7" uniqueName="7" name="1-4 (%)" queryTableFieldId="7" headerRowDxfId="678" dataDxfId="677"/>
    <tableColumn id="8" uniqueName="8" name="5-10" queryTableFieldId="8" headerRowDxfId="676" dataDxfId="675" dataCellStyle="Comma"/>
    <tableColumn id="9" uniqueName="9" name="5-10 (%)" queryTableFieldId="9" headerRowDxfId="674" dataDxfId="673"/>
    <tableColumn id="10" uniqueName="10" name="11-15" queryTableFieldId="10" headerRowDxfId="672" dataDxfId="671" dataCellStyle="Comma"/>
    <tableColumn id="11" uniqueName="11" name="11-15 (%)" queryTableFieldId="11" headerRowDxfId="670" dataDxfId="669"/>
    <tableColumn id="12" uniqueName="12" name="Total" queryTableFieldId="12" headerRowDxfId="668" dataDxfId="667" dataCellStyle="Comma"/>
    <tableColumn id="13" uniqueName="13" name="Column1" queryTableFieldId="14" headerRowDxfId="666" dataDxfId="665"/>
  </tableColumns>
  <tableStyleInfo name="TableStyleLight9" showFirstColumn="0" showLastColumn="0" showRowStripes="1" showColumnStripes="0"/>
</table>
</file>

<file path=xl/tables/table5.xml><?xml version="1.0" encoding="utf-8"?>
<table xmlns="http://schemas.openxmlformats.org/spreadsheetml/2006/main" id="7" name="_tbl7" displayName="_tbl7" ref="A7:X46" tableType="queryTable" headerRowCount="0" totalsRowShown="0" headerRowDxfId="662" dataDxfId="661">
  <tableColumns count="24">
    <tableColumn id="34" uniqueName="34" name="Year" queryTableFieldId="1" headerRowDxfId="660" dataDxfId="659"/>
    <tableColumn id="36" uniqueName="36" name="Month" queryTableFieldId="3" headerRowDxfId="658" dataDxfId="657"/>
    <tableColumn id="37" uniqueName="37" name="Blood / lymphatic" queryTableFieldId="4" headerRowDxfId="656" dataDxfId="655"/>
    <tableColumn id="38" uniqueName="38" name="Blood / lymphatic (%)" queryTableFieldId="5" headerRowDxfId="654" dataDxfId="653"/>
    <tableColumn id="39" uniqueName="39" name="Body wall and cavities" queryTableFieldId="6" headerRowDxfId="652" dataDxfId="651"/>
    <tableColumn id="40" uniqueName="40" name="Body wall and cavities (%)" queryTableFieldId="7" headerRowDxfId="650" dataDxfId="649"/>
    <tableColumn id="41" uniqueName="41" name="Cardiovascular" queryTableFieldId="8" headerRowDxfId="648" dataDxfId="647"/>
    <tableColumn id="42" uniqueName="42" name="Cardiovascular (%)" queryTableFieldId="9" headerRowDxfId="646" dataDxfId="645"/>
    <tableColumn id="43" uniqueName="43" name="Endocrine / metabolic" queryTableFieldId="10" headerRowDxfId="644" dataDxfId="643"/>
    <tableColumn id="44" uniqueName="44" name="Endocrine / metabolic (%)" queryTableFieldId="11" headerRowDxfId="642" dataDxfId="641"/>
    <tableColumn id="45" uniqueName="45" name="Gastrointestinal" queryTableFieldId="12" headerRowDxfId="640" dataDxfId="639"/>
    <tableColumn id="46" uniqueName="46" name="Gastrointestinal (%)" queryTableFieldId="13" headerRowDxfId="638" dataDxfId="637"/>
    <tableColumn id="47" uniqueName="47" name="Infection" queryTableFieldId="14" headerRowDxfId="636" dataDxfId="635"/>
    <tableColumn id="48" uniqueName="48" name="Infection (%)" queryTableFieldId="15" headerRowDxfId="634" dataDxfId="633"/>
    <tableColumn id="49" uniqueName="49" name="Multisystem" queryTableFieldId="16" headerRowDxfId="632" dataDxfId="631"/>
    <tableColumn id="50" uniqueName="50" name="Multisystem (%)" queryTableFieldId="17" headerRowDxfId="630" dataDxfId="629"/>
    <tableColumn id="51" uniqueName="51" name="Musculoskeletal" queryTableFieldId="18" headerRowDxfId="628" dataDxfId="627"/>
    <tableColumn id="52" uniqueName="52" name="Musculoskeletal (%)" queryTableFieldId="19" headerRowDxfId="626" dataDxfId="625"/>
    <tableColumn id="53" uniqueName="53" name="Neurological" queryTableFieldId="20" headerRowDxfId="624" dataDxfId="623"/>
    <tableColumn id="54" uniqueName="54" name="Neurological (%)" queryTableFieldId="21" headerRowDxfId="622" dataDxfId="621"/>
    <tableColumn id="55" uniqueName="55" name="Oncology" queryTableFieldId="22" headerRowDxfId="620" dataDxfId="619"/>
    <tableColumn id="56" uniqueName="56" name="Oncology (%)" queryTableFieldId="23" headerRowDxfId="618" dataDxfId="617"/>
    <tableColumn id="65" uniqueName="65" name="Total" queryTableFieldId="32" headerRowDxfId="616" dataDxfId="615"/>
    <tableColumn id="66" uniqueName="66" name="Total (%)" queryTableFieldId="33" headerRowDxfId="614" dataDxfId="613"/>
  </tableColumns>
  <tableStyleInfo name="TableStyleLight9" showFirstColumn="0" showLastColumn="0" showRowStripes="1" showColumnStripes="0"/>
</table>
</file>

<file path=xl/tables/table6.xml><?xml version="1.0" encoding="utf-8"?>
<table xmlns="http://schemas.openxmlformats.org/spreadsheetml/2006/main" id="8" name="_tbl8" displayName="_tbl8" ref="A5:M44" tableType="queryTable" headerRowCount="0" totalsRowShown="0" headerRowDxfId="606" dataDxfId="605">
  <tableColumns count="13">
    <tableColumn id="2" uniqueName="2" name="Year" queryTableFieldId="1" headerRowDxfId="604" dataDxfId="603"/>
    <tableColumn id="3" uniqueName="3" name="GRAPHAXISSPAN" queryTableFieldId="2" headerRowDxfId="602" dataDxfId="601"/>
    <tableColumn id="4" uniqueName="4" name="Month" queryTableFieldId="3" headerRowDxfId="600" dataDxfId="599"/>
    <tableColumn id="5" uniqueName="5" name="&lt;1" queryTableFieldId="4" headerRowDxfId="598" dataDxfId="597" dataCellStyle="Comma"/>
    <tableColumn id="6" uniqueName="6" name="&lt;1 (%)" queryTableFieldId="5" headerRowDxfId="596" dataDxfId="595"/>
    <tableColumn id="7" uniqueName="7" name="1-4" queryTableFieldId="6" headerRowDxfId="594" dataDxfId="593" dataCellStyle="Comma"/>
    <tableColumn id="8" uniqueName="8" name="1-4 (%)" queryTableFieldId="7" headerRowDxfId="592" dataDxfId="591"/>
    <tableColumn id="9" uniqueName="9" name="5-10" queryTableFieldId="8" headerRowDxfId="590" dataDxfId="589" dataCellStyle="Comma"/>
    <tableColumn id="10" uniqueName="10" name="5-10 (%)" queryTableFieldId="9" headerRowDxfId="588" dataDxfId="587"/>
    <tableColumn id="11" uniqueName="11" name="11-15" queryTableFieldId="10" headerRowDxfId="586" dataDxfId="585" dataCellStyle="Comma"/>
    <tableColumn id="12" uniqueName="12" name="11-15 (%)" queryTableFieldId="11" headerRowDxfId="584" dataDxfId="583"/>
    <tableColumn id="13" uniqueName="13" name="Total" queryTableFieldId="12" headerRowDxfId="582" dataDxfId="581" dataCellStyle="Comma"/>
    <tableColumn id="14" uniqueName="14" name="Total (%)" queryTableFieldId="13" headerRowDxfId="580" dataDxfId="579"/>
  </tableColumns>
  <tableStyleInfo name="TableStyleLight9" showFirstColumn="0" showLastColumn="0" showRowStripes="1" showColumnStripes="0"/>
</table>
</file>

<file path=xl/tables/table7.xml><?xml version="1.0" encoding="utf-8"?>
<table xmlns="http://schemas.openxmlformats.org/spreadsheetml/2006/main" id="2" name="Table2" displayName="Table2" ref="A9:P36" headerRowCount="0" totalsRowShown="0" headerRowDxfId="578" dataDxfId="576" headerRowBorderDxfId="577" tableBorderDxfId="575">
  <tableColumns count="16">
    <tableColumn id="1" name="Column1" headerRowDxfId="574" dataDxfId="573"/>
    <tableColumn id="2" name="Column2" headerRowDxfId="572" dataDxfId="571"/>
    <tableColumn id="3" name="Column3" headerRowDxfId="570" dataDxfId="569" headerRowCellStyle="Comma" dataCellStyle="Comma"/>
    <tableColumn id="4" name="Column4" headerRowDxfId="568" dataDxfId="567"/>
    <tableColumn id="5" name="Column5" headerRowDxfId="566" dataDxfId="565" headerRowCellStyle="Comma" dataCellStyle="Comma"/>
    <tableColumn id="6" name="Column6" headerRowDxfId="564" dataDxfId="563"/>
    <tableColumn id="7" name="Column7" headerRowDxfId="562" dataDxfId="561" headerRowCellStyle="Comma" dataCellStyle="Comma"/>
    <tableColumn id="8" name="Column8" headerRowDxfId="560" dataDxfId="559"/>
    <tableColumn id="9" name="Column9" headerRowDxfId="558" dataDxfId="557" headerRowCellStyle="Comma" dataCellStyle="Comma"/>
    <tableColumn id="10" name="Column10" headerRowDxfId="556" dataDxfId="555"/>
    <tableColumn id="11" name="Column11" headerRowDxfId="554" dataDxfId="553" headerRowCellStyle="Comma" dataCellStyle="Comma"/>
    <tableColumn id="12" name="Column12" headerRowDxfId="552" dataDxfId="551"/>
    <tableColumn id="13" name="Column13" headerRowDxfId="550" dataDxfId="549" headerRowCellStyle="Comma" dataCellStyle="Comma"/>
    <tableColumn id="14" name="Column14" headerRowDxfId="548" dataDxfId="547"/>
    <tableColumn id="15" name="Column15" headerRowDxfId="546" dataDxfId="545" headerRowCellStyle="Comma" dataCellStyle="Comma"/>
    <tableColumn id="16" name="Column16" headerRowDxfId="544" dataDxfId="543" headerRowCellStyle="20% - Accent1" dataCellStyle="20% - Accent1"/>
  </tableColumns>
  <tableStyleInfo name="TableStyleLight9" showFirstColumn="0" showLastColumn="0" showRowStripes="1" showColumnStripes="0"/>
</table>
</file>

<file path=xl/tables/table8.xml><?xml version="1.0" encoding="utf-8"?>
<table xmlns="http://schemas.openxmlformats.org/spreadsheetml/2006/main" id="13" name="_tbl11" displayName="_tbl11" ref="A4:N104" tableType="queryTable" totalsRowShown="0" headerRowDxfId="539" dataDxfId="538">
  <tableColumns count="14">
    <tableColumn id="15" uniqueName="15" name="Year" queryTableFieldId="1" dataDxfId="537"/>
    <tableColumn id="16" uniqueName="16" name="Organisation" queryTableFieldId="2" dataDxfId="536"/>
    <tableColumn id="17" uniqueName="17" name="&lt;1%" queryTableFieldId="3" dataDxfId="535" dataCellStyle="Comma"/>
    <tableColumn id="18" uniqueName="18" name="&lt;1% (%)" queryTableFieldId="4" dataDxfId="534"/>
    <tableColumn id="19" uniqueName="19" name="1-5%" queryTableFieldId="5" dataDxfId="533" dataCellStyle="Comma"/>
    <tableColumn id="20" uniqueName="20" name="1-5% (%)" queryTableFieldId="6" dataDxfId="532"/>
    <tableColumn id="21" uniqueName="21" name="5-15%" queryTableFieldId="7" dataDxfId="531" dataCellStyle="Comma"/>
    <tableColumn id="22" uniqueName="22" name="5-15% (%)" queryTableFieldId="8" dataDxfId="530"/>
    <tableColumn id="23" uniqueName="23" name="15-30%" queryTableFieldId="9" dataDxfId="529" dataCellStyle="Comma"/>
    <tableColumn id="24" uniqueName="24" name="15-30% (%)" queryTableFieldId="10" dataDxfId="528"/>
    <tableColumn id="25" uniqueName="25" name="30%+" queryTableFieldId="11" dataDxfId="527" dataCellStyle="Comma"/>
    <tableColumn id="26" uniqueName="26" name="30%+ (%)" queryTableFieldId="12" dataDxfId="526"/>
    <tableColumn id="27" uniqueName="27" name="Total" queryTableFieldId="13" dataDxfId="525" dataCellStyle="Comma"/>
    <tableColumn id="28" uniqueName="28" name="Total (%)" queryTableFieldId="14" dataDxfId="524"/>
  </tableColumns>
  <tableStyleInfo name="TableStyleLight9" showFirstColumn="0" showLastColumn="0" showRowStripes="1" showColumnStripes="0"/>
</table>
</file>

<file path=xl/tables/table9.xml><?xml version="1.0" encoding="utf-8"?>
<table xmlns="http://schemas.openxmlformats.org/spreadsheetml/2006/main" id="14" name="_tbl12" displayName="_tbl12" ref="A5:K10" tableType="queryTable" totalsRowShown="0" headerRowDxfId="518" dataDxfId="517">
  <tableColumns count="11">
    <tableColumn id="12" uniqueName="12" name="Admission type" queryTableFieldId="1" dataDxfId="516"/>
    <tableColumn id="13" uniqueName="13" name="&lt;1" queryTableFieldId="2" dataDxfId="515" dataCellStyle="Comma"/>
    <tableColumn id="14" uniqueName="14" name="&lt;1 (%)" queryTableFieldId="3" dataDxfId="514"/>
    <tableColumn id="15" uniqueName="15" name="1-4" queryTableFieldId="4" dataDxfId="513" dataCellStyle="Comma"/>
    <tableColumn id="16" uniqueName="16" name="1-4 (%)" queryTableFieldId="5" dataDxfId="512"/>
    <tableColumn id="17" uniqueName="17" name="5-10" queryTableFieldId="6" dataDxfId="511" dataCellStyle="Comma"/>
    <tableColumn id="18" uniqueName="18" name="5-10 (%)" queryTableFieldId="7" dataDxfId="510"/>
    <tableColumn id="19" uniqueName="19" name="11-15" queryTableFieldId="8" dataDxfId="509" dataCellStyle="Comma"/>
    <tableColumn id="20" uniqueName="20" name="11-15 (%)" queryTableFieldId="9" dataDxfId="508"/>
    <tableColumn id="21" uniqueName="21" name="Total" queryTableFieldId="10" dataDxfId="507" dataCellStyle="Comma"/>
    <tableColumn id="22" uniqueName="22" name="Total (%)" queryTableFieldId="11" dataDxfId="50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showGridLines="0" showRowColHeaders="0" topLeftCell="A13" zoomScaleNormal="100" workbookViewId="0">
      <selection activeCell="B46" sqref="B46"/>
    </sheetView>
  </sheetViews>
  <sheetFormatPr defaultColWidth="9.140625" defaultRowHeight="12.75" x14ac:dyDescent="0.2"/>
  <cols>
    <col min="1" max="1" width="9.140625" style="524"/>
    <col min="2" max="2" width="100" style="524" customWidth="1"/>
    <col min="3" max="16384" width="9.140625" style="524"/>
  </cols>
  <sheetData>
    <row r="1" spans="1:2" ht="18" x14ac:dyDescent="0.2">
      <c r="A1" s="515" t="s">
        <v>355</v>
      </c>
    </row>
    <row r="2" spans="1:2" ht="15" customHeight="1" x14ac:dyDescent="0.2">
      <c r="A2" s="525" t="s">
        <v>34</v>
      </c>
      <c r="B2" s="516" t="s">
        <v>356</v>
      </c>
    </row>
    <row r="3" spans="1:2" ht="15" customHeight="1" x14ac:dyDescent="0.2">
      <c r="A3" s="525" t="s">
        <v>35</v>
      </c>
      <c r="B3" s="516" t="s">
        <v>357</v>
      </c>
    </row>
    <row r="4" spans="1:2" ht="15" customHeight="1" x14ac:dyDescent="0.2">
      <c r="A4" s="525" t="s">
        <v>36</v>
      </c>
      <c r="B4" s="516" t="s">
        <v>358</v>
      </c>
    </row>
    <row r="5" spans="1:2" ht="15" customHeight="1" x14ac:dyDescent="0.2">
      <c r="A5" s="525" t="s">
        <v>37</v>
      </c>
      <c r="B5" s="516" t="s">
        <v>359</v>
      </c>
    </row>
    <row r="6" spans="1:2" ht="15" customHeight="1" x14ac:dyDescent="0.2">
      <c r="A6" s="525" t="s">
        <v>38</v>
      </c>
      <c r="B6" s="516" t="s">
        <v>360</v>
      </c>
    </row>
    <row r="7" spans="1:2" ht="15" customHeight="1" x14ac:dyDescent="0.2">
      <c r="A7" s="525" t="s">
        <v>39</v>
      </c>
      <c r="B7" s="516" t="s">
        <v>361</v>
      </c>
    </row>
    <row r="8" spans="1:2" ht="15" customHeight="1" x14ac:dyDescent="0.2">
      <c r="A8" s="525" t="s">
        <v>40</v>
      </c>
      <c r="B8" s="516" t="s">
        <v>362</v>
      </c>
    </row>
    <row r="9" spans="1:2" ht="15" customHeight="1" x14ac:dyDescent="0.2">
      <c r="A9" s="525" t="s">
        <v>41</v>
      </c>
      <c r="B9" s="516" t="s">
        <v>363</v>
      </c>
    </row>
    <row r="10" spans="1:2" ht="15" customHeight="1" x14ac:dyDescent="0.2">
      <c r="A10" s="525" t="s">
        <v>42</v>
      </c>
      <c r="B10" s="516" t="s">
        <v>364</v>
      </c>
    </row>
    <row r="11" spans="1:2" ht="15" customHeight="1" x14ac:dyDescent="0.2">
      <c r="A11" s="525" t="s">
        <v>43</v>
      </c>
      <c r="B11" s="516" t="s">
        <v>365</v>
      </c>
    </row>
    <row r="12" spans="1:2" ht="15" customHeight="1" x14ac:dyDescent="0.2">
      <c r="A12" s="525" t="s">
        <v>44</v>
      </c>
      <c r="B12" s="516" t="s">
        <v>366</v>
      </c>
    </row>
    <row r="13" spans="1:2" ht="15" customHeight="1" x14ac:dyDescent="0.2">
      <c r="A13" s="525" t="s">
        <v>45</v>
      </c>
      <c r="B13" s="516" t="s">
        <v>367</v>
      </c>
    </row>
    <row r="14" spans="1:2" ht="15" customHeight="1" x14ac:dyDescent="0.2">
      <c r="A14" s="525" t="s">
        <v>46</v>
      </c>
      <c r="B14" s="516" t="s">
        <v>368</v>
      </c>
    </row>
    <row r="15" spans="1:2" ht="15" customHeight="1" x14ac:dyDescent="0.2">
      <c r="A15" s="525" t="s">
        <v>47</v>
      </c>
      <c r="B15" s="516" t="s">
        <v>369</v>
      </c>
    </row>
    <row r="16" spans="1:2" ht="15" customHeight="1" x14ac:dyDescent="0.2">
      <c r="A16" s="525" t="s">
        <v>48</v>
      </c>
      <c r="B16" s="516" t="s">
        <v>370</v>
      </c>
    </row>
    <row r="17" spans="1:2" ht="15" customHeight="1" x14ac:dyDescent="0.2">
      <c r="A17" s="525" t="s">
        <v>49</v>
      </c>
      <c r="B17" s="516" t="s">
        <v>371</v>
      </c>
    </row>
    <row r="18" spans="1:2" ht="15" customHeight="1" x14ac:dyDescent="0.2">
      <c r="A18" s="525" t="s">
        <v>50</v>
      </c>
      <c r="B18" s="516" t="s">
        <v>372</v>
      </c>
    </row>
    <row r="19" spans="1:2" ht="15" customHeight="1" x14ac:dyDescent="0.2">
      <c r="A19" s="525" t="s">
        <v>51</v>
      </c>
      <c r="B19" s="516" t="s">
        <v>373</v>
      </c>
    </row>
    <row r="20" spans="1:2" ht="15" customHeight="1" x14ac:dyDescent="0.2">
      <c r="A20" s="525" t="s">
        <v>52</v>
      </c>
      <c r="B20" s="516" t="s">
        <v>374</v>
      </c>
    </row>
    <row r="21" spans="1:2" ht="15" customHeight="1" x14ac:dyDescent="0.2">
      <c r="A21" s="525" t="s">
        <v>53</v>
      </c>
      <c r="B21" s="516" t="s">
        <v>375</v>
      </c>
    </row>
    <row r="22" spans="1:2" ht="15" customHeight="1" x14ac:dyDescent="0.2">
      <c r="A22" s="525" t="s">
        <v>54</v>
      </c>
      <c r="B22" s="516" t="s">
        <v>376</v>
      </c>
    </row>
    <row r="23" spans="1:2" ht="15" customHeight="1" x14ac:dyDescent="0.2">
      <c r="A23" s="525" t="s">
        <v>55</v>
      </c>
      <c r="B23" s="516" t="s">
        <v>377</v>
      </c>
    </row>
    <row r="24" spans="1:2" ht="15" customHeight="1" x14ac:dyDescent="0.2">
      <c r="A24" s="525" t="s">
        <v>56</v>
      </c>
      <c r="B24" s="516" t="s">
        <v>378</v>
      </c>
    </row>
    <row r="25" spans="1:2" ht="15" customHeight="1" x14ac:dyDescent="0.2">
      <c r="A25" s="525" t="s">
        <v>57</v>
      </c>
      <c r="B25" s="516" t="s">
        <v>379</v>
      </c>
    </row>
    <row r="26" spans="1:2" ht="15" customHeight="1" x14ac:dyDescent="0.2">
      <c r="A26" s="525" t="s">
        <v>58</v>
      </c>
      <c r="B26" s="516" t="s">
        <v>380</v>
      </c>
    </row>
    <row r="27" spans="1:2" ht="15" customHeight="1" x14ac:dyDescent="0.2">
      <c r="A27" s="525" t="s">
        <v>59</v>
      </c>
      <c r="B27" s="516" t="s">
        <v>381</v>
      </c>
    </row>
    <row r="28" spans="1:2" ht="15" customHeight="1" x14ac:dyDescent="0.2">
      <c r="A28" s="525" t="s">
        <v>60</v>
      </c>
      <c r="B28" s="516" t="s">
        <v>382</v>
      </c>
    </row>
    <row r="29" spans="1:2" ht="15" customHeight="1" x14ac:dyDescent="0.2">
      <c r="A29" s="525" t="s">
        <v>61</v>
      </c>
      <c r="B29" s="516" t="s">
        <v>383</v>
      </c>
    </row>
    <row r="30" spans="1:2" ht="15" customHeight="1" x14ac:dyDescent="0.2">
      <c r="A30" s="525" t="s">
        <v>62</v>
      </c>
      <c r="B30" s="516" t="s">
        <v>384</v>
      </c>
    </row>
    <row r="31" spans="1:2" ht="15" customHeight="1" x14ac:dyDescent="0.2">
      <c r="A31" s="525" t="s">
        <v>63</v>
      </c>
      <c r="B31" s="516" t="s">
        <v>385</v>
      </c>
    </row>
    <row r="32" spans="1:2" ht="15" customHeight="1" x14ac:dyDescent="0.2">
      <c r="A32" s="525" t="s">
        <v>64</v>
      </c>
      <c r="B32" s="516" t="s">
        <v>386</v>
      </c>
    </row>
    <row r="33" spans="1:11" ht="15" customHeight="1" x14ac:dyDescent="0.2">
      <c r="A33" s="525" t="s">
        <v>65</v>
      </c>
      <c r="B33" s="516" t="s">
        <v>387</v>
      </c>
    </row>
    <row r="34" spans="1:11" ht="15" customHeight="1" x14ac:dyDescent="0.2">
      <c r="A34" s="525" t="s">
        <v>388</v>
      </c>
      <c r="B34" s="516" t="s">
        <v>389</v>
      </c>
    </row>
    <row r="35" spans="1:11" ht="15" customHeight="1" x14ac:dyDescent="0.2">
      <c r="A35" s="525" t="s">
        <v>390</v>
      </c>
      <c r="B35" s="516" t="s">
        <v>391</v>
      </c>
    </row>
    <row r="36" spans="1:11" ht="15" customHeight="1" x14ac:dyDescent="0.2">
      <c r="A36" s="525" t="s">
        <v>392</v>
      </c>
      <c r="B36" s="516" t="s">
        <v>393</v>
      </c>
    </row>
    <row r="37" spans="1:11" ht="15" customHeight="1" x14ac:dyDescent="0.2">
      <c r="A37" s="525" t="s">
        <v>394</v>
      </c>
      <c r="B37" s="516" t="s">
        <v>395</v>
      </c>
    </row>
    <row r="38" spans="1:11" ht="15" customHeight="1" x14ac:dyDescent="0.2">
      <c r="A38" s="525" t="s">
        <v>396</v>
      </c>
      <c r="B38" s="516" t="s">
        <v>397</v>
      </c>
    </row>
    <row r="39" spans="1:11" ht="15" customHeight="1" x14ac:dyDescent="0.2">
      <c r="A39" s="525" t="s">
        <v>398</v>
      </c>
      <c r="B39" s="516" t="s">
        <v>399</v>
      </c>
    </row>
    <row r="40" spans="1:11" ht="15" customHeight="1" x14ac:dyDescent="0.2">
      <c r="A40" s="525" t="s">
        <v>400</v>
      </c>
      <c r="B40" s="516" t="s">
        <v>401</v>
      </c>
    </row>
    <row r="41" spans="1:11" ht="15" customHeight="1" x14ac:dyDescent="0.2">
      <c r="A41" s="525" t="s">
        <v>402</v>
      </c>
      <c r="B41" s="516" t="s">
        <v>403</v>
      </c>
    </row>
    <row r="42" spans="1:11" ht="15" customHeight="1" x14ac:dyDescent="0.2">
      <c r="A42" s="525" t="s">
        <v>404</v>
      </c>
      <c r="B42" s="516" t="s">
        <v>405</v>
      </c>
    </row>
    <row r="43" spans="1:11" ht="15" customHeight="1" x14ac:dyDescent="0.2">
      <c r="A43" s="525" t="s">
        <v>406</v>
      </c>
      <c r="B43" s="516" t="s">
        <v>407</v>
      </c>
    </row>
    <row r="44" spans="1:11" ht="15" customHeight="1" x14ac:dyDescent="0.2">
      <c r="A44" s="525" t="s">
        <v>408</v>
      </c>
      <c r="B44" s="516" t="s">
        <v>409</v>
      </c>
    </row>
    <row r="45" spans="1:11" ht="15" customHeight="1" x14ac:dyDescent="0.2">
      <c r="A45" s="525" t="s">
        <v>410</v>
      </c>
      <c r="B45" s="516" t="s">
        <v>411</v>
      </c>
    </row>
    <row r="46" spans="1:11" ht="15" customHeight="1" x14ac:dyDescent="0.2">
      <c r="A46" s="525" t="s">
        <v>412</v>
      </c>
      <c r="B46" s="516" t="s">
        <v>413</v>
      </c>
    </row>
    <row r="47" spans="1:11" ht="15" customHeight="1" x14ac:dyDescent="0.2">
      <c r="A47" s="526"/>
      <c r="B47" s="527"/>
    </row>
    <row r="48" spans="1:11" ht="51.75" customHeight="1" x14ac:dyDescent="0.2">
      <c r="A48" s="540" t="s">
        <v>414</v>
      </c>
      <c r="B48" s="540"/>
      <c r="C48" s="528"/>
      <c r="D48" s="528"/>
      <c r="E48" s="528"/>
      <c r="F48" s="528"/>
      <c r="G48" s="528"/>
      <c r="H48" s="528"/>
      <c r="I48" s="528"/>
      <c r="J48" s="528"/>
      <c r="K48" s="528"/>
    </row>
    <row r="49" spans="1:11" ht="30.75" customHeight="1" x14ac:dyDescent="0.2">
      <c r="A49" s="540" t="s">
        <v>415</v>
      </c>
      <c r="B49" s="540"/>
    </row>
    <row r="50" spans="1:11" ht="33.75" customHeight="1" x14ac:dyDescent="0.2">
      <c r="A50" s="540" t="s">
        <v>416</v>
      </c>
      <c r="B50" s="540"/>
    </row>
    <row r="51" spans="1:11" ht="27.75" customHeight="1" x14ac:dyDescent="0.2">
      <c r="A51" s="540" t="s">
        <v>417</v>
      </c>
      <c r="B51" s="540"/>
    </row>
    <row r="52" spans="1:11" ht="40.5" customHeight="1" x14ac:dyDescent="0.2">
      <c r="A52" s="540" t="s">
        <v>418</v>
      </c>
      <c r="B52" s="540"/>
      <c r="C52" s="528"/>
      <c r="D52" s="528"/>
      <c r="E52" s="528"/>
      <c r="F52" s="528"/>
      <c r="G52" s="528"/>
      <c r="H52" s="528"/>
      <c r="I52" s="528"/>
      <c r="J52" s="528"/>
      <c r="K52" s="528"/>
    </row>
    <row r="53" spans="1:11" ht="37.5" customHeight="1" x14ac:dyDescent="0.2">
      <c r="A53" s="540" t="s">
        <v>419</v>
      </c>
      <c r="B53" s="540"/>
    </row>
    <row r="71" spans="1:1" x14ac:dyDescent="0.2">
      <c r="A71" s="526"/>
    </row>
  </sheetData>
  <mergeCells count="6">
    <mergeCell ref="A53:B53"/>
    <mergeCell ref="A48:B48"/>
    <mergeCell ref="A49:B49"/>
    <mergeCell ref="A50:B50"/>
    <mergeCell ref="A51:B51"/>
    <mergeCell ref="A52:B52"/>
  </mergeCells>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showGridLines="0" showRowColHeaders="0" workbookViewId="0">
      <selection activeCell="K32" sqref="K32"/>
    </sheetView>
  </sheetViews>
  <sheetFormatPr defaultRowHeight="12.75" x14ac:dyDescent="0.2"/>
  <cols>
    <col min="1" max="1" width="28.28515625" customWidth="1"/>
  </cols>
  <sheetData>
    <row r="1" spans="1:33" ht="24" customHeight="1" x14ac:dyDescent="0.2">
      <c r="A1" s="583" t="s">
        <v>342</v>
      </c>
      <c r="B1" s="584"/>
      <c r="C1" s="584"/>
      <c r="D1" s="584"/>
      <c r="E1" s="584"/>
      <c r="F1" s="584"/>
      <c r="G1" s="584"/>
      <c r="H1" s="584"/>
      <c r="I1" s="584"/>
      <c r="J1" s="584"/>
      <c r="K1" s="584"/>
    </row>
    <row r="2" spans="1:33" x14ac:dyDescent="0.2">
      <c r="A2" s="548" t="s">
        <v>343</v>
      </c>
      <c r="B2" s="548"/>
      <c r="C2" s="548"/>
      <c r="D2" s="548"/>
      <c r="E2" s="548"/>
      <c r="F2" s="548"/>
      <c r="G2" s="548"/>
      <c r="H2" s="548"/>
      <c r="I2" s="548"/>
      <c r="J2" s="548"/>
      <c r="K2" s="548"/>
    </row>
    <row r="3" spans="1:33" ht="36.75" customHeight="1" x14ac:dyDescent="0.2">
      <c r="A3" s="546" t="s">
        <v>346</v>
      </c>
      <c r="B3" s="546"/>
      <c r="C3" s="546"/>
      <c r="D3" s="546"/>
      <c r="E3" s="546"/>
      <c r="F3" s="546"/>
      <c r="G3" s="546"/>
      <c r="H3" s="546"/>
      <c r="I3" s="546"/>
      <c r="J3" s="546"/>
      <c r="K3" s="475"/>
    </row>
    <row r="4" spans="1:33" ht="40.5" customHeight="1" x14ac:dyDescent="0.2">
      <c r="A4" s="546" t="s">
        <v>347</v>
      </c>
      <c r="B4" s="546"/>
      <c r="C4" s="546"/>
      <c r="D4" s="546"/>
      <c r="E4" s="546"/>
      <c r="F4" s="546"/>
      <c r="G4" s="546"/>
      <c r="H4" s="546"/>
      <c r="I4" s="546"/>
      <c r="J4" s="475"/>
      <c r="K4" s="475"/>
    </row>
    <row r="5" spans="1:33" x14ac:dyDescent="0.2">
      <c r="A5" s="477"/>
      <c r="B5" s="477"/>
      <c r="C5" s="477"/>
      <c r="D5" s="477"/>
      <c r="E5" s="477"/>
      <c r="F5" s="477"/>
      <c r="G5" s="477"/>
      <c r="H5" s="477"/>
      <c r="I5" s="477"/>
      <c r="J5" s="476"/>
      <c r="K5" s="476"/>
      <c r="L5" s="477"/>
      <c r="M5" s="477"/>
      <c r="N5" s="477"/>
      <c r="O5" s="477"/>
      <c r="P5" s="477"/>
      <c r="Q5" s="477"/>
      <c r="R5" s="477"/>
      <c r="S5" s="477"/>
      <c r="T5" s="476"/>
      <c r="U5" s="476"/>
      <c r="V5" s="477"/>
      <c r="W5" s="477"/>
      <c r="X5" s="477"/>
      <c r="Y5" s="477"/>
      <c r="Z5" s="477"/>
      <c r="AA5" s="477"/>
      <c r="AB5" s="477"/>
      <c r="AC5" s="477"/>
      <c r="AD5" s="476"/>
      <c r="AE5" s="476"/>
      <c r="AF5" s="476"/>
      <c r="AG5" s="476"/>
    </row>
    <row r="6" spans="1:33" x14ac:dyDescent="0.2">
      <c r="A6" s="477"/>
      <c r="B6" s="477"/>
      <c r="C6" s="477"/>
      <c r="D6" s="477"/>
      <c r="E6" s="477"/>
      <c r="F6" s="477"/>
      <c r="G6" s="477"/>
      <c r="H6" s="477"/>
      <c r="I6" s="477"/>
      <c r="J6" s="476"/>
      <c r="K6" s="476"/>
      <c r="L6" s="477"/>
      <c r="M6" s="477"/>
      <c r="N6" s="477"/>
      <c r="O6" s="477"/>
      <c r="P6" s="477"/>
      <c r="Q6" s="477"/>
      <c r="R6" s="477"/>
      <c r="S6" s="477"/>
      <c r="T6" s="476"/>
      <c r="U6" s="476"/>
      <c r="V6" s="477"/>
      <c r="W6" s="477"/>
      <c r="X6" s="477"/>
      <c r="Y6" s="477"/>
      <c r="Z6" s="477"/>
      <c r="AA6" s="477"/>
      <c r="AB6" s="477"/>
      <c r="AC6" s="477"/>
      <c r="AD6" s="476"/>
      <c r="AE6" s="476"/>
      <c r="AF6" s="476"/>
      <c r="AG6" s="476"/>
    </row>
    <row r="7" spans="1:33" x14ac:dyDescent="0.2">
      <c r="A7" s="607" t="s">
        <v>340</v>
      </c>
      <c r="B7" s="604" t="s">
        <v>187</v>
      </c>
      <c r="C7" s="604"/>
      <c r="D7" s="604"/>
      <c r="E7" s="604"/>
      <c r="F7" s="604"/>
      <c r="G7" s="604"/>
      <c r="H7" s="604"/>
      <c r="I7" s="604"/>
      <c r="J7" s="604"/>
      <c r="K7" s="604"/>
      <c r="L7" s="477"/>
      <c r="M7" s="477"/>
      <c r="N7" s="477"/>
      <c r="O7" s="477"/>
      <c r="P7" s="477"/>
      <c r="Q7" s="477"/>
      <c r="R7" s="477"/>
      <c r="S7" s="477"/>
      <c r="T7" s="476"/>
      <c r="U7" s="476"/>
      <c r="V7" s="477"/>
      <c r="W7" s="477"/>
      <c r="X7" s="477"/>
      <c r="Y7" s="477"/>
      <c r="Z7" s="477"/>
      <c r="AA7" s="477"/>
      <c r="AB7" s="477"/>
      <c r="AC7" s="477"/>
      <c r="AD7" s="476"/>
      <c r="AE7" s="476"/>
      <c r="AF7" s="476"/>
      <c r="AG7" s="476"/>
    </row>
    <row r="8" spans="1:33" x14ac:dyDescent="0.2">
      <c r="A8" s="608"/>
      <c r="B8" s="604" t="s">
        <v>25</v>
      </c>
      <c r="C8" s="604"/>
      <c r="D8" s="604" t="s">
        <v>27</v>
      </c>
      <c r="E8" s="604"/>
      <c r="F8" s="604" t="s">
        <v>29</v>
      </c>
      <c r="G8" s="604"/>
      <c r="H8" s="604" t="s">
        <v>31</v>
      </c>
      <c r="I8" s="604"/>
      <c r="J8" s="604" t="s">
        <v>7</v>
      </c>
      <c r="K8" s="604"/>
      <c r="L8" s="477"/>
      <c r="M8" s="477"/>
      <c r="N8" s="477"/>
      <c r="O8" s="477"/>
      <c r="P8" s="477"/>
      <c r="Q8" s="477"/>
      <c r="R8" s="477"/>
      <c r="S8" s="477"/>
      <c r="T8" s="476"/>
      <c r="U8" s="476"/>
      <c r="V8" s="477"/>
      <c r="W8" s="477"/>
      <c r="X8" s="477"/>
      <c r="Y8" s="477"/>
      <c r="Z8" s="477"/>
      <c r="AA8" s="477"/>
      <c r="AB8" s="477"/>
      <c r="AC8" s="477"/>
      <c r="AD8" s="476"/>
      <c r="AE8" s="476"/>
      <c r="AF8" s="476"/>
      <c r="AG8" s="476"/>
    </row>
    <row r="9" spans="1:33" x14ac:dyDescent="0.2">
      <c r="A9" s="608"/>
      <c r="B9" s="505" t="s">
        <v>192</v>
      </c>
      <c r="C9" s="505" t="s">
        <v>193</v>
      </c>
      <c r="D9" s="505" t="s">
        <v>192</v>
      </c>
      <c r="E9" s="505" t="s">
        <v>193</v>
      </c>
      <c r="F9" s="505" t="s">
        <v>192</v>
      </c>
      <c r="G9" s="505" t="s">
        <v>193</v>
      </c>
      <c r="H9" s="505" t="s">
        <v>192</v>
      </c>
      <c r="I9" s="505" t="s">
        <v>193</v>
      </c>
      <c r="J9" s="505" t="s">
        <v>192</v>
      </c>
      <c r="K9" s="505" t="s">
        <v>193</v>
      </c>
      <c r="L9" s="477"/>
      <c r="M9" s="477"/>
      <c r="N9" s="477"/>
      <c r="O9" s="477"/>
      <c r="P9" s="477"/>
      <c r="Q9" s="477"/>
      <c r="R9" s="477"/>
      <c r="S9" s="477"/>
      <c r="T9" s="476"/>
      <c r="U9" s="476"/>
      <c r="V9" s="477"/>
      <c r="W9" s="477"/>
      <c r="X9" s="477"/>
      <c r="Y9" s="477"/>
      <c r="Z9" s="477"/>
      <c r="AA9" s="477"/>
      <c r="AB9" s="477"/>
      <c r="AC9" s="477"/>
      <c r="AD9" s="476"/>
      <c r="AE9" s="476"/>
      <c r="AF9" s="476"/>
      <c r="AG9" s="476"/>
    </row>
    <row r="10" spans="1:33" x14ac:dyDescent="0.2">
      <c r="A10" s="478" t="s">
        <v>324</v>
      </c>
      <c r="B10" s="490">
        <v>11966</v>
      </c>
      <c r="C10" s="482">
        <v>61.2</v>
      </c>
      <c r="D10" s="493">
        <v>7143</v>
      </c>
      <c r="E10" s="485">
        <v>59.9</v>
      </c>
      <c r="F10" s="490">
        <v>4646</v>
      </c>
      <c r="G10" s="482">
        <v>59.6</v>
      </c>
      <c r="H10" s="493">
        <v>4723</v>
      </c>
      <c r="I10" s="485">
        <v>64.5</v>
      </c>
      <c r="J10" s="496">
        <v>28478</v>
      </c>
      <c r="K10" s="488">
        <v>61.1</v>
      </c>
      <c r="L10" s="477"/>
      <c r="M10" s="477"/>
      <c r="N10" s="477"/>
      <c r="O10" s="477"/>
      <c r="P10" s="477"/>
      <c r="Q10" s="477"/>
      <c r="R10" s="477"/>
      <c r="S10" s="477"/>
      <c r="T10" s="476"/>
      <c r="U10" s="476"/>
      <c r="V10" s="477"/>
      <c r="W10" s="477"/>
      <c r="X10" s="477"/>
      <c r="Y10" s="477"/>
      <c r="Z10" s="477"/>
      <c r="AA10" s="477"/>
      <c r="AB10" s="477"/>
      <c r="AC10" s="477"/>
      <c r="AD10" s="476"/>
      <c r="AE10" s="476"/>
      <c r="AF10" s="476"/>
      <c r="AG10" s="476"/>
    </row>
    <row r="11" spans="1:33" x14ac:dyDescent="0.2">
      <c r="A11" s="478" t="s">
        <v>325</v>
      </c>
      <c r="B11" s="491">
        <v>1943</v>
      </c>
      <c r="C11" s="483">
        <v>9.9</v>
      </c>
      <c r="D11" s="494">
        <v>852</v>
      </c>
      <c r="E11" s="486">
        <v>7.1</v>
      </c>
      <c r="F11" s="491">
        <v>596</v>
      </c>
      <c r="G11" s="483">
        <v>7.6</v>
      </c>
      <c r="H11" s="494">
        <v>556</v>
      </c>
      <c r="I11" s="486">
        <v>7.6</v>
      </c>
      <c r="J11" s="497">
        <v>3947</v>
      </c>
      <c r="K11" s="489">
        <v>8.5</v>
      </c>
      <c r="L11" s="477"/>
      <c r="M11" s="477"/>
      <c r="N11" s="477"/>
      <c r="O11" s="477"/>
      <c r="P11" s="477"/>
      <c r="Q11" s="477"/>
      <c r="R11" s="477"/>
      <c r="S11" s="477"/>
      <c r="T11" s="476"/>
      <c r="U11" s="476"/>
      <c r="V11" s="477"/>
      <c r="W11" s="477"/>
      <c r="X11" s="477"/>
      <c r="Y11" s="477"/>
      <c r="Z11" s="477"/>
      <c r="AA11" s="477"/>
      <c r="AB11" s="477"/>
      <c r="AC11" s="477"/>
      <c r="AD11" s="476"/>
      <c r="AE11" s="476"/>
      <c r="AF11" s="476"/>
      <c r="AG11" s="476"/>
    </row>
    <row r="12" spans="1:33" x14ac:dyDescent="0.2">
      <c r="A12" s="478" t="s">
        <v>326</v>
      </c>
      <c r="B12" s="491">
        <v>1194</v>
      </c>
      <c r="C12" s="483">
        <v>6.1</v>
      </c>
      <c r="D12" s="494">
        <v>674</v>
      </c>
      <c r="E12" s="486">
        <v>5.7</v>
      </c>
      <c r="F12" s="491">
        <v>414</v>
      </c>
      <c r="G12" s="483">
        <v>5.3</v>
      </c>
      <c r="H12" s="494">
        <v>266</v>
      </c>
      <c r="I12" s="486">
        <v>3.6</v>
      </c>
      <c r="J12" s="497">
        <v>2548</v>
      </c>
      <c r="K12" s="489">
        <v>5.5</v>
      </c>
      <c r="L12" s="477"/>
      <c r="M12" s="477"/>
      <c r="N12" s="477"/>
      <c r="O12" s="477"/>
      <c r="P12" s="477"/>
      <c r="Q12" s="477"/>
      <c r="R12" s="477"/>
      <c r="S12" s="477"/>
      <c r="T12" s="476"/>
      <c r="U12" s="476"/>
      <c r="V12" s="477"/>
      <c r="W12" s="477"/>
      <c r="X12" s="477"/>
      <c r="Y12" s="477"/>
      <c r="Z12" s="477"/>
      <c r="AA12" s="477"/>
      <c r="AB12" s="477"/>
      <c r="AC12" s="477"/>
      <c r="AD12" s="476"/>
      <c r="AE12" s="476"/>
      <c r="AF12" s="476"/>
      <c r="AG12" s="476"/>
    </row>
    <row r="13" spans="1:33" x14ac:dyDescent="0.2">
      <c r="A13" s="478" t="s">
        <v>327</v>
      </c>
      <c r="B13" s="491">
        <v>177</v>
      </c>
      <c r="C13" s="483">
        <v>0.9</v>
      </c>
      <c r="D13" s="494">
        <v>128</v>
      </c>
      <c r="E13" s="486">
        <v>1.1000000000000001</v>
      </c>
      <c r="F13" s="491">
        <v>81</v>
      </c>
      <c r="G13" s="483">
        <v>1</v>
      </c>
      <c r="H13" s="494">
        <v>67</v>
      </c>
      <c r="I13" s="486">
        <v>0.9</v>
      </c>
      <c r="J13" s="497">
        <v>453</v>
      </c>
      <c r="K13" s="489">
        <v>1</v>
      </c>
      <c r="L13" s="477"/>
      <c r="M13" s="477"/>
      <c r="N13" s="477"/>
      <c r="O13" s="477"/>
      <c r="P13" s="477"/>
      <c r="Q13" s="477"/>
      <c r="R13" s="477"/>
      <c r="S13" s="477"/>
      <c r="T13" s="476"/>
      <c r="U13" s="476"/>
      <c r="V13" s="477"/>
      <c r="W13" s="477"/>
      <c r="X13" s="477"/>
      <c r="Y13" s="477"/>
      <c r="Z13" s="477"/>
      <c r="AA13" s="477"/>
      <c r="AB13" s="477"/>
      <c r="AC13" s="477"/>
      <c r="AD13" s="476"/>
      <c r="AE13" s="476"/>
      <c r="AF13" s="476"/>
      <c r="AG13" s="476"/>
    </row>
    <row r="14" spans="1:33" x14ac:dyDescent="0.2">
      <c r="A14" s="478" t="s">
        <v>328</v>
      </c>
      <c r="B14" s="491">
        <v>96</v>
      </c>
      <c r="C14" s="483">
        <v>0.5</v>
      </c>
      <c r="D14" s="494">
        <v>90</v>
      </c>
      <c r="E14" s="486">
        <v>0.8</v>
      </c>
      <c r="F14" s="491">
        <v>28</v>
      </c>
      <c r="G14" s="483">
        <v>0.4</v>
      </c>
      <c r="H14" s="494">
        <v>34</v>
      </c>
      <c r="I14" s="486">
        <v>0.5</v>
      </c>
      <c r="J14" s="497">
        <v>248</v>
      </c>
      <c r="K14" s="489">
        <v>0.5</v>
      </c>
      <c r="L14" s="477"/>
      <c r="M14" s="477"/>
      <c r="N14" s="477"/>
      <c r="O14" s="477"/>
      <c r="P14" s="477"/>
      <c r="Q14" s="477"/>
      <c r="R14" s="477"/>
      <c r="S14" s="477"/>
      <c r="T14" s="476"/>
      <c r="U14" s="476"/>
      <c r="V14" s="477"/>
      <c r="W14" s="477"/>
      <c r="X14" s="477"/>
      <c r="Y14" s="477"/>
      <c r="Z14" s="477"/>
      <c r="AA14" s="477"/>
      <c r="AB14" s="477"/>
      <c r="AC14" s="477"/>
      <c r="AD14" s="476"/>
      <c r="AE14" s="476"/>
      <c r="AF14" s="476"/>
      <c r="AG14" s="476"/>
    </row>
    <row r="15" spans="1:33" x14ac:dyDescent="0.2">
      <c r="A15" s="478" t="s">
        <v>329</v>
      </c>
      <c r="B15" s="491">
        <v>200</v>
      </c>
      <c r="C15" s="483">
        <v>1</v>
      </c>
      <c r="D15" s="494">
        <v>127</v>
      </c>
      <c r="E15" s="486">
        <v>1.1000000000000001</v>
      </c>
      <c r="F15" s="491">
        <v>70</v>
      </c>
      <c r="G15" s="483">
        <v>0.9</v>
      </c>
      <c r="H15" s="494">
        <v>60</v>
      </c>
      <c r="I15" s="486">
        <v>0.8</v>
      </c>
      <c r="J15" s="497">
        <v>457</v>
      </c>
      <c r="K15" s="489">
        <v>1</v>
      </c>
      <c r="L15" s="477"/>
      <c r="M15" s="477"/>
      <c r="N15" s="477"/>
      <c r="O15" s="477"/>
      <c r="P15" s="477"/>
      <c r="Q15" s="477"/>
      <c r="R15" s="477"/>
      <c r="S15" s="477"/>
      <c r="T15" s="476"/>
      <c r="U15" s="476"/>
      <c r="V15" s="477"/>
      <c r="W15" s="477"/>
      <c r="X15" s="477"/>
      <c r="Y15" s="477"/>
      <c r="Z15" s="477"/>
      <c r="AA15" s="477"/>
      <c r="AB15" s="477"/>
      <c r="AC15" s="477"/>
      <c r="AD15" s="476"/>
      <c r="AE15" s="476"/>
      <c r="AF15" s="476"/>
      <c r="AG15" s="476"/>
    </row>
    <row r="16" spans="1:33" x14ac:dyDescent="0.2">
      <c r="A16" s="478" t="s">
        <v>330</v>
      </c>
      <c r="B16" s="491">
        <v>252</v>
      </c>
      <c r="C16" s="483">
        <v>1.3</v>
      </c>
      <c r="D16" s="494">
        <v>133</v>
      </c>
      <c r="E16" s="486">
        <v>1.1000000000000001</v>
      </c>
      <c r="F16" s="491">
        <v>82</v>
      </c>
      <c r="G16" s="483">
        <v>1.1000000000000001</v>
      </c>
      <c r="H16" s="494">
        <v>56</v>
      </c>
      <c r="I16" s="486">
        <v>0.8</v>
      </c>
      <c r="J16" s="497">
        <v>523</v>
      </c>
      <c r="K16" s="489">
        <v>1.1000000000000001</v>
      </c>
      <c r="L16" s="477"/>
      <c r="M16" s="477"/>
      <c r="N16" s="477"/>
      <c r="O16" s="477"/>
      <c r="P16" s="477"/>
      <c r="Q16" s="477"/>
      <c r="R16" s="477"/>
      <c r="S16" s="477"/>
      <c r="T16" s="476"/>
      <c r="U16" s="476"/>
      <c r="V16" s="477"/>
      <c r="W16" s="477"/>
      <c r="X16" s="477"/>
      <c r="Y16" s="477"/>
      <c r="Z16" s="477"/>
      <c r="AA16" s="477"/>
      <c r="AB16" s="477"/>
      <c r="AC16" s="477"/>
      <c r="AD16" s="476"/>
      <c r="AE16" s="476"/>
      <c r="AF16" s="476"/>
      <c r="AG16" s="476"/>
    </row>
    <row r="17" spans="1:33" x14ac:dyDescent="0.2">
      <c r="A17" s="478" t="s">
        <v>331</v>
      </c>
      <c r="B17" s="491">
        <v>432</v>
      </c>
      <c r="C17" s="483">
        <v>2.2000000000000002</v>
      </c>
      <c r="D17" s="494">
        <v>314</v>
      </c>
      <c r="E17" s="486">
        <v>2.6</v>
      </c>
      <c r="F17" s="491">
        <v>208</v>
      </c>
      <c r="G17" s="483">
        <v>2.7</v>
      </c>
      <c r="H17" s="494">
        <v>151</v>
      </c>
      <c r="I17" s="486">
        <v>2.1</v>
      </c>
      <c r="J17" s="497">
        <v>1105</v>
      </c>
      <c r="K17" s="489">
        <v>2.4</v>
      </c>
      <c r="L17" s="477"/>
      <c r="M17" s="477"/>
      <c r="N17" s="477"/>
      <c r="O17" s="477"/>
      <c r="P17" s="477"/>
      <c r="Q17" s="477"/>
      <c r="R17" s="477"/>
      <c r="S17" s="477"/>
      <c r="T17" s="476"/>
      <c r="U17" s="476"/>
      <c r="V17" s="477"/>
      <c r="W17" s="477"/>
      <c r="X17" s="477"/>
      <c r="Y17" s="477"/>
      <c r="Z17" s="477"/>
      <c r="AA17" s="477"/>
      <c r="AB17" s="477"/>
      <c r="AC17" s="477"/>
      <c r="AD17" s="476"/>
      <c r="AE17" s="476"/>
      <c r="AF17" s="476"/>
      <c r="AG17" s="476"/>
    </row>
    <row r="18" spans="1:33" x14ac:dyDescent="0.2">
      <c r="A18" s="478" t="s">
        <v>332</v>
      </c>
      <c r="B18" s="491">
        <v>1002</v>
      </c>
      <c r="C18" s="483">
        <v>5.0999999999999996</v>
      </c>
      <c r="D18" s="494">
        <v>741</v>
      </c>
      <c r="E18" s="486">
        <v>6.2</v>
      </c>
      <c r="F18" s="491">
        <v>519</v>
      </c>
      <c r="G18" s="483">
        <v>6.7</v>
      </c>
      <c r="H18" s="494">
        <v>380</v>
      </c>
      <c r="I18" s="486">
        <v>5.2</v>
      </c>
      <c r="J18" s="497">
        <v>2642</v>
      </c>
      <c r="K18" s="489">
        <v>5.7</v>
      </c>
      <c r="L18" s="477"/>
      <c r="M18" s="477"/>
      <c r="N18" s="477"/>
      <c r="O18" s="477"/>
      <c r="P18" s="477"/>
      <c r="Q18" s="477"/>
      <c r="R18" s="477"/>
      <c r="S18" s="477"/>
      <c r="T18" s="476"/>
      <c r="U18" s="476"/>
      <c r="V18" s="477"/>
      <c r="W18" s="477"/>
      <c r="X18" s="477"/>
      <c r="Y18" s="477"/>
      <c r="Z18" s="477"/>
      <c r="AA18" s="477"/>
      <c r="AB18" s="477"/>
      <c r="AC18" s="477"/>
      <c r="AD18" s="476"/>
      <c r="AE18" s="476"/>
      <c r="AF18" s="476"/>
      <c r="AG18" s="476"/>
    </row>
    <row r="19" spans="1:33" x14ac:dyDescent="0.2">
      <c r="A19" s="478" t="s">
        <v>333</v>
      </c>
      <c r="B19" s="491">
        <v>281</v>
      </c>
      <c r="C19" s="483">
        <v>1.4</v>
      </c>
      <c r="D19" s="494">
        <v>167</v>
      </c>
      <c r="E19" s="486">
        <v>1.4</v>
      </c>
      <c r="F19" s="491">
        <v>97</v>
      </c>
      <c r="G19" s="483">
        <v>1.2</v>
      </c>
      <c r="H19" s="494">
        <v>84</v>
      </c>
      <c r="I19" s="486">
        <v>1.1000000000000001</v>
      </c>
      <c r="J19" s="497">
        <v>629</v>
      </c>
      <c r="K19" s="489">
        <v>1.4</v>
      </c>
      <c r="L19" s="477"/>
      <c r="M19" s="477"/>
      <c r="N19" s="477"/>
      <c r="O19" s="477"/>
      <c r="P19" s="477"/>
      <c r="Q19" s="477"/>
      <c r="R19" s="477"/>
      <c r="S19" s="477"/>
      <c r="T19" s="476"/>
      <c r="U19" s="476"/>
      <c r="V19" s="477"/>
      <c r="W19" s="477"/>
      <c r="X19" s="477"/>
      <c r="Y19" s="477"/>
      <c r="Z19" s="477"/>
      <c r="AA19" s="477"/>
      <c r="AB19" s="477"/>
      <c r="AC19" s="477"/>
      <c r="AD19" s="476"/>
      <c r="AE19" s="476"/>
      <c r="AF19" s="476"/>
      <c r="AG19" s="476"/>
    </row>
    <row r="20" spans="1:33" x14ac:dyDescent="0.2">
      <c r="A20" s="478" t="s">
        <v>334</v>
      </c>
      <c r="B20" s="491">
        <v>484</v>
      </c>
      <c r="C20" s="483">
        <v>2.5</v>
      </c>
      <c r="D20" s="494">
        <v>401</v>
      </c>
      <c r="E20" s="486">
        <v>3.4</v>
      </c>
      <c r="F20" s="491">
        <v>239</v>
      </c>
      <c r="G20" s="483">
        <v>3.1</v>
      </c>
      <c r="H20" s="494">
        <v>266</v>
      </c>
      <c r="I20" s="486">
        <v>3.6</v>
      </c>
      <c r="J20" s="497">
        <v>1390</v>
      </c>
      <c r="K20" s="489">
        <v>3</v>
      </c>
      <c r="L20" s="477"/>
      <c r="M20" s="477"/>
      <c r="N20" s="477"/>
      <c r="O20" s="477"/>
      <c r="P20" s="477"/>
      <c r="Q20" s="477"/>
      <c r="R20" s="477"/>
      <c r="S20" s="477"/>
      <c r="T20" s="476"/>
      <c r="U20" s="476"/>
      <c r="V20" s="477"/>
      <c r="W20" s="477"/>
      <c r="X20" s="477"/>
      <c r="Y20" s="477"/>
      <c r="Z20" s="477"/>
      <c r="AA20" s="477"/>
      <c r="AB20" s="477"/>
      <c r="AC20" s="477"/>
      <c r="AD20" s="476"/>
      <c r="AE20" s="476"/>
      <c r="AF20" s="476"/>
      <c r="AG20" s="476"/>
    </row>
    <row r="21" spans="1:33" x14ac:dyDescent="0.2">
      <c r="A21" s="478" t="s">
        <v>335</v>
      </c>
      <c r="B21" s="491">
        <v>145</v>
      </c>
      <c r="C21" s="483">
        <v>0.7</v>
      </c>
      <c r="D21" s="494">
        <v>73</v>
      </c>
      <c r="E21" s="486">
        <v>0.6</v>
      </c>
      <c r="F21" s="491">
        <v>79</v>
      </c>
      <c r="G21" s="483">
        <v>1</v>
      </c>
      <c r="H21" s="494">
        <v>66</v>
      </c>
      <c r="I21" s="486">
        <v>0.9</v>
      </c>
      <c r="J21" s="497">
        <v>363</v>
      </c>
      <c r="K21" s="489">
        <v>0.8</v>
      </c>
      <c r="L21" s="477"/>
      <c r="M21" s="477"/>
      <c r="N21" s="477"/>
      <c r="O21" s="477"/>
      <c r="P21" s="477"/>
      <c r="Q21" s="477"/>
      <c r="R21" s="477"/>
      <c r="S21" s="477"/>
      <c r="T21" s="476"/>
      <c r="U21" s="476"/>
      <c r="V21" s="477"/>
      <c r="W21" s="477"/>
      <c r="X21" s="477"/>
      <c r="Y21" s="477"/>
      <c r="Z21" s="477"/>
      <c r="AA21" s="477"/>
      <c r="AB21" s="477"/>
      <c r="AC21" s="477"/>
      <c r="AD21" s="476"/>
      <c r="AE21" s="476"/>
      <c r="AF21" s="476"/>
      <c r="AG21" s="476"/>
    </row>
    <row r="22" spans="1:33" x14ac:dyDescent="0.2">
      <c r="A22" s="478" t="s">
        <v>336</v>
      </c>
      <c r="B22" s="491">
        <v>571</v>
      </c>
      <c r="C22" s="483">
        <v>2.9</v>
      </c>
      <c r="D22" s="494">
        <v>504</v>
      </c>
      <c r="E22" s="486">
        <v>4.2</v>
      </c>
      <c r="F22" s="491">
        <v>338</v>
      </c>
      <c r="G22" s="483">
        <v>4.3</v>
      </c>
      <c r="H22" s="494">
        <v>304</v>
      </c>
      <c r="I22" s="486">
        <v>4.2</v>
      </c>
      <c r="J22" s="497">
        <v>1717</v>
      </c>
      <c r="K22" s="489">
        <v>3.7</v>
      </c>
      <c r="L22" s="477"/>
      <c r="M22" s="477"/>
      <c r="N22" s="477"/>
      <c r="O22" s="477"/>
      <c r="P22" s="477"/>
      <c r="Q22" s="477"/>
      <c r="R22" s="477"/>
      <c r="S22" s="477"/>
      <c r="T22" s="476"/>
      <c r="U22" s="476"/>
      <c r="V22" s="477"/>
      <c r="W22" s="477"/>
      <c r="X22" s="477"/>
      <c r="Y22" s="477"/>
      <c r="Z22" s="477"/>
      <c r="AA22" s="477"/>
      <c r="AB22" s="477"/>
      <c r="AC22" s="477"/>
      <c r="AD22" s="476"/>
      <c r="AE22" s="476"/>
      <c r="AF22" s="476"/>
      <c r="AG22" s="476"/>
    </row>
    <row r="23" spans="1:33" x14ac:dyDescent="0.2">
      <c r="A23" s="478" t="s">
        <v>337</v>
      </c>
      <c r="B23" s="491">
        <v>120</v>
      </c>
      <c r="C23" s="483">
        <v>0.6</v>
      </c>
      <c r="D23" s="494">
        <v>121</v>
      </c>
      <c r="E23" s="486">
        <v>1</v>
      </c>
      <c r="F23" s="491">
        <v>87</v>
      </c>
      <c r="G23" s="483">
        <v>1.1000000000000001</v>
      </c>
      <c r="H23" s="494">
        <v>95</v>
      </c>
      <c r="I23" s="486">
        <v>1.3</v>
      </c>
      <c r="J23" s="497">
        <v>423</v>
      </c>
      <c r="K23" s="489">
        <v>0.9</v>
      </c>
      <c r="L23" s="477"/>
      <c r="M23" s="477"/>
      <c r="N23" s="477"/>
      <c r="O23" s="477"/>
      <c r="P23" s="477"/>
      <c r="Q23" s="477"/>
      <c r="R23" s="477"/>
      <c r="S23" s="477"/>
      <c r="T23" s="476"/>
      <c r="U23" s="476"/>
      <c r="V23" s="477"/>
      <c r="W23" s="477"/>
      <c r="X23" s="477"/>
      <c r="Y23" s="477"/>
      <c r="Z23" s="477"/>
      <c r="AA23" s="477"/>
      <c r="AB23" s="477"/>
      <c r="AC23" s="477"/>
      <c r="AD23" s="476"/>
      <c r="AE23" s="476"/>
      <c r="AF23" s="476"/>
      <c r="AG23" s="476"/>
    </row>
    <row r="24" spans="1:33" x14ac:dyDescent="0.2">
      <c r="A24" s="478" t="s">
        <v>338</v>
      </c>
      <c r="B24" s="491">
        <v>49</v>
      </c>
      <c r="C24" s="483">
        <v>0.3</v>
      </c>
      <c r="D24" s="494">
        <v>33</v>
      </c>
      <c r="E24" s="486">
        <v>0.3</v>
      </c>
      <c r="F24" s="491">
        <v>40</v>
      </c>
      <c r="G24" s="483">
        <v>0.5</v>
      </c>
      <c r="H24" s="494">
        <v>27</v>
      </c>
      <c r="I24" s="486">
        <v>0.4</v>
      </c>
      <c r="J24" s="497">
        <v>149</v>
      </c>
      <c r="K24" s="489">
        <v>0.3</v>
      </c>
      <c r="L24" s="477"/>
      <c r="M24" s="477"/>
      <c r="N24" s="477"/>
      <c r="O24" s="477"/>
      <c r="P24" s="477"/>
      <c r="Q24" s="477"/>
      <c r="R24" s="477"/>
      <c r="S24" s="477"/>
      <c r="T24" s="476"/>
      <c r="U24" s="476"/>
      <c r="V24" s="477"/>
      <c r="W24" s="477"/>
      <c r="X24" s="477"/>
      <c r="Y24" s="477"/>
      <c r="Z24" s="477"/>
      <c r="AA24" s="477"/>
      <c r="AB24" s="477"/>
      <c r="AC24" s="477"/>
      <c r="AD24" s="476"/>
      <c r="AE24" s="476"/>
      <c r="AF24" s="476"/>
      <c r="AG24" s="476"/>
    </row>
    <row r="25" spans="1:33" x14ac:dyDescent="0.2">
      <c r="A25" s="478" t="s">
        <v>78</v>
      </c>
      <c r="B25" s="639">
        <v>625</v>
      </c>
      <c r="C25" s="507">
        <v>3.2</v>
      </c>
      <c r="D25" s="641">
        <v>419</v>
      </c>
      <c r="E25" s="509">
        <v>3.5</v>
      </c>
      <c r="F25" s="639">
        <v>272</v>
      </c>
      <c r="G25" s="507">
        <v>3.5</v>
      </c>
      <c r="H25" s="641">
        <v>189</v>
      </c>
      <c r="I25" s="509">
        <v>2.6</v>
      </c>
      <c r="J25" s="643">
        <v>1505</v>
      </c>
      <c r="K25" s="511">
        <v>3.2</v>
      </c>
      <c r="L25" s="477"/>
      <c r="M25" s="477"/>
      <c r="N25" s="477"/>
      <c r="O25" s="477"/>
      <c r="P25" s="477"/>
      <c r="Q25" s="477"/>
      <c r="R25" s="477"/>
      <c r="S25" s="477"/>
      <c r="T25" s="476"/>
      <c r="U25" s="476"/>
      <c r="V25" s="477"/>
      <c r="W25" s="477"/>
      <c r="X25" s="477"/>
      <c r="Y25" s="477"/>
      <c r="Z25" s="477"/>
      <c r="AA25" s="477"/>
      <c r="AB25" s="477"/>
      <c r="AC25" s="477"/>
      <c r="AD25" s="476"/>
      <c r="AE25" s="476"/>
      <c r="AF25" s="476"/>
      <c r="AG25" s="476"/>
    </row>
    <row r="26" spans="1:33" x14ac:dyDescent="0.2">
      <c r="A26" s="506" t="s">
        <v>7</v>
      </c>
      <c r="B26" s="640">
        <v>19537</v>
      </c>
      <c r="C26" s="508">
        <v>41.9</v>
      </c>
      <c r="D26" s="642">
        <v>11920</v>
      </c>
      <c r="E26" s="510">
        <v>25.6</v>
      </c>
      <c r="F26" s="640">
        <v>7796</v>
      </c>
      <c r="G26" s="508">
        <v>16.7</v>
      </c>
      <c r="H26" s="642">
        <v>7324</v>
      </c>
      <c r="I26" s="510">
        <v>15.7</v>
      </c>
      <c r="J26" s="644">
        <v>46577</v>
      </c>
      <c r="K26" s="512"/>
      <c r="L26" s="477"/>
      <c r="M26" s="477"/>
      <c r="N26" s="477"/>
      <c r="O26" s="477"/>
      <c r="P26" s="477"/>
      <c r="Q26" s="477"/>
      <c r="R26" s="477"/>
      <c r="S26" s="477"/>
      <c r="T26" s="476"/>
      <c r="U26" s="476"/>
      <c r="V26" s="477"/>
      <c r="W26" s="477"/>
      <c r="X26" s="477"/>
      <c r="Y26" s="477"/>
      <c r="Z26" s="477"/>
      <c r="AA26" s="477"/>
      <c r="AB26" s="477"/>
      <c r="AC26" s="477"/>
      <c r="AD26" s="476"/>
      <c r="AE26" s="476"/>
      <c r="AF26" s="476"/>
      <c r="AG26" s="476"/>
    </row>
    <row r="28" spans="1:33" x14ac:dyDescent="0.2">
      <c r="A28" s="529" t="s">
        <v>420</v>
      </c>
    </row>
  </sheetData>
  <mergeCells count="11">
    <mergeCell ref="H8:I8"/>
    <mergeCell ref="J8:K8"/>
    <mergeCell ref="A1:K1"/>
    <mergeCell ref="A2:K2"/>
    <mergeCell ref="A3:J3"/>
    <mergeCell ref="A4:I4"/>
    <mergeCell ref="A7:A9"/>
    <mergeCell ref="B7:K7"/>
    <mergeCell ref="B8:C8"/>
    <mergeCell ref="D8:E8"/>
    <mergeCell ref="F8:G8"/>
  </mergeCells>
  <pageMargins left="0.7" right="0.7" top="0.75" bottom="0.75" header="0.3" footer="0.3"/>
  <pageSetup paperSize="9" orientation="portrait" horizontalDpi="300" verticalDpi="0" copies="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T40"/>
  <sheetViews>
    <sheetView showGridLines="0" showRowColHeaders="0" topLeftCell="A7" zoomScaleNormal="100" workbookViewId="0">
      <selection activeCell="N36" activeCellId="5" sqref="D36 F36 H36 J36 L36 N36"/>
    </sheetView>
  </sheetViews>
  <sheetFormatPr defaultColWidth="8.7109375" defaultRowHeight="12.75" x14ac:dyDescent="0.2"/>
  <cols>
    <col min="1" max="1" width="10" style="2" customWidth="1"/>
    <col min="2" max="2" width="20.42578125" style="2" bestFit="1" customWidth="1"/>
    <col min="3" max="3" width="11.140625" style="2" customWidth="1"/>
    <col min="4" max="4" width="10" style="2" customWidth="1"/>
    <col min="5" max="5" width="11.140625" style="2" customWidth="1"/>
    <col min="6" max="6" width="10" style="2" customWidth="1"/>
    <col min="7" max="7" width="11.140625" style="2" customWidth="1"/>
    <col min="8" max="8" width="10" style="2" customWidth="1"/>
    <col min="9" max="9" width="11.140625" style="2" customWidth="1"/>
    <col min="10" max="10" width="11" style="2" customWidth="1"/>
    <col min="11" max="11" width="12.140625" style="2" customWidth="1"/>
    <col min="12" max="12" width="11" style="2" customWidth="1"/>
    <col min="13" max="13" width="12.140625" style="2" customWidth="1"/>
    <col min="14" max="14" width="11" style="2" customWidth="1"/>
    <col min="15" max="15" width="12.140625" style="2" customWidth="1"/>
    <col min="16" max="16" width="11" style="2" customWidth="1"/>
    <col min="17" max="16384" width="8.7109375" style="2"/>
  </cols>
  <sheetData>
    <row r="1" spans="1:20" ht="18" customHeight="1" x14ac:dyDescent="0.2">
      <c r="A1" s="609" t="s">
        <v>199</v>
      </c>
      <c r="B1" s="609"/>
      <c r="C1" s="609"/>
      <c r="D1" s="609"/>
      <c r="E1" s="609"/>
      <c r="F1" s="609"/>
      <c r="G1" s="609"/>
      <c r="H1" s="609"/>
      <c r="I1" s="609"/>
      <c r="J1" s="83"/>
      <c r="K1" s="83"/>
      <c r="L1" s="83"/>
      <c r="M1" s="83"/>
      <c r="N1" s="36"/>
      <c r="O1" s="36"/>
      <c r="P1" s="36"/>
      <c r="Q1" s="36"/>
      <c r="R1" s="36"/>
      <c r="S1" s="36"/>
      <c r="T1" s="36"/>
    </row>
    <row r="2" spans="1:20" ht="28.5" customHeight="1" x14ac:dyDescent="0.2">
      <c r="A2" s="546" t="s">
        <v>204</v>
      </c>
      <c r="B2" s="546"/>
      <c r="C2" s="546"/>
      <c r="D2" s="546"/>
      <c r="E2" s="546"/>
      <c r="F2" s="546"/>
      <c r="G2" s="546"/>
      <c r="H2" s="546"/>
      <c r="I2" s="546"/>
      <c r="J2" s="74"/>
      <c r="K2" s="74"/>
      <c r="L2" s="74"/>
      <c r="M2" s="74"/>
      <c r="N2" s="74"/>
      <c r="O2" s="74"/>
      <c r="P2" s="74"/>
      <c r="Q2" s="74"/>
      <c r="R2" s="74"/>
      <c r="S2" s="74"/>
      <c r="T2" s="74"/>
    </row>
    <row r="3" spans="1:20" ht="46.5" customHeight="1" x14ac:dyDescent="0.2">
      <c r="A3" s="546" t="s">
        <v>134</v>
      </c>
      <c r="B3" s="546"/>
      <c r="C3" s="546"/>
      <c r="D3" s="546"/>
      <c r="E3" s="546"/>
      <c r="F3" s="546"/>
      <c r="G3" s="546"/>
      <c r="H3" s="546"/>
      <c r="I3" s="546"/>
      <c r="J3" s="74"/>
      <c r="K3" s="74"/>
      <c r="L3" s="74"/>
      <c r="M3" s="74"/>
      <c r="N3" s="74"/>
      <c r="O3" s="74"/>
      <c r="P3" s="74"/>
      <c r="Q3" s="74"/>
      <c r="R3" s="74"/>
      <c r="S3" s="74"/>
      <c r="T3" s="74"/>
    </row>
    <row r="4" spans="1:20" ht="31.5" customHeight="1" x14ac:dyDescent="0.2">
      <c r="A4" s="546" t="s">
        <v>148</v>
      </c>
      <c r="B4" s="546"/>
      <c r="C4" s="546"/>
      <c r="D4" s="546"/>
      <c r="E4" s="546"/>
      <c r="F4" s="546"/>
      <c r="G4" s="546"/>
      <c r="H4" s="546"/>
      <c r="I4" s="546"/>
      <c r="J4" s="74"/>
      <c r="K4" s="74"/>
      <c r="L4" s="74"/>
      <c r="M4" s="74"/>
      <c r="N4" s="74"/>
      <c r="O4" s="74"/>
      <c r="P4" s="74"/>
      <c r="Q4" s="74"/>
      <c r="R4" s="74"/>
      <c r="S4" s="74"/>
      <c r="T4" s="74"/>
    </row>
    <row r="5" spans="1:20" ht="13.5" thickBot="1" x14ac:dyDescent="0.25">
      <c r="A5" s="16"/>
      <c r="B5" s="16"/>
      <c r="C5" s="16"/>
      <c r="D5" s="16"/>
      <c r="E5" s="16"/>
      <c r="F5" s="16"/>
      <c r="G5" s="16"/>
      <c r="H5" s="16"/>
      <c r="I5" s="16"/>
    </row>
    <row r="6" spans="1:20" ht="13.5" thickBot="1" x14ac:dyDescent="0.25">
      <c r="A6" s="555" t="s">
        <v>23</v>
      </c>
      <c r="B6" s="612" t="s">
        <v>200</v>
      </c>
      <c r="C6" s="614" t="s">
        <v>201</v>
      </c>
      <c r="D6" s="615"/>
      <c r="E6" s="615"/>
      <c r="F6" s="615"/>
      <c r="G6" s="615"/>
      <c r="H6" s="615"/>
      <c r="I6" s="615"/>
      <c r="J6" s="615"/>
      <c r="K6" s="615"/>
      <c r="L6" s="615"/>
      <c r="M6" s="615"/>
      <c r="N6" s="616"/>
      <c r="O6" s="551" t="s">
        <v>7</v>
      </c>
      <c r="P6" s="552"/>
    </row>
    <row r="7" spans="1:20" ht="15" customHeight="1" x14ac:dyDescent="0.2">
      <c r="A7" s="556"/>
      <c r="B7" s="613"/>
      <c r="C7" s="551" t="s">
        <v>202</v>
      </c>
      <c r="D7" s="552"/>
      <c r="E7" s="551" t="s">
        <v>94</v>
      </c>
      <c r="F7" s="552"/>
      <c r="G7" s="551" t="s">
        <v>92</v>
      </c>
      <c r="H7" s="552"/>
      <c r="I7" s="551" t="s">
        <v>95</v>
      </c>
      <c r="J7" s="552"/>
      <c r="K7" s="551" t="s">
        <v>93</v>
      </c>
      <c r="L7" s="552"/>
      <c r="M7" s="551" t="s">
        <v>203</v>
      </c>
      <c r="N7" s="552"/>
      <c r="O7" s="553"/>
      <c r="P7" s="554"/>
      <c r="Q7" s="338"/>
      <c r="R7" s="338"/>
      <c r="S7" s="338"/>
      <c r="T7" s="338"/>
    </row>
    <row r="8" spans="1:20" ht="14.25" customHeight="1" x14ac:dyDescent="0.2">
      <c r="A8" s="556"/>
      <c r="B8" s="613"/>
      <c r="C8" s="273" t="s">
        <v>192</v>
      </c>
      <c r="D8" s="274" t="s">
        <v>193</v>
      </c>
      <c r="E8" s="273" t="s">
        <v>192</v>
      </c>
      <c r="F8" s="274" t="s">
        <v>193</v>
      </c>
      <c r="G8" s="273" t="s">
        <v>192</v>
      </c>
      <c r="H8" s="274" t="s">
        <v>193</v>
      </c>
      <c r="I8" s="273" t="s">
        <v>192</v>
      </c>
      <c r="J8" s="274" t="s">
        <v>193</v>
      </c>
      <c r="K8" s="273" t="s">
        <v>192</v>
      </c>
      <c r="L8" s="274" t="s">
        <v>193</v>
      </c>
      <c r="M8" s="273" t="s">
        <v>192</v>
      </c>
      <c r="N8" s="176" t="s">
        <v>193</v>
      </c>
      <c r="O8" s="273" t="s">
        <v>192</v>
      </c>
      <c r="P8" s="274" t="s">
        <v>193</v>
      </c>
      <c r="Q8" s="339"/>
      <c r="R8" s="339"/>
      <c r="S8" s="339"/>
      <c r="T8" s="339"/>
    </row>
    <row r="9" spans="1:20" x14ac:dyDescent="0.2">
      <c r="A9" s="155">
        <v>2018</v>
      </c>
      <c r="B9" s="156" t="s">
        <v>91</v>
      </c>
      <c r="C9" s="190">
        <v>15211</v>
      </c>
      <c r="D9" s="163">
        <v>99.3</v>
      </c>
      <c r="E9" s="193">
        <v>31</v>
      </c>
      <c r="F9" s="166">
        <v>0.2</v>
      </c>
      <c r="G9" s="197">
        <v>4</v>
      </c>
      <c r="H9" s="166">
        <v>0</v>
      </c>
      <c r="I9" s="198"/>
      <c r="J9" s="169"/>
      <c r="K9" s="198"/>
      <c r="L9" s="169"/>
      <c r="M9" s="253">
        <v>76</v>
      </c>
      <c r="N9" s="254">
        <v>0.5</v>
      </c>
      <c r="O9" s="199">
        <v>15324</v>
      </c>
      <c r="P9" s="186">
        <v>75.900000000000006</v>
      </c>
    </row>
    <row r="10" spans="1:20" x14ac:dyDescent="0.2">
      <c r="A10" s="154"/>
      <c r="B10" s="153" t="s">
        <v>94</v>
      </c>
      <c r="C10" s="191">
        <v>285</v>
      </c>
      <c r="D10" s="164">
        <v>37.299999999999997</v>
      </c>
      <c r="E10" s="194">
        <v>478</v>
      </c>
      <c r="F10" s="167">
        <v>62.5</v>
      </c>
      <c r="G10" s="195">
        <v>0</v>
      </c>
      <c r="H10" s="164">
        <v>0</v>
      </c>
      <c r="I10" s="195">
        <v>0</v>
      </c>
      <c r="J10" s="164">
        <v>0</v>
      </c>
      <c r="K10" s="196"/>
      <c r="L10" s="168"/>
      <c r="M10" s="196"/>
      <c r="N10" s="168"/>
      <c r="O10" s="200">
        <v>765</v>
      </c>
      <c r="P10" s="187">
        <v>3.8</v>
      </c>
    </row>
    <row r="11" spans="1:20" x14ac:dyDescent="0.2">
      <c r="A11" s="154"/>
      <c r="B11" s="153" t="s">
        <v>92</v>
      </c>
      <c r="C11" s="191">
        <v>43</v>
      </c>
      <c r="D11" s="164">
        <v>3.1</v>
      </c>
      <c r="E11" s="195">
        <v>0</v>
      </c>
      <c r="F11" s="164">
        <v>0</v>
      </c>
      <c r="G11" s="194">
        <v>1342</v>
      </c>
      <c r="H11" s="167">
        <v>96.9</v>
      </c>
      <c r="I11" s="195">
        <v>0</v>
      </c>
      <c r="J11" s="164">
        <v>0</v>
      </c>
      <c r="K11" s="195">
        <v>0</v>
      </c>
      <c r="L11" s="164">
        <v>0</v>
      </c>
      <c r="M11" s="251">
        <v>0</v>
      </c>
      <c r="N11" s="250">
        <v>0</v>
      </c>
      <c r="O11" s="200">
        <v>1385</v>
      </c>
      <c r="P11" s="187">
        <v>6.9</v>
      </c>
    </row>
    <row r="12" spans="1:20" x14ac:dyDescent="0.2">
      <c r="A12" s="154"/>
      <c r="B12" s="153" t="s">
        <v>95</v>
      </c>
      <c r="C12" s="191">
        <v>117</v>
      </c>
      <c r="D12" s="164">
        <v>17.7</v>
      </c>
      <c r="E12" s="196"/>
      <c r="F12" s="168"/>
      <c r="G12" s="196"/>
      <c r="H12" s="168"/>
      <c r="I12" s="194">
        <v>498</v>
      </c>
      <c r="J12" s="167">
        <v>75.5</v>
      </c>
      <c r="K12" s="191">
        <v>43</v>
      </c>
      <c r="L12" s="164">
        <v>6.5</v>
      </c>
      <c r="M12" s="251">
        <v>0</v>
      </c>
      <c r="N12" s="250">
        <v>0</v>
      </c>
      <c r="O12" s="200">
        <v>660</v>
      </c>
      <c r="P12" s="187">
        <v>3.3</v>
      </c>
    </row>
    <row r="13" spans="1:20" x14ac:dyDescent="0.2">
      <c r="A13" s="154"/>
      <c r="B13" s="153" t="s">
        <v>93</v>
      </c>
      <c r="C13" s="191">
        <v>14</v>
      </c>
      <c r="D13" s="164">
        <v>1</v>
      </c>
      <c r="E13" s="196"/>
      <c r="F13" s="168"/>
      <c r="G13" s="195">
        <v>0</v>
      </c>
      <c r="H13" s="164">
        <v>0</v>
      </c>
      <c r="I13" s="196"/>
      <c r="J13" s="168"/>
      <c r="K13" s="194">
        <v>1386</v>
      </c>
      <c r="L13" s="167">
        <v>98.9</v>
      </c>
      <c r="M13" s="251">
        <v>0</v>
      </c>
      <c r="N13" s="250">
        <v>0</v>
      </c>
      <c r="O13" s="200">
        <v>1402</v>
      </c>
      <c r="P13" s="187">
        <v>6.9</v>
      </c>
    </row>
    <row r="14" spans="1:20" x14ac:dyDescent="0.2">
      <c r="A14" s="154"/>
      <c r="B14" s="153" t="s">
        <v>147</v>
      </c>
      <c r="C14" s="252">
        <v>45</v>
      </c>
      <c r="D14" s="250">
        <v>100</v>
      </c>
      <c r="E14" s="251">
        <v>0</v>
      </c>
      <c r="F14" s="250">
        <v>0</v>
      </c>
      <c r="G14" s="251">
        <v>0</v>
      </c>
      <c r="H14" s="250">
        <v>0</v>
      </c>
      <c r="I14" s="251">
        <v>0</v>
      </c>
      <c r="J14" s="250">
        <v>0</v>
      </c>
      <c r="K14" s="251">
        <v>0</v>
      </c>
      <c r="L14" s="250">
        <v>0</v>
      </c>
      <c r="M14" s="251">
        <v>0</v>
      </c>
      <c r="N14" s="250">
        <v>0</v>
      </c>
      <c r="O14" s="200">
        <v>45</v>
      </c>
      <c r="P14" s="187">
        <v>0.2</v>
      </c>
    </row>
    <row r="15" spans="1:20" x14ac:dyDescent="0.2">
      <c r="A15" s="154"/>
      <c r="B15" s="153" t="s">
        <v>96</v>
      </c>
      <c r="C15" s="252">
        <v>287</v>
      </c>
      <c r="D15" s="250">
        <v>51</v>
      </c>
      <c r="E15" s="251">
        <v>0</v>
      </c>
      <c r="F15" s="250">
        <v>0</v>
      </c>
      <c r="G15" s="251">
        <v>3</v>
      </c>
      <c r="H15" s="250">
        <v>0.5</v>
      </c>
      <c r="I15" s="251">
        <v>0</v>
      </c>
      <c r="J15" s="250">
        <v>0</v>
      </c>
      <c r="K15" s="251">
        <v>0</v>
      </c>
      <c r="L15" s="250">
        <v>0</v>
      </c>
      <c r="M15" s="252">
        <v>273</v>
      </c>
      <c r="N15" s="250">
        <v>48.5</v>
      </c>
      <c r="O15" s="200">
        <v>563</v>
      </c>
      <c r="P15" s="187">
        <v>2.8</v>
      </c>
    </row>
    <row r="16" spans="1:20" s="160" customFormat="1" x14ac:dyDescent="0.2">
      <c r="A16" s="157"/>
      <c r="B16" s="158" t="s">
        <v>97</v>
      </c>
      <c r="C16" s="247">
        <v>36</v>
      </c>
      <c r="D16" s="248">
        <v>100</v>
      </c>
      <c r="E16" s="249">
        <v>0</v>
      </c>
      <c r="F16" s="248">
        <v>0</v>
      </c>
      <c r="G16" s="249">
        <v>0</v>
      </c>
      <c r="H16" s="248">
        <v>0</v>
      </c>
      <c r="I16" s="249">
        <v>0</v>
      </c>
      <c r="J16" s="248">
        <v>0</v>
      </c>
      <c r="K16" s="249">
        <v>0</v>
      </c>
      <c r="L16" s="248">
        <v>0</v>
      </c>
      <c r="M16" s="249">
        <v>0</v>
      </c>
      <c r="N16" s="248">
        <v>0</v>
      </c>
      <c r="O16" s="201">
        <v>36</v>
      </c>
      <c r="P16" s="187">
        <v>0.2</v>
      </c>
      <c r="Q16" s="159"/>
    </row>
    <row r="17" spans="1:17" x14ac:dyDescent="0.2">
      <c r="A17" s="161">
        <v>2018</v>
      </c>
      <c r="B17" s="161" t="s">
        <v>7</v>
      </c>
      <c r="C17" s="192">
        <v>16038</v>
      </c>
      <c r="D17" s="165">
        <v>79.474727452923688</v>
      </c>
      <c r="E17" s="192">
        <v>509</v>
      </c>
      <c r="F17" s="165">
        <v>2.5222993062438057</v>
      </c>
      <c r="G17" s="192">
        <v>1349</v>
      </c>
      <c r="H17" s="165">
        <v>6.6848364717542115</v>
      </c>
      <c r="I17" s="192">
        <v>498</v>
      </c>
      <c r="J17" s="165">
        <v>2.4677898909811695</v>
      </c>
      <c r="K17" s="192">
        <v>1429</v>
      </c>
      <c r="L17" s="165">
        <v>7.0812685827552029</v>
      </c>
      <c r="M17" s="192">
        <v>349</v>
      </c>
      <c r="N17" s="165">
        <v>1.7294350842418236</v>
      </c>
      <c r="O17" s="192">
        <v>20180</v>
      </c>
      <c r="P17" s="170"/>
    </row>
    <row r="18" spans="1:17" x14ac:dyDescent="0.2">
      <c r="A18" s="155">
        <v>2019</v>
      </c>
      <c r="B18" s="156" t="s">
        <v>91</v>
      </c>
      <c r="C18" s="190">
        <v>15149</v>
      </c>
      <c r="D18" s="163">
        <v>98.9</v>
      </c>
      <c r="E18" s="193">
        <v>14</v>
      </c>
      <c r="F18" s="166">
        <v>0.1</v>
      </c>
      <c r="G18" s="193">
        <v>12</v>
      </c>
      <c r="H18" s="166">
        <v>0.1</v>
      </c>
      <c r="I18" s="198"/>
      <c r="J18" s="169"/>
      <c r="K18" s="198"/>
      <c r="L18" s="169"/>
      <c r="M18" s="253">
        <v>145</v>
      </c>
      <c r="N18" s="254">
        <v>0.9</v>
      </c>
      <c r="O18" s="202">
        <v>15323</v>
      </c>
      <c r="P18" s="188">
        <v>75.099999999999994</v>
      </c>
    </row>
    <row r="19" spans="1:17" x14ac:dyDescent="0.2">
      <c r="A19" s="154"/>
      <c r="B19" s="153" t="s">
        <v>94</v>
      </c>
      <c r="C19" s="191">
        <v>294</v>
      </c>
      <c r="D19" s="164">
        <v>38.299999999999997</v>
      </c>
      <c r="E19" s="194">
        <v>474</v>
      </c>
      <c r="F19" s="167">
        <v>61.7</v>
      </c>
      <c r="G19" s="195">
        <v>0</v>
      </c>
      <c r="H19" s="164">
        <v>0</v>
      </c>
      <c r="I19" s="195">
        <v>0</v>
      </c>
      <c r="J19" s="164">
        <v>0</v>
      </c>
      <c r="K19" s="195">
        <v>0</v>
      </c>
      <c r="L19" s="164">
        <v>0</v>
      </c>
      <c r="M19" s="251">
        <v>0</v>
      </c>
      <c r="N19" s="250">
        <v>0</v>
      </c>
      <c r="O19" s="203">
        <v>768</v>
      </c>
      <c r="P19" s="188">
        <v>3.8</v>
      </c>
    </row>
    <row r="20" spans="1:17" x14ac:dyDescent="0.2">
      <c r="A20" s="154"/>
      <c r="B20" s="153" t="s">
        <v>92</v>
      </c>
      <c r="C20" s="191">
        <v>38</v>
      </c>
      <c r="D20" s="164">
        <v>2.2000000000000002</v>
      </c>
      <c r="E20" s="195">
        <v>0</v>
      </c>
      <c r="F20" s="164">
        <v>0</v>
      </c>
      <c r="G20" s="194">
        <v>1681</v>
      </c>
      <c r="H20" s="167">
        <v>97.6</v>
      </c>
      <c r="I20" s="195">
        <v>3</v>
      </c>
      <c r="J20" s="164">
        <v>0.2</v>
      </c>
      <c r="K20" s="195">
        <v>0</v>
      </c>
      <c r="L20" s="164">
        <v>0</v>
      </c>
      <c r="M20" s="251">
        <v>0</v>
      </c>
      <c r="N20" s="250">
        <v>0</v>
      </c>
      <c r="O20" s="203">
        <v>1722</v>
      </c>
      <c r="P20" s="188">
        <v>8.4</v>
      </c>
    </row>
    <row r="21" spans="1:17" x14ac:dyDescent="0.2">
      <c r="A21" s="154"/>
      <c r="B21" s="153" t="s">
        <v>95</v>
      </c>
      <c r="C21" s="191">
        <v>71</v>
      </c>
      <c r="D21" s="164">
        <v>11.3</v>
      </c>
      <c r="E21" s="196"/>
      <c r="F21" s="168"/>
      <c r="G21" s="196"/>
      <c r="H21" s="168"/>
      <c r="I21" s="194">
        <v>483</v>
      </c>
      <c r="J21" s="167">
        <v>76.5</v>
      </c>
      <c r="K21" s="191">
        <v>76</v>
      </c>
      <c r="L21" s="164">
        <v>12</v>
      </c>
      <c r="M21" s="251">
        <v>0</v>
      </c>
      <c r="N21" s="250">
        <v>0</v>
      </c>
      <c r="O21" s="203">
        <v>631</v>
      </c>
      <c r="P21" s="188">
        <v>3.1</v>
      </c>
    </row>
    <row r="22" spans="1:17" x14ac:dyDescent="0.2">
      <c r="A22" s="154"/>
      <c r="B22" s="153" t="s">
        <v>93</v>
      </c>
      <c r="C22" s="191">
        <v>27</v>
      </c>
      <c r="D22" s="164">
        <v>1.8</v>
      </c>
      <c r="E22" s="195">
        <v>0</v>
      </c>
      <c r="F22" s="164">
        <v>0</v>
      </c>
      <c r="G22" s="196"/>
      <c r="H22" s="168"/>
      <c r="I22" s="195">
        <v>4</v>
      </c>
      <c r="J22" s="164">
        <v>0.3</v>
      </c>
      <c r="K22" s="194">
        <v>1434</v>
      </c>
      <c r="L22" s="167">
        <v>97.8</v>
      </c>
      <c r="M22" s="196"/>
      <c r="N22" s="168"/>
      <c r="O22" s="203">
        <v>1467</v>
      </c>
      <c r="P22" s="188">
        <v>7.2</v>
      </c>
    </row>
    <row r="23" spans="1:17" x14ac:dyDescent="0.2">
      <c r="A23" s="154"/>
      <c r="B23" s="153" t="s">
        <v>147</v>
      </c>
      <c r="C23" s="252">
        <v>39</v>
      </c>
      <c r="D23" s="250">
        <v>100</v>
      </c>
      <c r="E23" s="251">
        <v>0</v>
      </c>
      <c r="F23" s="250">
        <v>0</v>
      </c>
      <c r="G23" s="251">
        <v>0</v>
      </c>
      <c r="H23" s="250">
        <v>0</v>
      </c>
      <c r="I23" s="251">
        <v>0</v>
      </c>
      <c r="J23" s="250">
        <v>0</v>
      </c>
      <c r="K23" s="251">
        <v>0</v>
      </c>
      <c r="L23" s="250">
        <v>0</v>
      </c>
      <c r="M23" s="251">
        <v>0</v>
      </c>
      <c r="N23" s="250">
        <v>0</v>
      </c>
      <c r="O23" s="203">
        <v>39</v>
      </c>
      <c r="P23" s="188">
        <v>0.2</v>
      </c>
    </row>
    <row r="24" spans="1:17" x14ac:dyDescent="0.2">
      <c r="A24" s="154"/>
      <c r="B24" s="153" t="s">
        <v>96</v>
      </c>
      <c r="C24" s="252">
        <v>234</v>
      </c>
      <c r="D24" s="250">
        <v>58.9</v>
      </c>
      <c r="E24" s="196"/>
      <c r="F24" s="168"/>
      <c r="G24" s="196"/>
      <c r="H24" s="168"/>
      <c r="I24" s="251">
        <v>0</v>
      </c>
      <c r="J24" s="250">
        <v>0</v>
      </c>
      <c r="K24" s="251">
        <v>3</v>
      </c>
      <c r="L24" s="250">
        <v>0.8</v>
      </c>
      <c r="M24" s="252">
        <v>157</v>
      </c>
      <c r="N24" s="250">
        <v>39.5</v>
      </c>
      <c r="O24" s="203">
        <v>397</v>
      </c>
      <c r="P24" s="188">
        <v>1.9</v>
      </c>
    </row>
    <row r="25" spans="1:17" s="160" customFormat="1" x14ac:dyDescent="0.2">
      <c r="A25" s="157"/>
      <c r="B25" s="158" t="s">
        <v>97</v>
      </c>
      <c r="C25" s="247">
        <v>53</v>
      </c>
      <c r="D25" s="248">
        <v>100</v>
      </c>
      <c r="E25" s="247">
        <v>0</v>
      </c>
      <c r="F25" s="248">
        <v>0</v>
      </c>
      <c r="G25" s="249">
        <v>0</v>
      </c>
      <c r="H25" s="248">
        <v>0</v>
      </c>
      <c r="I25" s="249">
        <v>0</v>
      </c>
      <c r="J25" s="248">
        <v>0</v>
      </c>
      <c r="K25" s="249">
        <v>0</v>
      </c>
      <c r="L25" s="248">
        <v>0</v>
      </c>
      <c r="M25" s="249">
        <v>0</v>
      </c>
      <c r="N25" s="248">
        <v>0</v>
      </c>
      <c r="O25" s="204">
        <v>53</v>
      </c>
      <c r="P25" s="188">
        <v>0.3</v>
      </c>
      <c r="Q25" s="159"/>
    </row>
    <row r="26" spans="1:17" x14ac:dyDescent="0.2">
      <c r="A26" s="161">
        <v>2019</v>
      </c>
      <c r="B26" s="161" t="s">
        <v>7</v>
      </c>
      <c r="C26" s="192">
        <v>15905</v>
      </c>
      <c r="D26" s="165">
        <v>77.965686274509807</v>
      </c>
      <c r="E26" s="192">
        <v>488</v>
      </c>
      <c r="F26" s="165">
        <v>2.392156862745098</v>
      </c>
      <c r="G26" s="192">
        <v>1693</v>
      </c>
      <c r="H26" s="165">
        <v>8.2990196078431371</v>
      </c>
      <c r="I26" s="192">
        <v>490</v>
      </c>
      <c r="J26" s="165">
        <v>2.4019607843137258</v>
      </c>
      <c r="K26" s="192">
        <v>1513</v>
      </c>
      <c r="L26" s="165">
        <v>7.416666666666667</v>
      </c>
      <c r="M26" s="192">
        <v>302</v>
      </c>
      <c r="N26" s="165">
        <v>1.4803921568627452</v>
      </c>
      <c r="O26" s="192">
        <v>20400</v>
      </c>
      <c r="P26" s="170"/>
    </row>
    <row r="27" spans="1:17" x14ac:dyDescent="0.2">
      <c r="A27" s="155">
        <v>2020</v>
      </c>
      <c r="B27" s="156" t="s">
        <v>91</v>
      </c>
      <c r="C27" s="190">
        <v>12362</v>
      </c>
      <c r="D27" s="163">
        <v>98.8</v>
      </c>
      <c r="E27" s="193">
        <v>12</v>
      </c>
      <c r="F27" s="166">
        <v>0.1</v>
      </c>
      <c r="G27" s="193">
        <v>8</v>
      </c>
      <c r="H27" s="166">
        <v>0.1</v>
      </c>
      <c r="I27" s="198"/>
      <c r="J27" s="169"/>
      <c r="K27" s="198"/>
      <c r="L27" s="169"/>
      <c r="M27" s="253">
        <v>121</v>
      </c>
      <c r="N27" s="254">
        <v>1</v>
      </c>
      <c r="O27" s="202">
        <v>12506</v>
      </c>
      <c r="P27" s="188">
        <v>76.099999999999994</v>
      </c>
    </row>
    <row r="28" spans="1:17" x14ac:dyDescent="0.2">
      <c r="A28" s="154"/>
      <c r="B28" s="153" t="s">
        <v>94</v>
      </c>
      <c r="C28" s="191">
        <v>278</v>
      </c>
      <c r="D28" s="164">
        <v>44.2</v>
      </c>
      <c r="E28" s="194">
        <v>351</v>
      </c>
      <c r="F28" s="167">
        <v>55.8</v>
      </c>
      <c r="G28" s="195">
        <v>0</v>
      </c>
      <c r="H28" s="164">
        <v>0</v>
      </c>
      <c r="I28" s="195">
        <v>0</v>
      </c>
      <c r="J28" s="164">
        <v>0</v>
      </c>
      <c r="K28" s="195">
        <v>0</v>
      </c>
      <c r="L28" s="164">
        <v>0</v>
      </c>
      <c r="M28" s="251">
        <v>0</v>
      </c>
      <c r="N28" s="250">
        <v>0</v>
      </c>
      <c r="O28" s="203">
        <v>629</v>
      </c>
      <c r="P28" s="188">
        <v>3.8</v>
      </c>
    </row>
    <row r="29" spans="1:17" x14ac:dyDescent="0.2">
      <c r="A29" s="154"/>
      <c r="B29" s="153" t="s">
        <v>92</v>
      </c>
      <c r="C29" s="191">
        <v>56</v>
      </c>
      <c r="D29" s="164">
        <v>4.5999999999999996</v>
      </c>
      <c r="E29" s="195">
        <v>0</v>
      </c>
      <c r="F29" s="164">
        <v>0</v>
      </c>
      <c r="G29" s="194">
        <v>1170</v>
      </c>
      <c r="H29" s="167">
        <v>95.4</v>
      </c>
      <c r="I29" s="195">
        <v>0</v>
      </c>
      <c r="J29" s="164">
        <v>0</v>
      </c>
      <c r="K29" s="196"/>
      <c r="L29" s="168"/>
      <c r="M29" s="196"/>
      <c r="N29" s="168"/>
      <c r="O29" s="203">
        <v>1227</v>
      </c>
      <c r="P29" s="188">
        <v>7.5</v>
      </c>
    </row>
    <row r="30" spans="1:17" x14ac:dyDescent="0.2">
      <c r="A30" s="154"/>
      <c r="B30" s="153" t="s">
        <v>95</v>
      </c>
      <c r="C30" s="243">
        <v>44</v>
      </c>
      <c r="D30" s="244">
        <v>13.3</v>
      </c>
      <c r="E30" s="251">
        <v>0</v>
      </c>
      <c r="F30" s="250">
        <v>0</v>
      </c>
      <c r="G30" s="251">
        <v>0</v>
      </c>
      <c r="H30" s="250">
        <v>0</v>
      </c>
      <c r="I30" s="194">
        <v>225</v>
      </c>
      <c r="J30" s="167">
        <v>68.2</v>
      </c>
      <c r="K30" s="191">
        <v>61</v>
      </c>
      <c r="L30" s="164">
        <v>18.5</v>
      </c>
      <c r="M30" s="251">
        <v>0</v>
      </c>
      <c r="N30" s="250">
        <v>0</v>
      </c>
      <c r="O30" s="203">
        <v>330</v>
      </c>
      <c r="P30" s="188">
        <v>2</v>
      </c>
    </row>
    <row r="31" spans="1:17" x14ac:dyDescent="0.2">
      <c r="A31" s="154"/>
      <c r="B31" s="153" t="s">
        <v>93</v>
      </c>
      <c r="C31" s="243">
        <v>15</v>
      </c>
      <c r="D31" s="244">
        <v>1.1000000000000001</v>
      </c>
      <c r="E31" s="251">
        <v>0</v>
      </c>
      <c r="F31" s="250">
        <v>0</v>
      </c>
      <c r="G31" s="255">
        <v>0</v>
      </c>
      <c r="H31" s="250">
        <v>0</v>
      </c>
      <c r="I31" s="196"/>
      <c r="J31" s="168"/>
      <c r="K31" s="194">
        <v>1313</v>
      </c>
      <c r="L31" s="167">
        <v>98.8</v>
      </c>
      <c r="M31" s="196"/>
      <c r="N31" s="168"/>
      <c r="O31" s="203">
        <v>1329</v>
      </c>
      <c r="P31" s="188">
        <v>8.1</v>
      </c>
    </row>
    <row r="32" spans="1:17" x14ac:dyDescent="0.2">
      <c r="A32" s="154"/>
      <c r="B32" s="153" t="s">
        <v>147</v>
      </c>
      <c r="C32" s="243">
        <v>28</v>
      </c>
      <c r="D32" s="244">
        <v>100</v>
      </c>
      <c r="E32" s="251">
        <v>0</v>
      </c>
      <c r="F32" s="250">
        <v>0</v>
      </c>
      <c r="G32" s="256">
        <v>0</v>
      </c>
      <c r="H32" s="250">
        <v>0</v>
      </c>
      <c r="I32" s="251">
        <v>0</v>
      </c>
      <c r="J32" s="250">
        <v>0</v>
      </c>
      <c r="K32" s="251">
        <v>0</v>
      </c>
      <c r="L32" s="250">
        <v>0</v>
      </c>
      <c r="M32" s="251">
        <v>0</v>
      </c>
      <c r="N32" s="250">
        <v>0</v>
      </c>
      <c r="O32" s="203">
        <v>28</v>
      </c>
      <c r="P32" s="188">
        <v>0.2</v>
      </c>
    </row>
    <row r="33" spans="1:16" x14ac:dyDescent="0.2">
      <c r="A33" s="154"/>
      <c r="B33" s="153" t="s">
        <v>96</v>
      </c>
      <c r="C33" s="243">
        <v>136</v>
      </c>
      <c r="D33" s="244">
        <v>63</v>
      </c>
      <c r="E33" s="251">
        <v>0</v>
      </c>
      <c r="F33" s="250">
        <v>0</v>
      </c>
      <c r="G33" s="251">
        <v>0</v>
      </c>
      <c r="H33" s="250">
        <v>0</v>
      </c>
      <c r="I33" s="196"/>
      <c r="J33" s="168"/>
      <c r="K33" s="196"/>
      <c r="L33" s="168"/>
      <c r="M33" s="252">
        <v>79</v>
      </c>
      <c r="N33" s="250">
        <v>36.6</v>
      </c>
      <c r="O33" s="203">
        <v>216</v>
      </c>
      <c r="P33" s="188">
        <v>1.3</v>
      </c>
    </row>
    <row r="34" spans="1:16" x14ac:dyDescent="0.2">
      <c r="A34" s="157"/>
      <c r="B34" s="158" t="s">
        <v>97</v>
      </c>
      <c r="C34" s="245">
        <v>37</v>
      </c>
      <c r="D34" s="246">
        <v>22.6</v>
      </c>
      <c r="E34" s="249">
        <v>0</v>
      </c>
      <c r="F34" s="248">
        <v>0</v>
      </c>
      <c r="G34" s="249">
        <v>0</v>
      </c>
      <c r="H34" s="248">
        <v>0</v>
      </c>
      <c r="I34" s="247">
        <v>127</v>
      </c>
      <c r="J34" s="248">
        <v>77.400000000000006</v>
      </c>
      <c r="K34" s="249">
        <v>0</v>
      </c>
      <c r="L34" s="248">
        <v>0</v>
      </c>
      <c r="M34" s="249">
        <v>0</v>
      </c>
      <c r="N34" s="248">
        <v>0</v>
      </c>
      <c r="O34" s="204">
        <v>164</v>
      </c>
      <c r="P34" s="188">
        <v>1</v>
      </c>
    </row>
    <row r="35" spans="1:16" x14ac:dyDescent="0.2">
      <c r="A35" s="161">
        <v>2020</v>
      </c>
      <c r="B35" s="161" t="s">
        <v>7</v>
      </c>
      <c r="C35" s="192">
        <v>12956</v>
      </c>
      <c r="D35" s="165">
        <v>78.860551463874856</v>
      </c>
      <c r="E35" s="192">
        <v>363</v>
      </c>
      <c r="F35" s="165">
        <v>2.2095075780631808</v>
      </c>
      <c r="G35" s="192">
        <v>1178</v>
      </c>
      <c r="H35" s="165">
        <v>7.1702477326678435</v>
      </c>
      <c r="I35" s="192">
        <v>352</v>
      </c>
      <c r="J35" s="165">
        <v>2.1425528029703571</v>
      </c>
      <c r="K35" s="192">
        <v>1374</v>
      </c>
      <c r="L35" s="165">
        <v>8.3632600888672464</v>
      </c>
      <c r="M35" s="192">
        <v>200</v>
      </c>
      <c r="N35" s="165">
        <v>1.2173595471422485</v>
      </c>
      <c r="O35" s="192">
        <v>16429</v>
      </c>
      <c r="P35" s="189"/>
    </row>
    <row r="36" spans="1:16" x14ac:dyDescent="0.2">
      <c r="A36" s="162" t="s">
        <v>68</v>
      </c>
      <c r="B36" s="161" t="s">
        <v>7</v>
      </c>
      <c r="C36" s="192">
        <v>44899</v>
      </c>
      <c r="D36" s="165">
        <v>78.757740005963967</v>
      </c>
      <c r="E36" s="192">
        <v>1360</v>
      </c>
      <c r="F36" s="165">
        <v>2.3855882404532616</v>
      </c>
      <c r="G36" s="192">
        <v>4220</v>
      </c>
      <c r="H36" s="165">
        <v>7.4023399814064446</v>
      </c>
      <c r="I36" s="192">
        <v>1340</v>
      </c>
      <c r="J36" s="165">
        <v>2.3505060604465959</v>
      </c>
      <c r="K36" s="192">
        <v>4316</v>
      </c>
      <c r="L36" s="165">
        <v>7.5707344454384398</v>
      </c>
      <c r="M36" s="192">
        <v>851</v>
      </c>
      <c r="N36" s="165">
        <v>1.4927467592836219</v>
      </c>
      <c r="O36" s="192">
        <v>57009</v>
      </c>
      <c r="P36" s="189"/>
    </row>
    <row r="37" spans="1:16" x14ac:dyDescent="0.2">
      <c r="A37" s="67" t="s">
        <v>127</v>
      </c>
      <c r="B37" s="67"/>
      <c r="C37" s="67"/>
      <c r="D37" s="67"/>
      <c r="E37" s="67"/>
      <c r="F37" s="67"/>
      <c r="G37" s="67"/>
      <c r="H37" s="67"/>
      <c r="I37" s="67"/>
    </row>
    <row r="38" spans="1:16" ht="12.75" customHeight="1" x14ac:dyDescent="0.2">
      <c r="A38" s="573" t="s">
        <v>161</v>
      </c>
      <c r="B38" s="573"/>
      <c r="C38" s="573"/>
      <c r="D38" s="573"/>
      <c r="E38" s="573"/>
      <c r="F38" s="573"/>
      <c r="G38" s="573"/>
      <c r="H38" s="450"/>
      <c r="I38" s="450"/>
    </row>
    <row r="39" spans="1:16" ht="53.25" customHeight="1" x14ac:dyDescent="0.2">
      <c r="A39" s="611"/>
      <c r="B39" s="611"/>
      <c r="C39" s="611"/>
      <c r="D39" s="611"/>
      <c r="E39" s="611"/>
      <c r="F39" s="611"/>
      <c r="G39" s="611"/>
      <c r="H39" s="611"/>
      <c r="I39" s="611"/>
    </row>
    <row r="40" spans="1:16" ht="12.75" customHeight="1" x14ac:dyDescent="0.2">
      <c r="A40" s="610"/>
      <c r="B40" s="610"/>
      <c r="C40" s="610"/>
      <c r="D40" s="610"/>
      <c r="E40" s="610"/>
      <c r="F40" s="610"/>
      <c r="G40" s="610"/>
      <c r="H40" s="610"/>
      <c r="I40" s="610"/>
    </row>
  </sheetData>
  <mergeCells count="17">
    <mergeCell ref="O6:P7"/>
    <mergeCell ref="C7:D7"/>
    <mergeCell ref="E7:F7"/>
    <mergeCell ref="G7:H7"/>
    <mergeCell ref="I7:J7"/>
    <mergeCell ref="K7:L7"/>
    <mergeCell ref="M7:N7"/>
    <mergeCell ref="A1:I1"/>
    <mergeCell ref="A40:I40"/>
    <mergeCell ref="A3:I3"/>
    <mergeCell ref="A2:I2"/>
    <mergeCell ref="A4:I4"/>
    <mergeCell ref="A39:I39"/>
    <mergeCell ref="A6:A8"/>
    <mergeCell ref="B6:B8"/>
    <mergeCell ref="C6:N6"/>
    <mergeCell ref="A38:G38"/>
  </mergeCells>
  <pageMargins left="0.25" right="0.25" top="0.75" bottom="0.75" header="0.3" footer="0.3"/>
  <pageSetup paperSize="9"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W110"/>
  <sheetViews>
    <sheetView showGridLines="0" showRowColHeaders="0" topLeftCell="A10" zoomScaleNormal="100" workbookViewId="0">
      <selection activeCell="E28" sqref="E28"/>
    </sheetView>
  </sheetViews>
  <sheetFormatPr defaultColWidth="8.7109375" defaultRowHeight="12.75" x14ac:dyDescent="0.2"/>
  <cols>
    <col min="1" max="1" width="10.85546875" style="2" bestFit="1" customWidth="1"/>
    <col min="2" max="2" width="16.85546875" style="2" customWidth="1"/>
    <col min="3" max="14" width="11.7109375" style="2" customWidth="1"/>
    <col min="15" max="16384" width="8.7109375" style="2"/>
  </cols>
  <sheetData>
    <row r="1" spans="1:23" ht="18" customHeight="1" x14ac:dyDescent="0.2">
      <c r="A1" s="618" t="s">
        <v>205</v>
      </c>
      <c r="B1" s="618"/>
      <c r="C1" s="618"/>
      <c r="D1" s="618"/>
      <c r="E1" s="618"/>
      <c r="F1" s="618"/>
      <c r="G1" s="618"/>
      <c r="H1" s="618"/>
      <c r="I1" s="618"/>
      <c r="J1" s="618"/>
      <c r="K1" s="618"/>
      <c r="L1" s="618"/>
      <c r="M1" s="618"/>
      <c r="N1" s="618"/>
      <c r="O1" s="618"/>
      <c r="P1" s="618"/>
      <c r="Q1" s="618"/>
      <c r="R1" s="618"/>
      <c r="S1" s="618"/>
      <c r="T1" s="618"/>
      <c r="U1" s="40"/>
      <c r="V1" s="40"/>
      <c r="W1" s="40"/>
    </row>
    <row r="2" spans="1:23" ht="27.75" customHeight="1" x14ac:dyDescent="0.2">
      <c r="A2" s="546" t="s">
        <v>149</v>
      </c>
      <c r="B2" s="546"/>
      <c r="C2" s="546"/>
      <c r="D2" s="546"/>
      <c r="E2" s="546"/>
      <c r="F2" s="546"/>
      <c r="G2" s="546"/>
      <c r="H2" s="546"/>
      <c r="I2" s="546"/>
      <c r="J2" s="546"/>
      <c r="K2" s="546"/>
      <c r="L2" s="546"/>
      <c r="M2" s="546"/>
      <c r="N2" s="546"/>
      <c r="O2" s="66"/>
      <c r="P2" s="66"/>
      <c r="Q2" s="66"/>
      <c r="R2" s="66"/>
      <c r="S2" s="66"/>
      <c r="T2" s="66"/>
      <c r="U2" s="66"/>
      <c r="V2" s="66"/>
      <c r="W2" s="66"/>
    </row>
    <row r="3" spans="1:23" ht="34.5" customHeight="1" x14ac:dyDescent="0.2">
      <c r="A3" s="620" t="s">
        <v>135</v>
      </c>
      <c r="B3" s="620"/>
      <c r="C3" s="620"/>
      <c r="D3" s="620"/>
      <c r="E3" s="620"/>
      <c r="F3" s="620"/>
      <c r="G3" s="620"/>
      <c r="H3" s="620"/>
      <c r="I3" s="620"/>
      <c r="J3" s="620"/>
      <c r="K3" s="620"/>
      <c r="L3" s="620"/>
      <c r="M3" s="620"/>
      <c r="N3" s="620"/>
      <c r="O3" s="66"/>
      <c r="P3" s="66"/>
      <c r="Q3" s="66"/>
      <c r="R3" s="66"/>
      <c r="S3" s="66"/>
      <c r="T3" s="66"/>
      <c r="U3" s="66"/>
      <c r="V3" s="66"/>
      <c r="W3" s="66"/>
    </row>
    <row r="4" spans="1:23" x14ac:dyDescent="0.2">
      <c r="A4" s="25" t="s">
        <v>23</v>
      </c>
      <c r="B4" s="25" t="s">
        <v>24</v>
      </c>
      <c r="C4" s="25" t="s">
        <v>98</v>
      </c>
      <c r="D4" s="25" t="s">
        <v>99</v>
      </c>
      <c r="E4" s="25" t="s">
        <v>100</v>
      </c>
      <c r="F4" s="25" t="s">
        <v>101</v>
      </c>
      <c r="G4" s="25" t="s">
        <v>102</v>
      </c>
      <c r="H4" s="25" t="s">
        <v>103</v>
      </c>
      <c r="I4" s="225" t="s">
        <v>104</v>
      </c>
      <c r="J4" s="25" t="s">
        <v>105</v>
      </c>
      <c r="K4" s="25" t="s">
        <v>106</v>
      </c>
      <c r="L4" s="25" t="s">
        <v>107</v>
      </c>
      <c r="M4" s="25" t="s">
        <v>7</v>
      </c>
      <c r="N4" s="25" t="s">
        <v>8</v>
      </c>
    </row>
    <row r="5" spans="1:23" x14ac:dyDescent="0.2">
      <c r="A5" s="2">
        <v>2018</v>
      </c>
      <c r="B5" s="144" t="s">
        <v>34</v>
      </c>
      <c r="C5" s="223">
        <v>287</v>
      </c>
      <c r="D5" s="86">
        <v>52.6</v>
      </c>
      <c r="E5" s="223">
        <v>207</v>
      </c>
      <c r="F5" s="86">
        <v>37.9</v>
      </c>
      <c r="G5" s="223">
        <v>35</v>
      </c>
      <c r="H5" s="86">
        <v>6.4</v>
      </c>
      <c r="I5" s="223">
        <v>6</v>
      </c>
      <c r="J5" s="86">
        <v>1.1000000000000001</v>
      </c>
      <c r="K5" s="223">
        <v>11</v>
      </c>
      <c r="L5" s="86">
        <v>2</v>
      </c>
      <c r="M5" s="308">
        <v>546</v>
      </c>
      <c r="N5" s="294">
        <v>2.7</v>
      </c>
    </row>
    <row r="6" spans="1:23" x14ac:dyDescent="0.2">
      <c r="B6" s="144" t="s">
        <v>35</v>
      </c>
      <c r="C6" s="223">
        <v>279</v>
      </c>
      <c r="D6" s="86">
        <v>54.7</v>
      </c>
      <c r="E6" s="223">
        <v>155</v>
      </c>
      <c r="F6" s="86">
        <v>30.4</v>
      </c>
      <c r="G6" s="223">
        <v>58</v>
      </c>
      <c r="H6" s="86">
        <v>11.4</v>
      </c>
      <c r="I6" s="223">
        <v>6</v>
      </c>
      <c r="J6" s="86">
        <v>1.2</v>
      </c>
      <c r="K6" s="223">
        <v>12</v>
      </c>
      <c r="L6" s="86">
        <v>2.4</v>
      </c>
      <c r="M6" s="308">
        <v>510</v>
      </c>
      <c r="N6" s="294">
        <v>2.5</v>
      </c>
    </row>
    <row r="7" spans="1:23" x14ac:dyDescent="0.2">
      <c r="B7" s="144" t="s">
        <v>36</v>
      </c>
      <c r="C7" s="223">
        <v>577</v>
      </c>
      <c r="D7" s="86">
        <v>50.9</v>
      </c>
      <c r="E7" s="223">
        <v>414</v>
      </c>
      <c r="F7" s="86">
        <v>36.5</v>
      </c>
      <c r="G7" s="223">
        <v>105</v>
      </c>
      <c r="H7" s="86">
        <v>9.3000000000000007</v>
      </c>
      <c r="I7" s="223">
        <v>16</v>
      </c>
      <c r="J7" s="86">
        <v>1.4</v>
      </c>
      <c r="K7" s="223">
        <v>21</v>
      </c>
      <c r="L7" s="86">
        <v>1.9</v>
      </c>
      <c r="M7" s="308">
        <v>1133</v>
      </c>
      <c r="N7" s="294">
        <v>5.6</v>
      </c>
    </row>
    <row r="8" spans="1:23" x14ac:dyDescent="0.2">
      <c r="B8" s="144" t="s">
        <v>37</v>
      </c>
      <c r="C8" s="223">
        <v>370</v>
      </c>
      <c r="D8" s="86">
        <v>34.5</v>
      </c>
      <c r="E8" s="223">
        <v>457</v>
      </c>
      <c r="F8" s="86">
        <v>42.7</v>
      </c>
      <c r="G8" s="223">
        <v>176</v>
      </c>
      <c r="H8" s="86">
        <v>16.399999999999999</v>
      </c>
      <c r="I8" s="223">
        <v>54</v>
      </c>
      <c r="J8" s="86">
        <v>5</v>
      </c>
      <c r="K8" s="223">
        <v>14</v>
      </c>
      <c r="L8" s="86">
        <v>1.3</v>
      </c>
      <c r="M8" s="308">
        <v>1071</v>
      </c>
      <c r="N8" s="294">
        <v>5.3</v>
      </c>
    </row>
    <row r="9" spans="1:23" x14ac:dyDescent="0.2">
      <c r="B9" s="144" t="s">
        <v>38</v>
      </c>
      <c r="C9" s="223">
        <v>295</v>
      </c>
      <c r="D9" s="86">
        <v>37.9</v>
      </c>
      <c r="E9" s="223">
        <v>389</v>
      </c>
      <c r="F9" s="86">
        <v>50</v>
      </c>
      <c r="G9" s="223">
        <v>74</v>
      </c>
      <c r="H9" s="86">
        <v>9.5</v>
      </c>
      <c r="I9" s="223">
        <v>15</v>
      </c>
      <c r="J9" s="86">
        <v>1.9</v>
      </c>
      <c r="K9" s="223">
        <v>5</v>
      </c>
      <c r="L9" s="86">
        <v>0.6</v>
      </c>
      <c r="M9" s="308">
        <v>778</v>
      </c>
      <c r="N9" s="294">
        <v>3.9</v>
      </c>
    </row>
    <row r="10" spans="1:23" x14ac:dyDescent="0.2">
      <c r="B10" s="144" t="s">
        <v>39</v>
      </c>
      <c r="C10" s="223">
        <v>327</v>
      </c>
      <c r="D10" s="86">
        <v>29.8</v>
      </c>
      <c r="E10" s="223">
        <v>615</v>
      </c>
      <c r="F10" s="86">
        <v>56.1</v>
      </c>
      <c r="G10" s="223">
        <v>124</v>
      </c>
      <c r="H10" s="86">
        <v>11.3</v>
      </c>
      <c r="I10" s="223">
        <v>19</v>
      </c>
      <c r="J10" s="86">
        <v>1.7</v>
      </c>
      <c r="K10" s="223">
        <v>12</v>
      </c>
      <c r="L10" s="86">
        <v>1.1000000000000001</v>
      </c>
      <c r="M10" s="308">
        <v>1097</v>
      </c>
      <c r="N10" s="294">
        <v>5.4</v>
      </c>
    </row>
    <row r="11" spans="1:23" x14ac:dyDescent="0.2">
      <c r="B11" s="144" t="s">
        <v>40</v>
      </c>
      <c r="C11" s="223">
        <v>214</v>
      </c>
      <c r="D11" s="86">
        <v>39.5</v>
      </c>
      <c r="E11" s="223">
        <v>250</v>
      </c>
      <c r="F11" s="86">
        <v>46.1</v>
      </c>
      <c r="G11" s="223">
        <v>57</v>
      </c>
      <c r="H11" s="86">
        <v>10.5</v>
      </c>
      <c r="I11" s="223">
        <v>14</v>
      </c>
      <c r="J11" s="86">
        <v>2.6</v>
      </c>
      <c r="K11" s="223">
        <v>7</v>
      </c>
      <c r="L11" s="86">
        <v>1.3</v>
      </c>
      <c r="M11" s="308">
        <v>542</v>
      </c>
      <c r="N11" s="294">
        <v>2.7</v>
      </c>
    </row>
    <row r="12" spans="1:23" x14ac:dyDescent="0.2">
      <c r="B12" s="144" t="s">
        <v>41</v>
      </c>
      <c r="C12" s="223">
        <v>250</v>
      </c>
      <c r="D12" s="86">
        <v>37</v>
      </c>
      <c r="E12" s="223">
        <v>299</v>
      </c>
      <c r="F12" s="86">
        <v>44.2</v>
      </c>
      <c r="G12" s="223">
        <v>92</v>
      </c>
      <c r="H12" s="86">
        <v>13.6</v>
      </c>
      <c r="I12" s="223">
        <v>18</v>
      </c>
      <c r="J12" s="86">
        <v>2.7</v>
      </c>
      <c r="K12" s="223">
        <v>17</v>
      </c>
      <c r="L12" s="86">
        <v>2.5</v>
      </c>
      <c r="M12" s="308">
        <v>676</v>
      </c>
      <c r="N12" s="294">
        <v>3.3</v>
      </c>
    </row>
    <row r="13" spans="1:23" x14ac:dyDescent="0.2">
      <c r="B13" s="144" t="s">
        <v>42</v>
      </c>
      <c r="C13" s="223">
        <v>62</v>
      </c>
      <c r="D13" s="86">
        <v>19.100000000000001</v>
      </c>
      <c r="E13" s="223">
        <v>208</v>
      </c>
      <c r="F13" s="86">
        <v>64.2</v>
      </c>
      <c r="G13" s="223">
        <v>46</v>
      </c>
      <c r="H13" s="86">
        <v>14.2</v>
      </c>
      <c r="I13" s="221"/>
      <c r="J13" s="109"/>
      <c r="K13" s="221"/>
      <c r="L13" s="109"/>
      <c r="M13" s="308">
        <v>324</v>
      </c>
      <c r="N13" s="294">
        <v>1.6</v>
      </c>
    </row>
    <row r="14" spans="1:23" x14ac:dyDescent="0.2">
      <c r="B14" s="144" t="s">
        <v>43</v>
      </c>
      <c r="C14" s="223">
        <v>286</v>
      </c>
      <c r="D14" s="86">
        <v>44.7</v>
      </c>
      <c r="E14" s="223">
        <v>267</v>
      </c>
      <c r="F14" s="86">
        <v>41.7</v>
      </c>
      <c r="G14" s="223">
        <v>59</v>
      </c>
      <c r="H14" s="86">
        <v>9.1999999999999993</v>
      </c>
      <c r="I14" s="223">
        <v>17</v>
      </c>
      <c r="J14" s="86">
        <v>2.7</v>
      </c>
      <c r="K14" s="223">
        <v>11</v>
      </c>
      <c r="L14" s="86">
        <v>1.7</v>
      </c>
      <c r="M14" s="308">
        <v>640</v>
      </c>
      <c r="N14" s="294">
        <v>3.2</v>
      </c>
    </row>
    <row r="15" spans="1:23" x14ac:dyDescent="0.2">
      <c r="B15" s="144" t="s">
        <v>44</v>
      </c>
      <c r="C15" s="223">
        <v>117</v>
      </c>
      <c r="D15" s="86">
        <v>41.3</v>
      </c>
      <c r="E15" s="223">
        <v>125</v>
      </c>
      <c r="F15" s="86">
        <v>44.2</v>
      </c>
      <c r="G15" s="223">
        <v>33</v>
      </c>
      <c r="H15" s="86">
        <v>11.7</v>
      </c>
      <c r="I15" s="223">
        <v>3</v>
      </c>
      <c r="J15" s="86">
        <v>1.1000000000000001</v>
      </c>
      <c r="K15" s="223">
        <v>5</v>
      </c>
      <c r="L15" s="86">
        <v>1.8</v>
      </c>
      <c r="M15" s="308">
        <v>283</v>
      </c>
      <c r="N15" s="294">
        <v>1.4</v>
      </c>
    </row>
    <row r="16" spans="1:23" x14ac:dyDescent="0.2">
      <c r="B16" s="144" t="s">
        <v>45</v>
      </c>
      <c r="C16" s="223">
        <v>314</v>
      </c>
      <c r="D16" s="86">
        <v>49.1</v>
      </c>
      <c r="E16" s="223">
        <v>274</v>
      </c>
      <c r="F16" s="86">
        <v>42.9</v>
      </c>
      <c r="G16" s="223">
        <v>23</v>
      </c>
      <c r="H16" s="86">
        <v>3.6</v>
      </c>
      <c r="I16" s="223">
        <v>12</v>
      </c>
      <c r="J16" s="86">
        <v>1.9</v>
      </c>
      <c r="K16" s="223">
        <v>16</v>
      </c>
      <c r="L16" s="86">
        <v>2.5</v>
      </c>
      <c r="M16" s="308">
        <v>639</v>
      </c>
      <c r="N16" s="294">
        <v>3.2</v>
      </c>
    </row>
    <row r="17" spans="2:14" x14ac:dyDescent="0.2">
      <c r="B17" s="144" t="s">
        <v>46</v>
      </c>
      <c r="C17" s="223">
        <v>565</v>
      </c>
      <c r="D17" s="86">
        <v>70.400000000000006</v>
      </c>
      <c r="E17" s="223">
        <v>190</v>
      </c>
      <c r="F17" s="86">
        <v>23.7</v>
      </c>
      <c r="G17" s="223">
        <v>35</v>
      </c>
      <c r="H17" s="86">
        <v>4.4000000000000004</v>
      </c>
      <c r="I17" s="223">
        <v>8</v>
      </c>
      <c r="J17" s="86">
        <v>1</v>
      </c>
      <c r="K17" s="223">
        <v>5</v>
      </c>
      <c r="L17" s="86">
        <v>0.6</v>
      </c>
      <c r="M17" s="308">
        <v>803</v>
      </c>
      <c r="N17" s="294">
        <v>4</v>
      </c>
    </row>
    <row r="18" spans="2:14" x14ac:dyDescent="0.2">
      <c r="B18" s="144" t="s">
        <v>47</v>
      </c>
      <c r="C18" s="223">
        <v>148</v>
      </c>
      <c r="D18" s="86">
        <v>26</v>
      </c>
      <c r="E18" s="223">
        <v>310</v>
      </c>
      <c r="F18" s="86">
        <v>54.5</v>
      </c>
      <c r="G18" s="223">
        <v>89</v>
      </c>
      <c r="H18" s="86">
        <v>15.6</v>
      </c>
      <c r="I18" s="223">
        <v>15</v>
      </c>
      <c r="J18" s="86">
        <v>2.6</v>
      </c>
      <c r="K18" s="223">
        <v>7</v>
      </c>
      <c r="L18" s="86">
        <v>1.2</v>
      </c>
      <c r="M18" s="308">
        <v>569</v>
      </c>
      <c r="N18" s="294">
        <v>2.8</v>
      </c>
    </row>
    <row r="19" spans="2:14" x14ac:dyDescent="0.2">
      <c r="B19" s="144" t="s">
        <v>48</v>
      </c>
      <c r="C19" s="223">
        <v>286</v>
      </c>
      <c r="D19" s="86">
        <v>30</v>
      </c>
      <c r="E19" s="223">
        <v>374</v>
      </c>
      <c r="F19" s="86">
        <v>39.299999999999997</v>
      </c>
      <c r="G19" s="223">
        <v>235</v>
      </c>
      <c r="H19" s="86">
        <v>24.7</v>
      </c>
      <c r="I19" s="223">
        <v>39</v>
      </c>
      <c r="J19" s="86">
        <v>4.0999999999999996</v>
      </c>
      <c r="K19" s="223">
        <v>18</v>
      </c>
      <c r="L19" s="86">
        <v>1.9</v>
      </c>
      <c r="M19" s="308">
        <v>952</v>
      </c>
      <c r="N19" s="294">
        <v>4.7</v>
      </c>
    </row>
    <row r="20" spans="2:14" x14ac:dyDescent="0.2">
      <c r="B20" s="144" t="s">
        <v>49</v>
      </c>
      <c r="C20" s="223">
        <v>307</v>
      </c>
      <c r="D20" s="86">
        <v>41.3</v>
      </c>
      <c r="E20" s="223">
        <v>303</v>
      </c>
      <c r="F20" s="86">
        <v>40.700000000000003</v>
      </c>
      <c r="G20" s="223">
        <v>106</v>
      </c>
      <c r="H20" s="86">
        <v>14.2</v>
      </c>
      <c r="I20" s="223">
        <v>20</v>
      </c>
      <c r="J20" s="86">
        <v>2.7</v>
      </c>
      <c r="K20" s="223">
        <v>8</v>
      </c>
      <c r="L20" s="86">
        <v>1.1000000000000001</v>
      </c>
      <c r="M20" s="308">
        <v>744</v>
      </c>
      <c r="N20" s="294">
        <v>3.7</v>
      </c>
    </row>
    <row r="21" spans="2:14" x14ac:dyDescent="0.2">
      <c r="B21" s="144" t="s">
        <v>50</v>
      </c>
      <c r="C21" s="223">
        <v>255</v>
      </c>
      <c r="D21" s="86">
        <v>29.1</v>
      </c>
      <c r="E21" s="223">
        <v>465</v>
      </c>
      <c r="F21" s="86">
        <v>53</v>
      </c>
      <c r="G21" s="223">
        <v>133</v>
      </c>
      <c r="H21" s="86">
        <v>15.2</v>
      </c>
      <c r="I21" s="223">
        <v>14</v>
      </c>
      <c r="J21" s="86">
        <v>1.6</v>
      </c>
      <c r="K21" s="223">
        <v>10</v>
      </c>
      <c r="L21" s="86">
        <v>1.1000000000000001</v>
      </c>
      <c r="M21" s="308">
        <v>877</v>
      </c>
      <c r="N21" s="294">
        <v>4.3</v>
      </c>
    </row>
    <row r="22" spans="2:14" x14ac:dyDescent="0.2">
      <c r="B22" s="144" t="s">
        <v>51</v>
      </c>
      <c r="C22" s="223">
        <v>151</v>
      </c>
      <c r="D22" s="86">
        <v>47.5</v>
      </c>
      <c r="E22" s="223">
        <v>155</v>
      </c>
      <c r="F22" s="86">
        <v>48.7</v>
      </c>
      <c r="G22" s="223">
        <v>10</v>
      </c>
      <c r="H22" s="86">
        <v>3.1</v>
      </c>
      <c r="I22" s="224"/>
      <c r="J22" s="177"/>
      <c r="K22" s="224"/>
      <c r="L22" s="177"/>
      <c r="M22" s="308">
        <v>318</v>
      </c>
      <c r="N22" s="294">
        <v>1.6</v>
      </c>
    </row>
    <row r="23" spans="2:14" x14ac:dyDescent="0.2">
      <c r="B23" s="144" t="s">
        <v>52</v>
      </c>
      <c r="C23" s="223">
        <v>280</v>
      </c>
      <c r="D23" s="86">
        <v>49.9</v>
      </c>
      <c r="E23" s="223">
        <v>211</v>
      </c>
      <c r="F23" s="86">
        <v>37.6</v>
      </c>
      <c r="G23" s="223">
        <v>52</v>
      </c>
      <c r="H23" s="86">
        <v>9.3000000000000007</v>
      </c>
      <c r="I23" s="223">
        <v>14</v>
      </c>
      <c r="J23" s="86">
        <v>2.5</v>
      </c>
      <c r="K23" s="223">
        <v>4</v>
      </c>
      <c r="L23" s="86">
        <v>0.7</v>
      </c>
      <c r="M23" s="308">
        <v>561</v>
      </c>
      <c r="N23" s="294">
        <v>2.8</v>
      </c>
    </row>
    <row r="24" spans="2:14" x14ac:dyDescent="0.2">
      <c r="B24" s="144" t="s">
        <v>53</v>
      </c>
      <c r="C24" s="223">
        <v>114</v>
      </c>
      <c r="D24" s="86">
        <v>35.5</v>
      </c>
      <c r="E24" s="223">
        <v>141</v>
      </c>
      <c r="F24" s="86">
        <v>43.9</v>
      </c>
      <c r="G24" s="223">
        <v>48</v>
      </c>
      <c r="H24" s="86">
        <v>15</v>
      </c>
      <c r="I24" s="223">
        <v>10</v>
      </c>
      <c r="J24" s="86">
        <v>3.1</v>
      </c>
      <c r="K24" s="223">
        <v>8</v>
      </c>
      <c r="L24" s="86">
        <v>2.5</v>
      </c>
      <c r="M24" s="308">
        <v>321</v>
      </c>
      <c r="N24" s="294">
        <v>1.6</v>
      </c>
    </row>
    <row r="25" spans="2:14" x14ac:dyDescent="0.2">
      <c r="B25" s="144" t="s">
        <v>54</v>
      </c>
      <c r="C25" s="223">
        <v>234</v>
      </c>
      <c r="D25" s="86">
        <v>19.3</v>
      </c>
      <c r="E25" s="223">
        <v>638</v>
      </c>
      <c r="F25" s="86">
        <v>52.7</v>
      </c>
      <c r="G25" s="223">
        <v>235</v>
      </c>
      <c r="H25" s="86">
        <v>19.399999999999999</v>
      </c>
      <c r="I25" s="223">
        <v>69</v>
      </c>
      <c r="J25" s="86">
        <v>5.7</v>
      </c>
      <c r="K25" s="223">
        <v>35</v>
      </c>
      <c r="L25" s="86">
        <v>2.9</v>
      </c>
      <c r="M25" s="308">
        <v>1211</v>
      </c>
      <c r="N25" s="294">
        <v>6</v>
      </c>
    </row>
    <row r="26" spans="2:14" x14ac:dyDescent="0.2">
      <c r="B26" s="144" t="s">
        <v>55</v>
      </c>
      <c r="C26" s="223">
        <v>177</v>
      </c>
      <c r="D26" s="86">
        <v>24.7</v>
      </c>
      <c r="E26" s="223">
        <v>378</v>
      </c>
      <c r="F26" s="86">
        <v>52.8</v>
      </c>
      <c r="G26" s="223">
        <v>127</v>
      </c>
      <c r="H26" s="86">
        <v>17.7</v>
      </c>
      <c r="I26" s="223">
        <v>15</v>
      </c>
      <c r="J26" s="86">
        <v>2.1</v>
      </c>
      <c r="K26" s="223">
        <v>19</v>
      </c>
      <c r="L26" s="86">
        <v>2.7</v>
      </c>
      <c r="M26" s="308">
        <v>716</v>
      </c>
      <c r="N26" s="294">
        <v>3.5</v>
      </c>
    </row>
    <row r="27" spans="2:14" x14ac:dyDescent="0.2">
      <c r="B27" s="144" t="s">
        <v>56</v>
      </c>
      <c r="C27" s="223">
        <v>132</v>
      </c>
      <c r="D27" s="86">
        <v>29.9</v>
      </c>
      <c r="E27" s="223">
        <v>233</v>
      </c>
      <c r="F27" s="86">
        <v>52.8</v>
      </c>
      <c r="G27" s="223">
        <v>57</v>
      </c>
      <c r="H27" s="86">
        <v>12.9</v>
      </c>
      <c r="I27" s="223">
        <v>13</v>
      </c>
      <c r="J27" s="86">
        <v>2.9</v>
      </c>
      <c r="K27" s="223">
        <v>6</v>
      </c>
      <c r="L27" s="86">
        <v>1.4</v>
      </c>
      <c r="M27" s="308">
        <v>441</v>
      </c>
      <c r="N27" s="294">
        <v>2.2000000000000002</v>
      </c>
    </row>
    <row r="28" spans="2:14" x14ac:dyDescent="0.2">
      <c r="B28" s="144" t="s">
        <v>57</v>
      </c>
      <c r="C28" s="223">
        <v>180</v>
      </c>
      <c r="D28" s="86">
        <v>45</v>
      </c>
      <c r="E28" s="223">
        <v>167</v>
      </c>
      <c r="F28" s="86">
        <v>41.8</v>
      </c>
      <c r="G28" s="223">
        <v>39</v>
      </c>
      <c r="H28" s="86">
        <v>9.8000000000000007</v>
      </c>
      <c r="I28" s="223">
        <v>10</v>
      </c>
      <c r="J28" s="86">
        <v>2.5</v>
      </c>
      <c r="K28" s="223">
        <v>4</v>
      </c>
      <c r="L28" s="86">
        <v>1</v>
      </c>
      <c r="M28" s="308">
        <v>400</v>
      </c>
      <c r="N28" s="294">
        <v>2</v>
      </c>
    </row>
    <row r="29" spans="2:14" x14ac:dyDescent="0.2">
      <c r="B29" s="144" t="s">
        <v>58</v>
      </c>
      <c r="C29" s="223">
        <v>228</v>
      </c>
      <c r="D29" s="86">
        <v>45.8</v>
      </c>
      <c r="E29" s="223">
        <v>225</v>
      </c>
      <c r="F29" s="86">
        <v>45.2</v>
      </c>
      <c r="G29" s="223">
        <v>39</v>
      </c>
      <c r="H29" s="86">
        <v>7.8</v>
      </c>
      <c r="I29" s="224"/>
      <c r="J29" s="177"/>
      <c r="K29" s="224"/>
      <c r="L29" s="177"/>
      <c r="M29" s="308">
        <v>498</v>
      </c>
      <c r="N29" s="294">
        <v>2.5</v>
      </c>
    </row>
    <row r="30" spans="2:14" x14ac:dyDescent="0.2">
      <c r="B30" s="144" t="s">
        <v>59</v>
      </c>
      <c r="C30" s="223">
        <v>134</v>
      </c>
      <c r="D30" s="86">
        <v>33.799999999999997</v>
      </c>
      <c r="E30" s="223">
        <v>198</v>
      </c>
      <c r="F30" s="86">
        <v>50</v>
      </c>
      <c r="G30" s="223">
        <v>54</v>
      </c>
      <c r="H30" s="86">
        <v>13.6</v>
      </c>
      <c r="I30" s="223">
        <v>7</v>
      </c>
      <c r="J30" s="86">
        <v>1.8</v>
      </c>
      <c r="K30" s="223">
        <v>3</v>
      </c>
      <c r="L30" s="86">
        <v>0.8</v>
      </c>
      <c r="M30" s="308">
        <v>396</v>
      </c>
      <c r="N30" s="294">
        <v>2</v>
      </c>
    </row>
    <row r="31" spans="2:14" x14ac:dyDescent="0.2">
      <c r="B31" s="144" t="s">
        <v>60</v>
      </c>
      <c r="C31" s="223">
        <v>469</v>
      </c>
      <c r="D31" s="86">
        <v>55</v>
      </c>
      <c r="E31" s="223">
        <v>310</v>
      </c>
      <c r="F31" s="86">
        <v>36.299999999999997</v>
      </c>
      <c r="G31" s="223">
        <v>54</v>
      </c>
      <c r="H31" s="86">
        <v>6.3</v>
      </c>
      <c r="I31" s="223">
        <v>11</v>
      </c>
      <c r="J31" s="86">
        <v>1.3</v>
      </c>
      <c r="K31" s="223">
        <v>9</v>
      </c>
      <c r="L31" s="86">
        <v>1.1000000000000001</v>
      </c>
      <c r="M31" s="308">
        <v>853</v>
      </c>
      <c r="N31" s="294">
        <v>4.2</v>
      </c>
    </row>
    <row r="32" spans="2:14" x14ac:dyDescent="0.2">
      <c r="B32" s="144" t="s">
        <v>61</v>
      </c>
      <c r="C32" s="223">
        <v>254</v>
      </c>
      <c r="D32" s="86">
        <v>50.7</v>
      </c>
      <c r="E32" s="223">
        <v>190</v>
      </c>
      <c r="F32" s="86">
        <v>37.9</v>
      </c>
      <c r="G32" s="223">
        <v>44</v>
      </c>
      <c r="H32" s="86">
        <v>8.8000000000000007</v>
      </c>
      <c r="I32" s="223">
        <v>9</v>
      </c>
      <c r="J32" s="86">
        <v>1.8</v>
      </c>
      <c r="K32" s="223">
        <v>4</v>
      </c>
      <c r="L32" s="86">
        <v>0.8</v>
      </c>
      <c r="M32" s="308">
        <v>501</v>
      </c>
      <c r="N32" s="294">
        <v>2.5</v>
      </c>
    </row>
    <row r="33" spans="1:14" x14ac:dyDescent="0.2">
      <c r="B33" s="144" t="s">
        <v>62</v>
      </c>
      <c r="C33" s="223">
        <v>321</v>
      </c>
      <c r="D33" s="86">
        <v>31.4</v>
      </c>
      <c r="E33" s="223">
        <v>508</v>
      </c>
      <c r="F33" s="86">
        <v>49.7</v>
      </c>
      <c r="G33" s="223">
        <v>151</v>
      </c>
      <c r="H33" s="86">
        <v>14.8</v>
      </c>
      <c r="I33" s="223">
        <v>36</v>
      </c>
      <c r="J33" s="86">
        <v>3.5</v>
      </c>
      <c r="K33" s="223">
        <v>7</v>
      </c>
      <c r="L33" s="86">
        <v>0.7</v>
      </c>
      <c r="M33" s="308">
        <v>1023</v>
      </c>
      <c r="N33" s="294">
        <v>5.0999999999999996</v>
      </c>
    </row>
    <row r="34" spans="1:14" x14ac:dyDescent="0.2">
      <c r="B34" s="144" t="s">
        <v>63</v>
      </c>
      <c r="C34" s="223">
        <v>193</v>
      </c>
      <c r="D34" s="86">
        <v>47.5</v>
      </c>
      <c r="E34" s="223">
        <v>151</v>
      </c>
      <c r="F34" s="86">
        <v>37.200000000000003</v>
      </c>
      <c r="G34" s="223">
        <v>43</v>
      </c>
      <c r="H34" s="86">
        <v>10.6</v>
      </c>
      <c r="I34" s="223">
        <v>15</v>
      </c>
      <c r="J34" s="86">
        <v>3.7</v>
      </c>
      <c r="K34" s="217">
        <v>4</v>
      </c>
      <c r="L34" s="108">
        <v>1</v>
      </c>
      <c r="M34" s="308">
        <v>406</v>
      </c>
      <c r="N34" s="294">
        <v>2</v>
      </c>
    </row>
    <row r="35" spans="1:14" x14ac:dyDescent="0.2">
      <c r="B35" s="144" t="s">
        <v>64</v>
      </c>
      <c r="C35" s="223">
        <v>164</v>
      </c>
      <c r="D35" s="86">
        <v>63.6</v>
      </c>
      <c r="E35" s="223">
        <v>90</v>
      </c>
      <c r="F35" s="86">
        <v>34.9</v>
      </c>
      <c r="G35" s="224"/>
      <c r="H35" s="177"/>
      <c r="I35" s="224"/>
      <c r="J35" s="177"/>
      <c r="K35" s="226">
        <v>0</v>
      </c>
      <c r="L35" s="108">
        <v>0</v>
      </c>
      <c r="M35" s="308">
        <v>258</v>
      </c>
      <c r="N35" s="294">
        <v>1.3</v>
      </c>
    </row>
    <row r="36" spans="1:14" x14ac:dyDescent="0.2">
      <c r="B36" s="144" t="s">
        <v>65</v>
      </c>
      <c r="C36" s="223">
        <v>62</v>
      </c>
      <c r="D36" s="86">
        <v>66.7</v>
      </c>
      <c r="E36" s="223">
        <v>23</v>
      </c>
      <c r="F36" s="86">
        <v>24.7</v>
      </c>
      <c r="G36" s="223">
        <v>6</v>
      </c>
      <c r="H36" s="86">
        <v>6.5</v>
      </c>
      <c r="I36" s="221"/>
      <c r="J36" s="109"/>
      <c r="K36" s="461"/>
      <c r="L36" s="109"/>
      <c r="M36" s="308">
        <v>93</v>
      </c>
      <c r="N36" s="294">
        <v>0.5</v>
      </c>
    </row>
    <row r="37" spans="1:14" x14ac:dyDescent="0.2">
      <c r="A37" s="2">
        <v>2018</v>
      </c>
      <c r="B37" s="144" t="s">
        <v>7</v>
      </c>
      <c r="C37" s="223">
        <v>8032</v>
      </c>
      <c r="D37" s="86">
        <v>39.799999999999997</v>
      </c>
      <c r="E37" s="223">
        <v>8920</v>
      </c>
      <c r="F37" s="86">
        <v>44.2</v>
      </c>
      <c r="G37" s="223">
        <v>2439</v>
      </c>
      <c r="H37" s="86">
        <v>12.086223984142716</v>
      </c>
      <c r="I37" s="223">
        <v>485</v>
      </c>
      <c r="J37" s="86">
        <v>2.4033696729435086</v>
      </c>
      <c r="K37" s="223">
        <v>282</v>
      </c>
      <c r="L37" s="86">
        <v>1.3974231912784936</v>
      </c>
      <c r="M37" s="309">
        <v>20180</v>
      </c>
      <c r="N37" s="299"/>
    </row>
    <row r="38" spans="1:14" x14ac:dyDescent="0.2">
      <c r="A38" s="2">
        <v>2019</v>
      </c>
      <c r="B38" s="144" t="s">
        <v>34</v>
      </c>
      <c r="C38" s="223">
        <v>380</v>
      </c>
      <c r="D38" s="86">
        <v>51.5</v>
      </c>
      <c r="E38" s="223">
        <v>283</v>
      </c>
      <c r="F38" s="86">
        <v>38.299999999999997</v>
      </c>
      <c r="G38" s="223">
        <v>61</v>
      </c>
      <c r="H38" s="86">
        <v>8.3000000000000007</v>
      </c>
      <c r="I38" s="223">
        <v>10</v>
      </c>
      <c r="J38" s="86">
        <v>1.4</v>
      </c>
      <c r="K38" s="223">
        <v>4</v>
      </c>
      <c r="L38" s="86">
        <v>0.5</v>
      </c>
      <c r="M38" s="308">
        <v>738</v>
      </c>
      <c r="N38" s="294">
        <v>3.6</v>
      </c>
    </row>
    <row r="39" spans="1:14" x14ac:dyDescent="0.2">
      <c r="B39" s="144" t="s">
        <v>35</v>
      </c>
      <c r="C39" s="223">
        <v>240</v>
      </c>
      <c r="D39" s="86">
        <v>49.1</v>
      </c>
      <c r="E39" s="223">
        <v>202</v>
      </c>
      <c r="F39" s="86">
        <v>41.3</v>
      </c>
      <c r="G39" s="223">
        <v>37</v>
      </c>
      <c r="H39" s="86">
        <v>7.6</v>
      </c>
      <c r="I39" s="221"/>
      <c r="J39" s="109"/>
      <c r="K39" s="221"/>
      <c r="L39" s="109"/>
      <c r="M39" s="308">
        <v>489</v>
      </c>
      <c r="N39" s="294">
        <v>2.4</v>
      </c>
    </row>
    <row r="40" spans="1:14" x14ac:dyDescent="0.2">
      <c r="B40" s="144" t="s">
        <v>36</v>
      </c>
      <c r="C40" s="223">
        <v>464</v>
      </c>
      <c r="D40" s="86">
        <v>45.7</v>
      </c>
      <c r="E40" s="223">
        <v>431</v>
      </c>
      <c r="F40" s="86">
        <v>42.5</v>
      </c>
      <c r="G40" s="223">
        <v>87</v>
      </c>
      <c r="H40" s="86">
        <v>8.6</v>
      </c>
      <c r="I40" s="223">
        <v>17</v>
      </c>
      <c r="J40" s="86">
        <v>1.7</v>
      </c>
      <c r="K40" s="223">
        <v>16</v>
      </c>
      <c r="L40" s="86">
        <v>1.6</v>
      </c>
      <c r="M40" s="308">
        <v>1015</v>
      </c>
      <c r="N40" s="294">
        <v>5</v>
      </c>
    </row>
    <row r="41" spans="1:14" x14ac:dyDescent="0.2">
      <c r="B41" s="144" t="s">
        <v>37</v>
      </c>
      <c r="C41" s="223">
        <v>358</v>
      </c>
      <c r="D41" s="86">
        <v>35.700000000000003</v>
      </c>
      <c r="E41" s="223">
        <v>411</v>
      </c>
      <c r="F41" s="86">
        <v>41</v>
      </c>
      <c r="G41" s="223">
        <v>182</v>
      </c>
      <c r="H41" s="86">
        <v>18.2</v>
      </c>
      <c r="I41" s="223">
        <v>32</v>
      </c>
      <c r="J41" s="86">
        <v>3.2</v>
      </c>
      <c r="K41" s="223">
        <v>19</v>
      </c>
      <c r="L41" s="86">
        <v>1.9</v>
      </c>
      <c r="M41" s="308">
        <v>1002</v>
      </c>
      <c r="N41" s="294">
        <v>4.9000000000000004</v>
      </c>
    </row>
    <row r="42" spans="1:14" x14ac:dyDescent="0.2">
      <c r="B42" s="144" t="s">
        <v>38</v>
      </c>
      <c r="C42" s="223">
        <v>268</v>
      </c>
      <c r="D42" s="86">
        <v>36.799999999999997</v>
      </c>
      <c r="E42" s="223">
        <v>344</v>
      </c>
      <c r="F42" s="86">
        <v>47.3</v>
      </c>
      <c r="G42" s="223">
        <v>95</v>
      </c>
      <c r="H42" s="86">
        <v>13</v>
      </c>
      <c r="I42" s="223">
        <v>15</v>
      </c>
      <c r="J42" s="86">
        <v>2.1</v>
      </c>
      <c r="K42" s="223">
        <v>6</v>
      </c>
      <c r="L42" s="86">
        <v>0.8</v>
      </c>
      <c r="M42" s="308">
        <v>728</v>
      </c>
      <c r="N42" s="294">
        <v>3.6</v>
      </c>
    </row>
    <row r="43" spans="1:14" x14ac:dyDescent="0.2">
      <c r="B43" s="144" t="s">
        <v>39</v>
      </c>
      <c r="C43" s="223">
        <v>385</v>
      </c>
      <c r="D43" s="86">
        <v>36.1</v>
      </c>
      <c r="E43" s="223">
        <v>560</v>
      </c>
      <c r="F43" s="86">
        <v>52.5</v>
      </c>
      <c r="G43" s="223">
        <v>112</v>
      </c>
      <c r="H43" s="86">
        <v>10.5</v>
      </c>
      <c r="I43" s="221"/>
      <c r="J43" s="109"/>
      <c r="K43" s="221"/>
      <c r="L43" s="109"/>
      <c r="M43" s="308">
        <v>1067</v>
      </c>
      <c r="N43" s="294">
        <v>5.2</v>
      </c>
    </row>
    <row r="44" spans="1:14" x14ac:dyDescent="0.2">
      <c r="B44" s="144" t="s">
        <v>40</v>
      </c>
      <c r="C44" s="223">
        <v>249</v>
      </c>
      <c r="D44" s="86">
        <v>41.4</v>
      </c>
      <c r="E44" s="223">
        <v>278</v>
      </c>
      <c r="F44" s="86">
        <v>46.2</v>
      </c>
      <c r="G44" s="223">
        <v>56</v>
      </c>
      <c r="H44" s="86">
        <v>9.3000000000000007</v>
      </c>
      <c r="I44" s="223">
        <v>11</v>
      </c>
      <c r="J44" s="86">
        <v>1.8</v>
      </c>
      <c r="K44" s="223">
        <v>8</v>
      </c>
      <c r="L44" s="86">
        <v>1.3</v>
      </c>
      <c r="M44" s="308">
        <v>602</v>
      </c>
      <c r="N44" s="294">
        <v>3</v>
      </c>
    </row>
    <row r="45" spans="1:14" x14ac:dyDescent="0.2">
      <c r="B45" s="144" t="s">
        <v>41</v>
      </c>
      <c r="C45" s="223">
        <v>271</v>
      </c>
      <c r="D45" s="86">
        <v>36.4</v>
      </c>
      <c r="E45" s="223">
        <v>352</v>
      </c>
      <c r="F45" s="86">
        <v>47.3</v>
      </c>
      <c r="G45" s="223">
        <v>88</v>
      </c>
      <c r="H45" s="86">
        <v>11.8</v>
      </c>
      <c r="I45" s="223">
        <v>19</v>
      </c>
      <c r="J45" s="86">
        <v>2.6</v>
      </c>
      <c r="K45" s="223">
        <v>14</v>
      </c>
      <c r="L45" s="86">
        <v>1.9</v>
      </c>
      <c r="M45" s="308">
        <v>744</v>
      </c>
      <c r="N45" s="294">
        <v>3.6</v>
      </c>
    </row>
    <row r="46" spans="1:14" x14ac:dyDescent="0.2">
      <c r="B46" s="144" t="s">
        <v>42</v>
      </c>
      <c r="C46" s="223">
        <v>61</v>
      </c>
      <c r="D46" s="86">
        <v>20.399999999999999</v>
      </c>
      <c r="E46" s="223">
        <v>195</v>
      </c>
      <c r="F46" s="86">
        <v>65.2</v>
      </c>
      <c r="G46" s="223">
        <v>34</v>
      </c>
      <c r="H46" s="86">
        <v>11.4</v>
      </c>
      <c r="I46" s="217">
        <v>6</v>
      </c>
      <c r="J46" s="108">
        <v>2</v>
      </c>
      <c r="K46" s="217">
        <v>3</v>
      </c>
      <c r="L46" s="108">
        <v>1</v>
      </c>
      <c r="M46" s="308">
        <v>299</v>
      </c>
      <c r="N46" s="294">
        <v>1.5</v>
      </c>
    </row>
    <row r="47" spans="1:14" x14ac:dyDescent="0.2">
      <c r="B47" s="144" t="s">
        <v>43</v>
      </c>
      <c r="C47" s="223">
        <v>243</v>
      </c>
      <c r="D47" s="86">
        <v>39.1</v>
      </c>
      <c r="E47" s="223">
        <v>299</v>
      </c>
      <c r="F47" s="86">
        <v>48.1</v>
      </c>
      <c r="G47" s="223">
        <v>63</v>
      </c>
      <c r="H47" s="86">
        <v>10.1</v>
      </c>
      <c r="I47" s="223">
        <v>10</v>
      </c>
      <c r="J47" s="86">
        <v>1.6</v>
      </c>
      <c r="K47" s="223">
        <v>6</v>
      </c>
      <c r="L47" s="86">
        <v>1</v>
      </c>
      <c r="M47" s="308">
        <v>621</v>
      </c>
      <c r="N47" s="294">
        <v>3</v>
      </c>
    </row>
    <row r="48" spans="1:14" x14ac:dyDescent="0.2">
      <c r="B48" s="144" t="s">
        <v>44</v>
      </c>
      <c r="C48" s="223">
        <v>137</v>
      </c>
      <c r="D48" s="86">
        <v>42.9</v>
      </c>
      <c r="E48" s="223">
        <v>132</v>
      </c>
      <c r="F48" s="86">
        <v>41.4</v>
      </c>
      <c r="G48" s="223">
        <v>45</v>
      </c>
      <c r="H48" s="86">
        <v>14.1</v>
      </c>
      <c r="I48" s="224"/>
      <c r="J48" s="177"/>
      <c r="K48" s="224"/>
      <c r="L48" s="177"/>
      <c r="M48" s="308">
        <v>319</v>
      </c>
      <c r="N48" s="294">
        <v>1.6</v>
      </c>
    </row>
    <row r="49" spans="2:14" x14ac:dyDescent="0.2">
      <c r="B49" s="144" t="s">
        <v>45</v>
      </c>
      <c r="C49" s="223">
        <v>318</v>
      </c>
      <c r="D49" s="86">
        <v>54.7</v>
      </c>
      <c r="E49" s="223">
        <v>211</v>
      </c>
      <c r="F49" s="86">
        <v>36.299999999999997</v>
      </c>
      <c r="G49" s="223">
        <v>26</v>
      </c>
      <c r="H49" s="86">
        <v>4.5</v>
      </c>
      <c r="I49" s="223">
        <v>17</v>
      </c>
      <c r="J49" s="86">
        <v>2.9</v>
      </c>
      <c r="K49" s="223">
        <v>9</v>
      </c>
      <c r="L49" s="86">
        <v>1.5</v>
      </c>
      <c r="M49" s="308">
        <v>581</v>
      </c>
      <c r="N49" s="294">
        <v>2.8</v>
      </c>
    </row>
    <row r="50" spans="2:14" x14ac:dyDescent="0.2">
      <c r="B50" s="144" t="s">
        <v>46</v>
      </c>
      <c r="C50" s="223">
        <v>491</v>
      </c>
      <c r="D50" s="86">
        <v>68.5</v>
      </c>
      <c r="E50" s="223">
        <v>187</v>
      </c>
      <c r="F50" s="86">
        <v>26.1</v>
      </c>
      <c r="G50" s="223">
        <v>31</v>
      </c>
      <c r="H50" s="86">
        <v>4.3</v>
      </c>
      <c r="I50" s="223">
        <v>5</v>
      </c>
      <c r="J50" s="86">
        <v>0.7</v>
      </c>
      <c r="K50" s="223">
        <v>3</v>
      </c>
      <c r="L50" s="86">
        <v>0.4</v>
      </c>
      <c r="M50" s="308">
        <v>717</v>
      </c>
      <c r="N50" s="294">
        <v>3.5</v>
      </c>
    </row>
    <row r="51" spans="2:14" x14ac:dyDescent="0.2">
      <c r="B51" s="144" t="s">
        <v>47</v>
      </c>
      <c r="C51" s="223">
        <v>153</v>
      </c>
      <c r="D51" s="86">
        <v>29.8</v>
      </c>
      <c r="E51" s="223">
        <v>264</v>
      </c>
      <c r="F51" s="86">
        <v>51.4</v>
      </c>
      <c r="G51" s="223">
        <v>69</v>
      </c>
      <c r="H51" s="86">
        <v>13.4</v>
      </c>
      <c r="I51" s="223">
        <v>19</v>
      </c>
      <c r="J51" s="86">
        <v>3.7</v>
      </c>
      <c r="K51" s="223">
        <v>9</v>
      </c>
      <c r="L51" s="86">
        <v>1.8</v>
      </c>
      <c r="M51" s="308">
        <v>514</v>
      </c>
      <c r="N51" s="294">
        <v>2.5</v>
      </c>
    </row>
    <row r="52" spans="2:14" x14ac:dyDescent="0.2">
      <c r="B52" s="144" t="s">
        <v>48</v>
      </c>
      <c r="C52" s="223">
        <v>294</v>
      </c>
      <c r="D52" s="86">
        <v>30.2</v>
      </c>
      <c r="E52" s="223">
        <v>399</v>
      </c>
      <c r="F52" s="86">
        <v>40.9</v>
      </c>
      <c r="G52" s="223">
        <v>243</v>
      </c>
      <c r="H52" s="86">
        <v>24.9</v>
      </c>
      <c r="I52" s="223">
        <v>28</v>
      </c>
      <c r="J52" s="86">
        <v>2.9</v>
      </c>
      <c r="K52" s="223">
        <v>11</v>
      </c>
      <c r="L52" s="86">
        <v>1.1000000000000001</v>
      </c>
      <c r="M52" s="308">
        <v>975</v>
      </c>
      <c r="N52" s="294">
        <v>4.8</v>
      </c>
    </row>
    <row r="53" spans="2:14" x14ac:dyDescent="0.2">
      <c r="B53" s="144" t="s">
        <v>49</v>
      </c>
      <c r="C53" s="223">
        <v>307</v>
      </c>
      <c r="D53" s="86">
        <v>42.7</v>
      </c>
      <c r="E53" s="223">
        <v>278</v>
      </c>
      <c r="F53" s="86">
        <v>38.700000000000003</v>
      </c>
      <c r="G53" s="223">
        <v>111</v>
      </c>
      <c r="H53" s="86">
        <v>15.4</v>
      </c>
      <c r="I53" s="223">
        <v>14</v>
      </c>
      <c r="J53" s="86">
        <v>1.9</v>
      </c>
      <c r="K53" s="223">
        <v>9</v>
      </c>
      <c r="L53" s="86">
        <v>1.3</v>
      </c>
      <c r="M53" s="308">
        <v>719</v>
      </c>
      <c r="N53" s="294">
        <v>3.5</v>
      </c>
    </row>
    <row r="54" spans="2:14" x14ac:dyDescent="0.2">
      <c r="B54" s="144" t="s">
        <v>50</v>
      </c>
      <c r="C54" s="223">
        <v>236</v>
      </c>
      <c r="D54" s="86">
        <v>29.5</v>
      </c>
      <c r="E54" s="223">
        <v>401</v>
      </c>
      <c r="F54" s="86">
        <v>50.1</v>
      </c>
      <c r="G54" s="223">
        <v>134</v>
      </c>
      <c r="H54" s="86">
        <v>16.7</v>
      </c>
      <c r="I54" s="223">
        <v>21</v>
      </c>
      <c r="J54" s="86">
        <v>2.6</v>
      </c>
      <c r="K54" s="223">
        <v>9</v>
      </c>
      <c r="L54" s="86">
        <v>1.1000000000000001</v>
      </c>
      <c r="M54" s="308">
        <v>801</v>
      </c>
      <c r="N54" s="294">
        <v>3.9</v>
      </c>
    </row>
    <row r="55" spans="2:14" x14ac:dyDescent="0.2">
      <c r="B55" s="144" t="s">
        <v>51</v>
      </c>
      <c r="C55" s="223">
        <v>143</v>
      </c>
      <c r="D55" s="86">
        <v>43.5</v>
      </c>
      <c r="E55" s="223">
        <v>178</v>
      </c>
      <c r="F55" s="86">
        <v>54.1</v>
      </c>
      <c r="G55" s="223">
        <v>8</v>
      </c>
      <c r="H55" s="86">
        <v>2.4</v>
      </c>
      <c r="I55" s="226">
        <v>0</v>
      </c>
      <c r="J55" s="108">
        <v>0</v>
      </c>
      <c r="K55" s="226">
        <v>0</v>
      </c>
      <c r="L55" s="108">
        <v>0</v>
      </c>
      <c r="M55" s="308">
        <v>329</v>
      </c>
      <c r="N55" s="294">
        <v>1.6</v>
      </c>
    </row>
    <row r="56" spans="2:14" x14ac:dyDescent="0.2">
      <c r="B56" s="144" t="s">
        <v>52</v>
      </c>
      <c r="C56" s="223">
        <v>297</v>
      </c>
      <c r="D56" s="86">
        <v>54</v>
      </c>
      <c r="E56" s="223">
        <v>199</v>
      </c>
      <c r="F56" s="86">
        <v>36.200000000000003</v>
      </c>
      <c r="G56" s="223">
        <v>45</v>
      </c>
      <c r="H56" s="86">
        <v>8.1999999999999993</v>
      </c>
      <c r="I56" s="221"/>
      <c r="J56" s="109"/>
      <c r="K56" s="221"/>
      <c r="L56" s="109"/>
      <c r="M56" s="308">
        <v>550</v>
      </c>
      <c r="N56" s="294">
        <v>2.7</v>
      </c>
    </row>
    <row r="57" spans="2:14" x14ac:dyDescent="0.2">
      <c r="B57" s="144" t="s">
        <v>53</v>
      </c>
      <c r="C57" s="223">
        <v>130</v>
      </c>
      <c r="D57" s="86">
        <v>32.6</v>
      </c>
      <c r="E57" s="223">
        <v>183</v>
      </c>
      <c r="F57" s="86">
        <v>45.9</v>
      </c>
      <c r="G57" s="223">
        <v>68</v>
      </c>
      <c r="H57" s="86">
        <v>17</v>
      </c>
      <c r="I57" s="223">
        <v>10</v>
      </c>
      <c r="J57" s="86">
        <v>2.5</v>
      </c>
      <c r="K57" s="223">
        <v>8</v>
      </c>
      <c r="L57" s="86">
        <v>2</v>
      </c>
      <c r="M57" s="308">
        <v>399</v>
      </c>
      <c r="N57" s="294">
        <v>2</v>
      </c>
    </row>
    <row r="58" spans="2:14" x14ac:dyDescent="0.2">
      <c r="B58" s="144" t="s">
        <v>54</v>
      </c>
      <c r="C58" s="223">
        <v>326</v>
      </c>
      <c r="D58" s="86">
        <v>25.3</v>
      </c>
      <c r="E58" s="223">
        <v>641</v>
      </c>
      <c r="F58" s="86">
        <v>49.7</v>
      </c>
      <c r="G58" s="223">
        <v>224</v>
      </c>
      <c r="H58" s="86">
        <v>17.399999999999999</v>
      </c>
      <c r="I58" s="223">
        <v>74</v>
      </c>
      <c r="J58" s="86">
        <v>5.7</v>
      </c>
      <c r="K58" s="223">
        <v>26</v>
      </c>
      <c r="L58" s="86">
        <v>2</v>
      </c>
      <c r="M58" s="308">
        <v>1291</v>
      </c>
      <c r="N58" s="294">
        <v>6.3</v>
      </c>
    </row>
    <row r="59" spans="2:14" x14ac:dyDescent="0.2">
      <c r="B59" s="144" t="s">
        <v>55</v>
      </c>
      <c r="C59" s="223">
        <v>177</v>
      </c>
      <c r="D59" s="86">
        <v>23.7</v>
      </c>
      <c r="E59" s="223">
        <v>398</v>
      </c>
      <c r="F59" s="86">
        <v>53.3</v>
      </c>
      <c r="G59" s="223">
        <v>133</v>
      </c>
      <c r="H59" s="86">
        <v>17.8</v>
      </c>
      <c r="I59" s="223">
        <v>26</v>
      </c>
      <c r="J59" s="86">
        <v>3.5</v>
      </c>
      <c r="K59" s="223">
        <v>13</v>
      </c>
      <c r="L59" s="86">
        <v>1.7</v>
      </c>
      <c r="M59" s="308">
        <v>747</v>
      </c>
      <c r="N59" s="294">
        <v>3.7</v>
      </c>
    </row>
    <row r="60" spans="2:14" x14ac:dyDescent="0.2">
      <c r="B60" s="144" t="s">
        <v>56</v>
      </c>
      <c r="C60" s="223">
        <v>117</v>
      </c>
      <c r="D60" s="86">
        <v>27.3</v>
      </c>
      <c r="E60" s="223">
        <v>248</v>
      </c>
      <c r="F60" s="86">
        <v>57.9</v>
      </c>
      <c r="G60" s="223">
        <v>50</v>
      </c>
      <c r="H60" s="86">
        <v>11.7</v>
      </c>
      <c r="I60" s="223">
        <v>7</v>
      </c>
      <c r="J60" s="86">
        <v>1.6</v>
      </c>
      <c r="K60" s="223">
        <v>6</v>
      </c>
      <c r="L60" s="86">
        <v>1.4</v>
      </c>
      <c r="M60" s="308">
        <v>428</v>
      </c>
      <c r="N60" s="294">
        <v>2.1</v>
      </c>
    </row>
    <row r="61" spans="2:14" x14ac:dyDescent="0.2">
      <c r="B61" s="144" t="s">
        <v>57</v>
      </c>
      <c r="C61" s="223">
        <v>165</v>
      </c>
      <c r="D61" s="86">
        <v>40.5</v>
      </c>
      <c r="E61" s="223">
        <v>201</v>
      </c>
      <c r="F61" s="86">
        <v>49.4</v>
      </c>
      <c r="G61" s="223">
        <v>29</v>
      </c>
      <c r="H61" s="86">
        <v>7.1</v>
      </c>
      <c r="I61" s="223">
        <v>8</v>
      </c>
      <c r="J61" s="86">
        <v>2</v>
      </c>
      <c r="K61" s="223">
        <v>4</v>
      </c>
      <c r="L61" s="86">
        <v>1</v>
      </c>
      <c r="M61" s="308">
        <v>407</v>
      </c>
      <c r="N61" s="294">
        <v>2</v>
      </c>
    </row>
    <row r="62" spans="2:14" x14ac:dyDescent="0.2">
      <c r="B62" s="144" t="s">
        <v>58</v>
      </c>
      <c r="C62" s="223">
        <v>406</v>
      </c>
      <c r="D62" s="86">
        <v>50.8</v>
      </c>
      <c r="E62" s="223">
        <v>309</v>
      </c>
      <c r="F62" s="86">
        <v>38.700000000000003</v>
      </c>
      <c r="G62" s="223">
        <v>75</v>
      </c>
      <c r="H62" s="86">
        <v>9.4</v>
      </c>
      <c r="I62" s="217">
        <v>5</v>
      </c>
      <c r="J62" s="108">
        <v>0.6</v>
      </c>
      <c r="K62" s="217">
        <v>4</v>
      </c>
      <c r="L62" s="108">
        <v>0.5</v>
      </c>
      <c r="M62" s="308">
        <v>799</v>
      </c>
      <c r="N62" s="294">
        <v>3.9</v>
      </c>
    </row>
    <row r="63" spans="2:14" x14ac:dyDescent="0.2">
      <c r="B63" s="144" t="s">
        <v>59</v>
      </c>
      <c r="C63" s="223">
        <v>111</v>
      </c>
      <c r="D63" s="86">
        <v>35.6</v>
      </c>
      <c r="E63" s="223">
        <v>163</v>
      </c>
      <c r="F63" s="86">
        <v>52.2</v>
      </c>
      <c r="G63" s="223">
        <v>28</v>
      </c>
      <c r="H63" s="86">
        <v>9</v>
      </c>
      <c r="I63" s="223">
        <v>3</v>
      </c>
      <c r="J63" s="86">
        <v>1</v>
      </c>
      <c r="K63" s="223">
        <v>7</v>
      </c>
      <c r="L63" s="86">
        <v>2.2000000000000002</v>
      </c>
      <c r="M63" s="308">
        <v>312</v>
      </c>
      <c r="N63" s="294">
        <v>1.5</v>
      </c>
    </row>
    <row r="64" spans="2:14" x14ac:dyDescent="0.2">
      <c r="B64" s="144" t="s">
        <v>60</v>
      </c>
      <c r="C64" s="223">
        <v>482</v>
      </c>
      <c r="D64" s="86">
        <v>53.7</v>
      </c>
      <c r="E64" s="223">
        <v>341</v>
      </c>
      <c r="F64" s="86">
        <v>38</v>
      </c>
      <c r="G64" s="223">
        <v>54</v>
      </c>
      <c r="H64" s="86">
        <v>6</v>
      </c>
      <c r="I64" s="223">
        <v>12</v>
      </c>
      <c r="J64" s="86">
        <v>1.3</v>
      </c>
      <c r="K64" s="223">
        <v>9</v>
      </c>
      <c r="L64" s="86">
        <v>1</v>
      </c>
      <c r="M64" s="308">
        <v>898</v>
      </c>
      <c r="N64" s="294">
        <v>4.4000000000000004</v>
      </c>
    </row>
    <row r="65" spans="1:14" x14ac:dyDescent="0.2">
      <c r="B65" s="144" t="s">
        <v>61</v>
      </c>
      <c r="C65" s="223">
        <v>246</v>
      </c>
      <c r="D65" s="86">
        <v>50</v>
      </c>
      <c r="E65" s="223">
        <v>193</v>
      </c>
      <c r="F65" s="86">
        <v>39.200000000000003</v>
      </c>
      <c r="G65" s="223">
        <v>44</v>
      </c>
      <c r="H65" s="86">
        <v>8.9</v>
      </c>
      <c r="I65" s="223">
        <v>4</v>
      </c>
      <c r="J65" s="86">
        <v>0.8</v>
      </c>
      <c r="K65" s="223">
        <v>5</v>
      </c>
      <c r="L65" s="86">
        <v>1</v>
      </c>
      <c r="M65" s="308">
        <v>492</v>
      </c>
      <c r="N65" s="294">
        <v>2.4</v>
      </c>
    </row>
    <row r="66" spans="1:14" x14ac:dyDescent="0.2">
      <c r="B66" s="144" t="s">
        <v>62</v>
      </c>
      <c r="C66" s="223">
        <v>358</v>
      </c>
      <c r="D66" s="86">
        <v>35</v>
      </c>
      <c r="E66" s="223">
        <v>511</v>
      </c>
      <c r="F66" s="86">
        <v>49.9</v>
      </c>
      <c r="G66" s="223">
        <v>128</v>
      </c>
      <c r="H66" s="86">
        <v>12.5</v>
      </c>
      <c r="I66" s="223">
        <v>16</v>
      </c>
      <c r="J66" s="86">
        <v>1.6</v>
      </c>
      <c r="K66" s="223">
        <v>11</v>
      </c>
      <c r="L66" s="86">
        <v>1.1000000000000001</v>
      </c>
      <c r="M66" s="308">
        <v>1024</v>
      </c>
      <c r="N66" s="294">
        <v>5</v>
      </c>
    </row>
    <row r="67" spans="1:14" x14ac:dyDescent="0.2">
      <c r="B67" s="144" t="s">
        <v>63</v>
      </c>
      <c r="C67" s="223">
        <v>235</v>
      </c>
      <c r="D67" s="86">
        <v>48</v>
      </c>
      <c r="E67" s="223">
        <v>186</v>
      </c>
      <c r="F67" s="86">
        <v>38</v>
      </c>
      <c r="G67" s="223">
        <v>54</v>
      </c>
      <c r="H67" s="86">
        <v>11</v>
      </c>
      <c r="I67" s="217">
        <v>11</v>
      </c>
      <c r="J67" s="108">
        <v>2.2000000000000002</v>
      </c>
      <c r="K67" s="217">
        <v>4</v>
      </c>
      <c r="L67" s="108">
        <v>0.8</v>
      </c>
      <c r="M67" s="308">
        <v>490</v>
      </c>
      <c r="N67" s="294">
        <v>2.4</v>
      </c>
    </row>
    <row r="68" spans="1:14" x14ac:dyDescent="0.2">
      <c r="B68" s="144" t="s">
        <v>64</v>
      </c>
      <c r="C68" s="223">
        <v>125</v>
      </c>
      <c r="D68" s="86">
        <v>58.1</v>
      </c>
      <c r="E68" s="223">
        <v>87</v>
      </c>
      <c r="F68" s="86">
        <v>40.5</v>
      </c>
      <c r="G68" s="217">
        <v>3</v>
      </c>
      <c r="H68" s="108">
        <v>1.4</v>
      </c>
      <c r="I68" s="226">
        <v>0</v>
      </c>
      <c r="J68" s="108">
        <v>0</v>
      </c>
      <c r="K68" s="226">
        <v>0</v>
      </c>
      <c r="L68" s="108">
        <v>0</v>
      </c>
      <c r="M68" s="308">
        <v>215</v>
      </c>
      <c r="N68" s="294">
        <v>1.1000000000000001</v>
      </c>
    </row>
    <row r="69" spans="1:14" x14ac:dyDescent="0.2">
      <c r="B69" s="144" t="s">
        <v>65</v>
      </c>
      <c r="C69" s="223">
        <v>68</v>
      </c>
      <c r="D69" s="86">
        <v>77.3</v>
      </c>
      <c r="E69" s="223">
        <v>16</v>
      </c>
      <c r="F69" s="86">
        <v>18.2</v>
      </c>
      <c r="G69" s="223">
        <v>4</v>
      </c>
      <c r="H69" s="86">
        <v>4.5</v>
      </c>
      <c r="I69" s="226">
        <v>0</v>
      </c>
      <c r="J69" s="108">
        <v>0</v>
      </c>
      <c r="K69" s="226">
        <v>0</v>
      </c>
      <c r="L69" s="108">
        <v>0</v>
      </c>
      <c r="M69" s="308">
        <v>88</v>
      </c>
      <c r="N69" s="294">
        <v>0.4</v>
      </c>
    </row>
    <row r="70" spans="1:14" x14ac:dyDescent="0.2">
      <c r="A70" s="2">
        <v>2019</v>
      </c>
      <c r="B70" s="144" t="s">
        <v>7</v>
      </c>
      <c r="C70" s="223">
        <v>8241</v>
      </c>
      <c r="D70" s="86">
        <v>40.4</v>
      </c>
      <c r="E70" s="223">
        <v>9081</v>
      </c>
      <c r="F70" s="86">
        <v>44.5</v>
      </c>
      <c r="G70" s="223">
        <v>2421</v>
      </c>
      <c r="H70" s="86">
        <v>11.9</v>
      </c>
      <c r="I70" s="223">
        <v>400</v>
      </c>
      <c r="J70" s="86">
        <v>1.9607843137254901</v>
      </c>
      <c r="K70" s="223">
        <v>223</v>
      </c>
      <c r="L70" s="86">
        <v>1.0931372549019607</v>
      </c>
      <c r="M70" s="309">
        <v>20400</v>
      </c>
      <c r="N70" s="299"/>
    </row>
    <row r="71" spans="1:14" x14ac:dyDescent="0.2">
      <c r="A71" s="2">
        <v>2020</v>
      </c>
      <c r="B71" s="144" t="s">
        <v>34</v>
      </c>
      <c r="C71" s="223">
        <v>252</v>
      </c>
      <c r="D71" s="86">
        <v>45</v>
      </c>
      <c r="E71" s="223">
        <v>247</v>
      </c>
      <c r="F71" s="86">
        <v>44.1</v>
      </c>
      <c r="G71" s="223">
        <v>46</v>
      </c>
      <c r="H71" s="86">
        <v>8.1999999999999993</v>
      </c>
      <c r="I71" s="217">
        <v>6</v>
      </c>
      <c r="J71" s="108">
        <v>1.1000000000000001</v>
      </c>
      <c r="K71" s="217">
        <v>9</v>
      </c>
      <c r="L71" s="108">
        <v>1.6</v>
      </c>
      <c r="M71" s="308">
        <v>560</v>
      </c>
      <c r="N71" s="294">
        <v>3.4</v>
      </c>
    </row>
    <row r="72" spans="1:14" x14ac:dyDescent="0.2">
      <c r="B72" s="144" t="s">
        <v>35</v>
      </c>
      <c r="C72" s="223">
        <v>189</v>
      </c>
      <c r="D72" s="86">
        <v>52.1</v>
      </c>
      <c r="E72" s="223">
        <v>132</v>
      </c>
      <c r="F72" s="86">
        <v>36.4</v>
      </c>
      <c r="G72" s="223">
        <v>32</v>
      </c>
      <c r="H72" s="86">
        <v>8.8000000000000007</v>
      </c>
      <c r="I72" s="217">
        <v>6</v>
      </c>
      <c r="J72" s="108">
        <v>1.7</v>
      </c>
      <c r="K72" s="217">
        <v>4</v>
      </c>
      <c r="L72" s="108">
        <v>1.1000000000000001</v>
      </c>
      <c r="M72" s="308">
        <v>363</v>
      </c>
      <c r="N72" s="294">
        <v>2.2000000000000002</v>
      </c>
    </row>
    <row r="73" spans="1:14" x14ac:dyDescent="0.2">
      <c r="B73" s="144" t="s">
        <v>36</v>
      </c>
      <c r="C73" s="223">
        <v>369</v>
      </c>
      <c r="D73" s="86">
        <v>44.3</v>
      </c>
      <c r="E73" s="223">
        <v>347</v>
      </c>
      <c r="F73" s="86">
        <v>41.7</v>
      </c>
      <c r="G73" s="223">
        <v>94</v>
      </c>
      <c r="H73" s="86">
        <v>11.3</v>
      </c>
      <c r="I73" s="217">
        <v>14</v>
      </c>
      <c r="J73" s="108">
        <v>1.7</v>
      </c>
      <c r="K73" s="217">
        <v>9</v>
      </c>
      <c r="L73" s="108">
        <v>1.1000000000000001</v>
      </c>
      <c r="M73" s="308">
        <v>833</v>
      </c>
      <c r="N73" s="294">
        <v>5.0999999999999996</v>
      </c>
    </row>
    <row r="74" spans="1:14" x14ac:dyDescent="0.2">
      <c r="B74" s="144" t="s">
        <v>37</v>
      </c>
      <c r="C74" s="223">
        <v>259</v>
      </c>
      <c r="D74" s="86">
        <v>24.3</v>
      </c>
      <c r="E74" s="223">
        <v>504</v>
      </c>
      <c r="F74" s="86">
        <v>47.3</v>
      </c>
      <c r="G74" s="223">
        <v>221</v>
      </c>
      <c r="H74" s="86">
        <v>20.8</v>
      </c>
      <c r="I74" s="217">
        <v>61</v>
      </c>
      <c r="J74" s="108">
        <v>5.7</v>
      </c>
      <c r="K74" s="217">
        <v>20</v>
      </c>
      <c r="L74" s="108">
        <v>1.9</v>
      </c>
      <c r="M74" s="308">
        <v>1065</v>
      </c>
      <c r="N74" s="294">
        <v>6.5</v>
      </c>
    </row>
    <row r="75" spans="1:14" x14ac:dyDescent="0.2">
      <c r="B75" s="144" t="s">
        <v>38</v>
      </c>
      <c r="C75" s="223">
        <v>230</v>
      </c>
      <c r="D75" s="86">
        <v>34.799999999999997</v>
      </c>
      <c r="E75" s="223">
        <v>336</v>
      </c>
      <c r="F75" s="86">
        <v>50.9</v>
      </c>
      <c r="G75" s="223">
        <v>71</v>
      </c>
      <c r="H75" s="86">
        <v>10.8</v>
      </c>
      <c r="I75" s="217">
        <v>18</v>
      </c>
      <c r="J75" s="108">
        <v>2.7</v>
      </c>
      <c r="K75" s="217">
        <v>5</v>
      </c>
      <c r="L75" s="108">
        <v>0.8</v>
      </c>
      <c r="M75" s="308">
        <v>660</v>
      </c>
      <c r="N75" s="294">
        <v>4</v>
      </c>
    </row>
    <row r="76" spans="1:14" x14ac:dyDescent="0.2">
      <c r="B76" s="144" t="s">
        <v>39</v>
      </c>
      <c r="C76" s="223">
        <v>217</v>
      </c>
      <c r="D76" s="86">
        <v>22.8</v>
      </c>
      <c r="E76" s="223">
        <v>607</v>
      </c>
      <c r="F76" s="86">
        <v>63.8</v>
      </c>
      <c r="G76" s="223">
        <v>117</v>
      </c>
      <c r="H76" s="86">
        <v>12.3</v>
      </c>
      <c r="I76" s="217">
        <v>8</v>
      </c>
      <c r="J76" s="108">
        <v>0.8</v>
      </c>
      <c r="K76" s="217">
        <v>3</v>
      </c>
      <c r="L76" s="108">
        <v>0.3</v>
      </c>
      <c r="M76" s="308">
        <v>952</v>
      </c>
      <c r="N76" s="294">
        <v>5.8</v>
      </c>
    </row>
    <row r="77" spans="1:14" x14ac:dyDescent="0.2">
      <c r="B77" s="144" t="s">
        <v>40</v>
      </c>
      <c r="C77" s="223">
        <v>125</v>
      </c>
      <c r="D77" s="86">
        <v>31.6</v>
      </c>
      <c r="E77" s="223">
        <v>189</v>
      </c>
      <c r="F77" s="86">
        <v>47.7</v>
      </c>
      <c r="G77" s="223">
        <v>53</v>
      </c>
      <c r="H77" s="86">
        <v>13.4</v>
      </c>
      <c r="I77" s="217">
        <v>20</v>
      </c>
      <c r="J77" s="108">
        <v>5.0999999999999996</v>
      </c>
      <c r="K77" s="217">
        <v>9</v>
      </c>
      <c r="L77" s="108">
        <v>2.2999999999999998</v>
      </c>
      <c r="M77" s="308">
        <v>396</v>
      </c>
      <c r="N77" s="294">
        <v>2.4</v>
      </c>
    </row>
    <row r="78" spans="1:14" x14ac:dyDescent="0.2">
      <c r="B78" s="144" t="s">
        <v>41</v>
      </c>
      <c r="C78" s="223">
        <v>241</v>
      </c>
      <c r="D78" s="86">
        <v>35.799999999999997</v>
      </c>
      <c r="E78" s="223">
        <v>327</v>
      </c>
      <c r="F78" s="86">
        <v>48.5</v>
      </c>
      <c r="G78" s="223">
        <v>82</v>
      </c>
      <c r="H78" s="86">
        <v>12.2</v>
      </c>
      <c r="I78" s="217">
        <v>13</v>
      </c>
      <c r="J78" s="108">
        <v>1.9</v>
      </c>
      <c r="K78" s="217">
        <v>11</v>
      </c>
      <c r="L78" s="108">
        <v>1.6</v>
      </c>
      <c r="M78" s="308">
        <v>674</v>
      </c>
      <c r="N78" s="294">
        <v>4.0999999999999996</v>
      </c>
    </row>
    <row r="79" spans="1:14" x14ac:dyDescent="0.2">
      <c r="B79" s="144" t="s">
        <v>42</v>
      </c>
      <c r="C79" s="223">
        <v>62</v>
      </c>
      <c r="D79" s="86">
        <v>26.8</v>
      </c>
      <c r="E79" s="223">
        <v>138</v>
      </c>
      <c r="F79" s="86">
        <v>59.7</v>
      </c>
      <c r="G79" s="223">
        <v>23</v>
      </c>
      <c r="H79" s="86">
        <v>10</v>
      </c>
      <c r="I79" s="217">
        <v>4</v>
      </c>
      <c r="J79" s="108">
        <v>1.7</v>
      </c>
      <c r="K79" s="217">
        <v>4</v>
      </c>
      <c r="L79" s="108">
        <v>1.7</v>
      </c>
      <c r="M79" s="308">
        <v>231</v>
      </c>
      <c r="N79" s="294">
        <v>1.4</v>
      </c>
    </row>
    <row r="80" spans="1:14" x14ac:dyDescent="0.2">
      <c r="B80" s="144" t="s">
        <v>43</v>
      </c>
      <c r="C80" s="223">
        <v>211</v>
      </c>
      <c r="D80" s="86">
        <v>44.6</v>
      </c>
      <c r="E80" s="223">
        <v>204</v>
      </c>
      <c r="F80" s="86">
        <v>43.1</v>
      </c>
      <c r="G80" s="223">
        <v>40</v>
      </c>
      <c r="H80" s="86">
        <v>8.5</v>
      </c>
      <c r="I80" s="217">
        <v>11</v>
      </c>
      <c r="J80" s="108">
        <v>2.2999999999999998</v>
      </c>
      <c r="K80" s="217">
        <v>7</v>
      </c>
      <c r="L80" s="108">
        <v>1.5</v>
      </c>
      <c r="M80" s="308">
        <v>473</v>
      </c>
      <c r="N80" s="294">
        <v>2.9</v>
      </c>
    </row>
    <row r="81" spans="2:14" x14ac:dyDescent="0.2">
      <c r="B81" s="144" t="s">
        <v>44</v>
      </c>
      <c r="C81" s="223">
        <v>63</v>
      </c>
      <c r="D81" s="86">
        <v>40.6</v>
      </c>
      <c r="E81" s="223">
        <v>76</v>
      </c>
      <c r="F81" s="86">
        <v>49</v>
      </c>
      <c r="G81" s="223">
        <v>10</v>
      </c>
      <c r="H81" s="86">
        <v>6.5</v>
      </c>
      <c r="I81" s="224"/>
      <c r="J81" s="177"/>
      <c r="K81" s="224"/>
      <c r="L81" s="177"/>
      <c r="M81" s="308">
        <v>155</v>
      </c>
      <c r="N81" s="294">
        <v>0.9</v>
      </c>
    </row>
    <row r="82" spans="2:14" x14ac:dyDescent="0.2">
      <c r="B82" s="144" t="s">
        <v>45</v>
      </c>
      <c r="C82" s="223">
        <v>204</v>
      </c>
      <c r="D82" s="86">
        <v>42.6</v>
      </c>
      <c r="E82" s="223">
        <v>210</v>
      </c>
      <c r="F82" s="86">
        <v>43.8</v>
      </c>
      <c r="G82" s="223">
        <v>45</v>
      </c>
      <c r="H82" s="86">
        <v>9.4</v>
      </c>
      <c r="I82" s="223">
        <v>12</v>
      </c>
      <c r="J82" s="86">
        <v>2.5</v>
      </c>
      <c r="K82" s="223">
        <v>8</v>
      </c>
      <c r="L82" s="86">
        <v>1.7</v>
      </c>
      <c r="M82" s="308">
        <v>479</v>
      </c>
      <c r="N82" s="294">
        <v>2.9</v>
      </c>
    </row>
    <row r="83" spans="2:14" x14ac:dyDescent="0.2">
      <c r="B83" s="144" t="s">
        <v>46</v>
      </c>
      <c r="C83" s="223">
        <v>319</v>
      </c>
      <c r="D83" s="86">
        <v>63.3</v>
      </c>
      <c r="E83" s="223">
        <v>145</v>
      </c>
      <c r="F83" s="86">
        <v>28.8</v>
      </c>
      <c r="G83" s="223">
        <v>34</v>
      </c>
      <c r="H83" s="86">
        <v>6.7</v>
      </c>
      <c r="I83" s="221"/>
      <c r="J83" s="109"/>
      <c r="K83" s="221"/>
      <c r="L83" s="109"/>
      <c r="M83" s="308">
        <v>504</v>
      </c>
      <c r="N83" s="294">
        <v>3.1</v>
      </c>
    </row>
    <row r="84" spans="2:14" x14ac:dyDescent="0.2">
      <c r="B84" s="144" t="s">
        <v>47</v>
      </c>
      <c r="C84" s="223">
        <v>92</v>
      </c>
      <c r="D84" s="86">
        <v>30</v>
      </c>
      <c r="E84" s="223">
        <v>175</v>
      </c>
      <c r="F84" s="86">
        <v>57</v>
      </c>
      <c r="G84" s="223">
        <v>32</v>
      </c>
      <c r="H84" s="86">
        <v>10.4</v>
      </c>
      <c r="I84" s="223">
        <v>8</v>
      </c>
      <c r="J84" s="86">
        <v>2.6</v>
      </c>
      <c r="K84" s="226" t="s">
        <v>206</v>
      </c>
      <c r="L84" s="86">
        <v>0</v>
      </c>
      <c r="M84" s="308">
        <v>307</v>
      </c>
      <c r="N84" s="294">
        <v>1.9</v>
      </c>
    </row>
    <row r="85" spans="2:14" x14ac:dyDescent="0.2">
      <c r="B85" s="144" t="s">
        <v>48</v>
      </c>
      <c r="C85" s="223">
        <v>215</v>
      </c>
      <c r="D85" s="86">
        <v>28</v>
      </c>
      <c r="E85" s="223">
        <v>331</v>
      </c>
      <c r="F85" s="86">
        <v>43.2</v>
      </c>
      <c r="G85" s="223">
        <v>170</v>
      </c>
      <c r="H85" s="86">
        <v>22.2</v>
      </c>
      <c r="I85" s="223">
        <v>32</v>
      </c>
      <c r="J85" s="86">
        <v>4.2</v>
      </c>
      <c r="K85" s="223">
        <v>19</v>
      </c>
      <c r="L85" s="86">
        <v>2.5</v>
      </c>
      <c r="M85" s="308">
        <v>767</v>
      </c>
      <c r="N85" s="294">
        <v>4.7</v>
      </c>
    </row>
    <row r="86" spans="2:14" x14ac:dyDescent="0.2">
      <c r="B86" s="144" t="s">
        <v>49</v>
      </c>
      <c r="C86" s="223">
        <v>209</v>
      </c>
      <c r="D86" s="86">
        <v>38.299999999999997</v>
      </c>
      <c r="E86" s="223">
        <v>253</v>
      </c>
      <c r="F86" s="86">
        <v>46.3</v>
      </c>
      <c r="G86" s="223">
        <v>71</v>
      </c>
      <c r="H86" s="86">
        <v>13</v>
      </c>
      <c r="I86" s="223">
        <v>6</v>
      </c>
      <c r="J86" s="86">
        <v>1.1000000000000001</v>
      </c>
      <c r="K86" s="223">
        <v>7</v>
      </c>
      <c r="L86" s="86">
        <v>1.3</v>
      </c>
      <c r="M86" s="308">
        <v>546</v>
      </c>
      <c r="N86" s="294">
        <v>3.3</v>
      </c>
    </row>
    <row r="87" spans="2:14" x14ac:dyDescent="0.2">
      <c r="B87" s="144" t="s">
        <v>50</v>
      </c>
      <c r="C87" s="223">
        <v>184</v>
      </c>
      <c r="D87" s="86">
        <v>27.4</v>
      </c>
      <c r="E87" s="223">
        <v>344</v>
      </c>
      <c r="F87" s="86">
        <v>51.3</v>
      </c>
      <c r="G87" s="223">
        <v>110</v>
      </c>
      <c r="H87" s="86">
        <v>16.399999999999999</v>
      </c>
      <c r="I87" s="223">
        <v>19</v>
      </c>
      <c r="J87" s="86">
        <v>2.8</v>
      </c>
      <c r="K87" s="223">
        <v>14</v>
      </c>
      <c r="L87" s="86">
        <v>2.1</v>
      </c>
      <c r="M87" s="308">
        <v>671</v>
      </c>
      <c r="N87" s="294">
        <v>4.0999999999999996</v>
      </c>
    </row>
    <row r="88" spans="2:14" x14ac:dyDescent="0.2">
      <c r="B88" s="144" t="s">
        <v>51</v>
      </c>
      <c r="C88" s="223">
        <v>109</v>
      </c>
      <c r="D88" s="86">
        <v>54.8</v>
      </c>
      <c r="E88" s="223">
        <v>89</v>
      </c>
      <c r="F88" s="86">
        <v>44.7</v>
      </c>
      <c r="G88" s="221"/>
      <c r="H88" s="109"/>
      <c r="I88" s="221"/>
      <c r="J88" s="109"/>
      <c r="K88" s="221"/>
      <c r="L88" s="109"/>
      <c r="M88" s="308">
        <v>199</v>
      </c>
      <c r="N88" s="294">
        <v>1.2</v>
      </c>
    </row>
    <row r="89" spans="2:14" x14ac:dyDescent="0.2">
      <c r="B89" s="144" t="s">
        <v>52</v>
      </c>
      <c r="C89" s="223">
        <v>252</v>
      </c>
      <c r="D89" s="86">
        <v>51</v>
      </c>
      <c r="E89" s="223">
        <v>208</v>
      </c>
      <c r="F89" s="86">
        <v>42.1</v>
      </c>
      <c r="G89" s="223">
        <v>27</v>
      </c>
      <c r="H89" s="86">
        <v>5.5</v>
      </c>
      <c r="I89" s="217">
        <v>3</v>
      </c>
      <c r="J89" s="108">
        <v>0.6</v>
      </c>
      <c r="K89" s="217">
        <v>4</v>
      </c>
      <c r="L89" s="108">
        <v>0.8</v>
      </c>
      <c r="M89" s="308">
        <v>494</v>
      </c>
      <c r="N89" s="294">
        <v>3</v>
      </c>
    </row>
    <row r="90" spans="2:14" x14ac:dyDescent="0.2">
      <c r="B90" s="144" t="s">
        <v>53</v>
      </c>
      <c r="C90" s="223">
        <v>87</v>
      </c>
      <c r="D90" s="86">
        <v>29.4</v>
      </c>
      <c r="E90" s="223">
        <v>148</v>
      </c>
      <c r="F90" s="86">
        <v>50</v>
      </c>
      <c r="G90" s="223">
        <v>46</v>
      </c>
      <c r="H90" s="86">
        <v>15.5</v>
      </c>
      <c r="I90" s="217">
        <v>8</v>
      </c>
      <c r="J90" s="108">
        <v>2.7</v>
      </c>
      <c r="K90" s="217">
        <v>7</v>
      </c>
      <c r="L90" s="108">
        <v>2.4</v>
      </c>
      <c r="M90" s="308">
        <v>296</v>
      </c>
      <c r="N90" s="294">
        <v>1.8</v>
      </c>
    </row>
    <row r="91" spans="2:14" x14ac:dyDescent="0.2">
      <c r="B91" s="144" t="s">
        <v>54</v>
      </c>
      <c r="C91" s="223">
        <v>253</v>
      </c>
      <c r="D91" s="86">
        <v>20.9</v>
      </c>
      <c r="E91" s="223">
        <v>594</v>
      </c>
      <c r="F91" s="86">
        <v>49</v>
      </c>
      <c r="G91" s="223">
        <v>259</v>
      </c>
      <c r="H91" s="86">
        <v>21.4</v>
      </c>
      <c r="I91" s="223">
        <v>62</v>
      </c>
      <c r="J91" s="86">
        <v>5.0999999999999996</v>
      </c>
      <c r="K91" s="223">
        <v>44</v>
      </c>
      <c r="L91" s="86">
        <v>3.6</v>
      </c>
      <c r="M91" s="308">
        <v>1212</v>
      </c>
      <c r="N91" s="294">
        <v>7.4</v>
      </c>
    </row>
    <row r="92" spans="2:14" x14ac:dyDescent="0.2">
      <c r="B92" s="144" t="s">
        <v>55</v>
      </c>
      <c r="C92" s="223">
        <v>144</v>
      </c>
      <c r="D92" s="86">
        <v>23.6</v>
      </c>
      <c r="E92" s="223">
        <v>312</v>
      </c>
      <c r="F92" s="86">
        <v>51.2</v>
      </c>
      <c r="G92" s="223">
        <v>110</v>
      </c>
      <c r="H92" s="86">
        <v>18.100000000000001</v>
      </c>
      <c r="I92" s="223">
        <v>26</v>
      </c>
      <c r="J92" s="86">
        <v>4.3</v>
      </c>
      <c r="K92" s="223">
        <v>17</v>
      </c>
      <c r="L92" s="86">
        <v>2.8</v>
      </c>
      <c r="M92" s="308">
        <v>609</v>
      </c>
      <c r="N92" s="294">
        <v>3.7</v>
      </c>
    </row>
    <row r="93" spans="2:14" x14ac:dyDescent="0.2">
      <c r="B93" s="144" t="s">
        <v>56</v>
      </c>
      <c r="C93" s="223">
        <v>72</v>
      </c>
      <c r="D93" s="86">
        <v>20.8</v>
      </c>
      <c r="E93" s="223">
        <v>224</v>
      </c>
      <c r="F93" s="86">
        <v>64.7</v>
      </c>
      <c r="G93" s="223">
        <v>37</v>
      </c>
      <c r="H93" s="86">
        <v>10.7</v>
      </c>
      <c r="I93" s="223">
        <v>8</v>
      </c>
      <c r="J93" s="86">
        <v>2.2999999999999998</v>
      </c>
      <c r="K93" s="223">
        <v>5</v>
      </c>
      <c r="L93" s="86">
        <v>1.4</v>
      </c>
      <c r="M93" s="308">
        <v>346</v>
      </c>
      <c r="N93" s="294">
        <v>2.1</v>
      </c>
    </row>
    <row r="94" spans="2:14" x14ac:dyDescent="0.2">
      <c r="B94" s="144" t="s">
        <v>57</v>
      </c>
      <c r="C94" s="223">
        <v>108</v>
      </c>
      <c r="D94" s="86">
        <v>39.1</v>
      </c>
      <c r="E94" s="223">
        <v>141</v>
      </c>
      <c r="F94" s="86">
        <v>51.1</v>
      </c>
      <c r="G94" s="223">
        <v>25</v>
      </c>
      <c r="H94" s="86">
        <v>9.1</v>
      </c>
      <c r="I94" s="221"/>
      <c r="J94" s="109"/>
      <c r="K94" s="221"/>
      <c r="L94" s="109"/>
      <c r="M94" s="308">
        <v>276</v>
      </c>
      <c r="N94" s="294">
        <v>1.7</v>
      </c>
    </row>
    <row r="95" spans="2:14" x14ac:dyDescent="0.2">
      <c r="B95" s="144" t="s">
        <v>58</v>
      </c>
      <c r="C95" s="223">
        <v>256</v>
      </c>
      <c r="D95" s="86">
        <v>51.4</v>
      </c>
      <c r="E95" s="223">
        <v>207</v>
      </c>
      <c r="F95" s="86">
        <v>41.6</v>
      </c>
      <c r="G95" s="223">
        <v>25</v>
      </c>
      <c r="H95" s="86">
        <v>5</v>
      </c>
      <c r="I95" s="223">
        <v>6</v>
      </c>
      <c r="J95" s="86">
        <v>1.2</v>
      </c>
      <c r="K95" s="223">
        <v>4</v>
      </c>
      <c r="L95" s="86">
        <v>0.8</v>
      </c>
      <c r="M95" s="308">
        <v>498</v>
      </c>
      <c r="N95" s="294">
        <v>3</v>
      </c>
    </row>
    <row r="96" spans="2:14" x14ac:dyDescent="0.2">
      <c r="B96" s="144" t="s">
        <v>59</v>
      </c>
      <c r="C96" s="223">
        <v>81</v>
      </c>
      <c r="D96" s="86">
        <v>32.299999999999997</v>
      </c>
      <c r="E96" s="223">
        <v>141</v>
      </c>
      <c r="F96" s="86">
        <v>56.2</v>
      </c>
      <c r="G96" s="223">
        <v>21</v>
      </c>
      <c r="H96" s="86">
        <v>8.4</v>
      </c>
      <c r="I96" s="223">
        <v>3</v>
      </c>
      <c r="J96" s="86">
        <v>1.2</v>
      </c>
      <c r="K96" s="223">
        <v>5</v>
      </c>
      <c r="L96" s="86">
        <v>2</v>
      </c>
      <c r="M96" s="308">
        <v>251</v>
      </c>
      <c r="N96" s="294">
        <v>1.5</v>
      </c>
    </row>
    <row r="97" spans="1:14" x14ac:dyDescent="0.2">
      <c r="B97" s="144" t="s">
        <v>60</v>
      </c>
      <c r="C97" s="223">
        <v>319</v>
      </c>
      <c r="D97" s="86">
        <v>46.9</v>
      </c>
      <c r="E97" s="223">
        <v>293</v>
      </c>
      <c r="F97" s="86">
        <v>43.1</v>
      </c>
      <c r="G97" s="223">
        <v>53</v>
      </c>
      <c r="H97" s="86">
        <v>7.8</v>
      </c>
      <c r="I97" s="223">
        <v>10</v>
      </c>
      <c r="J97" s="86">
        <v>1.5</v>
      </c>
      <c r="K97" s="223">
        <v>5</v>
      </c>
      <c r="L97" s="86">
        <v>0.7</v>
      </c>
      <c r="M97" s="308">
        <v>680</v>
      </c>
      <c r="N97" s="294">
        <v>4.0999999999999996</v>
      </c>
    </row>
    <row r="98" spans="1:14" x14ac:dyDescent="0.2">
      <c r="B98" s="144" t="s">
        <v>61</v>
      </c>
      <c r="C98" s="223">
        <v>169</v>
      </c>
      <c r="D98" s="86">
        <v>47.9</v>
      </c>
      <c r="E98" s="223">
        <v>141</v>
      </c>
      <c r="F98" s="86">
        <v>39.9</v>
      </c>
      <c r="G98" s="223">
        <v>34</v>
      </c>
      <c r="H98" s="86">
        <v>9.6</v>
      </c>
      <c r="I98" s="223">
        <v>5</v>
      </c>
      <c r="J98" s="86">
        <v>1.4</v>
      </c>
      <c r="K98" s="223">
        <v>4</v>
      </c>
      <c r="L98" s="86">
        <v>1.1000000000000001</v>
      </c>
      <c r="M98" s="308">
        <v>353</v>
      </c>
      <c r="N98" s="294">
        <v>2.1</v>
      </c>
    </row>
    <row r="99" spans="1:14" x14ac:dyDescent="0.2">
      <c r="B99" s="144" t="s">
        <v>62</v>
      </c>
      <c r="C99" s="223">
        <v>293</v>
      </c>
      <c r="D99" s="86">
        <v>30.3</v>
      </c>
      <c r="E99" s="223">
        <v>508</v>
      </c>
      <c r="F99" s="86">
        <v>52.5</v>
      </c>
      <c r="G99" s="223">
        <v>134</v>
      </c>
      <c r="H99" s="86">
        <v>13.8</v>
      </c>
      <c r="I99" s="223">
        <v>25</v>
      </c>
      <c r="J99" s="86">
        <v>2.6</v>
      </c>
      <c r="K99" s="223">
        <v>8</v>
      </c>
      <c r="L99" s="86">
        <v>0.8</v>
      </c>
      <c r="M99" s="308">
        <v>968</v>
      </c>
      <c r="N99" s="294">
        <v>5.9</v>
      </c>
    </row>
    <row r="100" spans="1:14" x14ac:dyDescent="0.2">
      <c r="B100" s="144" t="s">
        <v>63</v>
      </c>
      <c r="C100" s="223">
        <v>182</v>
      </c>
      <c r="D100" s="86">
        <v>44.5</v>
      </c>
      <c r="E100" s="223">
        <v>158</v>
      </c>
      <c r="F100" s="86">
        <v>38.6</v>
      </c>
      <c r="G100" s="223">
        <v>52</v>
      </c>
      <c r="H100" s="86">
        <v>12.7</v>
      </c>
      <c r="I100" s="223">
        <v>8</v>
      </c>
      <c r="J100" s="86">
        <v>2</v>
      </c>
      <c r="K100" s="223">
        <v>9</v>
      </c>
      <c r="L100" s="86">
        <v>2.2000000000000002</v>
      </c>
      <c r="M100" s="308">
        <v>409</v>
      </c>
      <c r="N100" s="294">
        <v>2.5</v>
      </c>
    </row>
    <row r="101" spans="1:14" x14ac:dyDescent="0.2">
      <c r="B101" s="144" t="s">
        <v>64</v>
      </c>
      <c r="C101" s="223">
        <v>22</v>
      </c>
      <c r="D101" s="86">
        <v>47.8</v>
      </c>
      <c r="E101" s="223">
        <v>22</v>
      </c>
      <c r="F101" s="86">
        <v>47.8</v>
      </c>
      <c r="G101" s="221"/>
      <c r="H101" s="109"/>
      <c r="I101" s="221"/>
      <c r="J101" s="109"/>
      <c r="K101" s="221"/>
      <c r="L101" s="109"/>
      <c r="M101" s="308">
        <v>46</v>
      </c>
      <c r="N101" s="294">
        <v>0.3</v>
      </c>
    </row>
    <row r="102" spans="1:14" x14ac:dyDescent="0.2">
      <c r="B102" s="144" t="s">
        <v>65</v>
      </c>
      <c r="C102" s="223">
        <v>127</v>
      </c>
      <c r="D102" s="86">
        <v>81.400000000000006</v>
      </c>
      <c r="E102" s="223">
        <v>28</v>
      </c>
      <c r="F102" s="86">
        <v>17.899999999999999</v>
      </c>
      <c r="G102" s="221"/>
      <c r="H102" s="109"/>
      <c r="I102" s="221"/>
      <c r="J102" s="109"/>
      <c r="K102" s="221"/>
      <c r="L102" s="109"/>
      <c r="M102" s="308">
        <v>156</v>
      </c>
      <c r="N102" s="294">
        <v>0.9</v>
      </c>
    </row>
    <row r="103" spans="1:14" x14ac:dyDescent="0.2">
      <c r="A103" s="2">
        <v>2020</v>
      </c>
      <c r="B103" s="144" t="s">
        <v>7</v>
      </c>
      <c r="C103" s="223">
        <v>5915</v>
      </c>
      <c r="D103" s="86">
        <v>36</v>
      </c>
      <c r="E103" s="223">
        <v>7779</v>
      </c>
      <c r="F103" s="86">
        <v>47.3</v>
      </c>
      <c r="G103" s="223">
        <v>2074</v>
      </c>
      <c r="H103" s="86">
        <v>12.624018503865116</v>
      </c>
      <c r="I103" s="223">
        <v>402</v>
      </c>
      <c r="J103" s="86">
        <v>2.4468926897559196</v>
      </c>
      <c r="K103" s="223">
        <v>241</v>
      </c>
      <c r="L103" s="86">
        <v>1.4669182543064094</v>
      </c>
      <c r="M103" s="309">
        <v>16429</v>
      </c>
      <c r="N103" s="299"/>
    </row>
    <row r="104" spans="1:14" x14ac:dyDescent="0.2">
      <c r="A104" s="2" t="s">
        <v>187</v>
      </c>
      <c r="B104" s="144" t="s">
        <v>7</v>
      </c>
      <c r="C104" s="223">
        <v>22188</v>
      </c>
      <c r="D104" s="86">
        <v>38.9</v>
      </c>
      <c r="E104" s="223">
        <v>25780</v>
      </c>
      <c r="F104" s="86">
        <v>45.2</v>
      </c>
      <c r="G104" s="223">
        <v>6934</v>
      </c>
      <c r="H104" s="86">
        <v>12.162991808310968</v>
      </c>
      <c r="I104" s="223">
        <v>1295</v>
      </c>
      <c r="J104" s="86">
        <v>2.2715711554315985</v>
      </c>
      <c r="K104" s="223">
        <v>748</v>
      </c>
      <c r="L104" s="86">
        <v>1.312073532249294</v>
      </c>
      <c r="M104" s="309">
        <v>57009</v>
      </c>
      <c r="N104" s="294"/>
    </row>
    <row r="106" spans="1:14" x14ac:dyDescent="0.2">
      <c r="A106" s="619" t="s">
        <v>127</v>
      </c>
      <c r="B106" s="619"/>
      <c r="C106" s="619"/>
      <c r="D106" s="619"/>
      <c r="E106" s="619"/>
      <c r="F106" s="619"/>
      <c r="G106" s="619"/>
      <c r="H106" s="619"/>
      <c r="I106" s="619"/>
      <c r="J106" s="619"/>
      <c r="K106" s="41"/>
      <c r="L106" s="42"/>
      <c r="M106" s="41"/>
    </row>
    <row r="107" spans="1:14" ht="12" customHeight="1" x14ac:dyDescent="0.2">
      <c r="A107" s="617" t="s">
        <v>159</v>
      </c>
      <c r="B107" s="617"/>
      <c r="C107" s="617"/>
      <c r="D107" s="617"/>
      <c r="E107" s="617"/>
      <c r="F107" s="617"/>
      <c r="G107" s="617"/>
      <c r="H107" s="617"/>
      <c r="I107" s="617"/>
      <c r="J107" s="617"/>
      <c r="K107" s="617"/>
      <c r="L107" s="617"/>
      <c r="M107" s="617"/>
    </row>
    <row r="108" spans="1:14" ht="14.25" customHeight="1" x14ac:dyDescent="0.2">
      <c r="A108" s="617" t="s">
        <v>160</v>
      </c>
      <c r="B108" s="617"/>
      <c r="C108" s="617"/>
      <c r="D108" s="617"/>
      <c r="E108" s="617"/>
      <c r="F108" s="617"/>
      <c r="G108" s="617"/>
      <c r="H108" s="617"/>
      <c r="I108" s="617"/>
      <c r="J108" s="617"/>
      <c r="K108" s="617"/>
      <c r="L108" s="617"/>
      <c r="M108" s="617"/>
    </row>
    <row r="109" spans="1:14" ht="17.25" customHeight="1" x14ac:dyDescent="0.2">
      <c r="A109" s="610" t="s">
        <v>143</v>
      </c>
      <c r="B109" s="610"/>
      <c r="C109" s="610"/>
      <c r="D109" s="610"/>
      <c r="E109" s="610"/>
      <c r="F109" s="610"/>
      <c r="G109" s="610"/>
      <c r="H109" s="610"/>
      <c r="I109" s="610"/>
      <c r="J109" s="610"/>
      <c r="K109" s="610"/>
      <c r="L109" s="610"/>
      <c r="M109" s="610"/>
    </row>
    <row r="110" spans="1:14" x14ac:dyDescent="0.2">
      <c r="A110" s="610" t="s">
        <v>162</v>
      </c>
      <c r="B110" s="610"/>
      <c r="C110" s="610"/>
      <c r="D110" s="610"/>
      <c r="E110" s="610"/>
      <c r="F110" s="610"/>
      <c r="G110" s="610"/>
      <c r="H110" s="610"/>
      <c r="I110" s="610"/>
      <c r="J110" s="610"/>
      <c r="K110" s="610"/>
      <c r="L110" s="610"/>
      <c r="M110" s="610"/>
    </row>
  </sheetData>
  <mergeCells count="8">
    <mergeCell ref="A110:M110"/>
    <mergeCell ref="A107:M107"/>
    <mergeCell ref="A108:M108"/>
    <mergeCell ref="A109:M109"/>
    <mergeCell ref="A1:T1"/>
    <mergeCell ref="A106:J106"/>
    <mergeCell ref="A3:N3"/>
    <mergeCell ref="A2:N2"/>
  </mergeCells>
  <conditionalFormatting sqref="A5:N104">
    <cfRule type="expression" dxfId="542" priority="6">
      <formula>IF($B5="Total",1,0)</formula>
    </cfRule>
  </conditionalFormatting>
  <conditionalFormatting sqref="A5:A103">
    <cfRule type="expression" dxfId="541" priority="4">
      <formula>IF(OR($B4="Organisation",$B5="Total",$B4="Total"),0,1)</formula>
    </cfRule>
  </conditionalFormatting>
  <conditionalFormatting sqref="A104">
    <cfRule type="expression" dxfId="540" priority="48">
      <formula>IF(OR(#REF!="Organisation",$B104="Total",#REF!="Total"),0,1)</formula>
    </cfRule>
  </conditionalFormatting>
  <pageMargins left="0.25" right="0.25" top="0.75" bottom="0.75" header="0.3" footer="0.3"/>
  <pageSetup paperSize="9" scale="45"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V41"/>
  <sheetViews>
    <sheetView showGridLines="0" showRowColHeaders="0" zoomScaleNormal="100" workbookViewId="0">
      <selection activeCell="K6" sqref="K6:K9"/>
    </sheetView>
  </sheetViews>
  <sheetFormatPr defaultColWidth="8.7109375" defaultRowHeight="12.75" x14ac:dyDescent="0.2"/>
  <cols>
    <col min="1" max="1" width="24" style="2" customWidth="1"/>
    <col min="2" max="2" width="10" style="2" customWidth="1"/>
    <col min="3" max="3" width="11.140625" style="2" customWidth="1"/>
    <col min="4" max="4" width="11.5703125" style="2" bestFit="1" customWidth="1"/>
    <col min="5" max="5" width="12" style="2" customWidth="1"/>
    <col min="6" max="6" width="10.42578125" style="2" bestFit="1" customWidth="1"/>
    <col min="7" max="7" width="13.140625" style="2" customWidth="1"/>
    <col min="8" max="8" width="10.85546875" style="2" bestFit="1" customWidth="1"/>
    <col min="9" max="9" width="14.28515625" style="2" customWidth="1"/>
    <col min="10" max="10" width="10" style="2" customWidth="1"/>
    <col min="11" max="11" width="13.42578125" style="2" customWidth="1"/>
    <col min="12" max="16384" width="8.7109375" style="2"/>
  </cols>
  <sheetData>
    <row r="1" spans="1:22" ht="18" customHeight="1" x14ac:dyDescent="0.2">
      <c r="A1" s="583" t="s">
        <v>207</v>
      </c>
      <c r="B1" s="583"/>
      <c r="C1" s="583"/>
      <c r="D1" s="583"/>
      <c r="E1" s="583"/>
      <c r="F1" s="583"/>
      <c r="G1" s="583"/>
      <c r="H1" s="583"/>
      <c r="I1" s="583"/>
      <c r="J1" s="583"/>
      <c r="K1" s="583"/>
      <c r="L1" s="87"/>
    </row>
    <row r="2" spans="1:22" ht="26.25" customHeight="1" x14ac:dyDescent="0.2">
      <c r="A2" s="546" t="s">
        <v>208</v>
      </c>
      <c r="B2" s="546"/>
      <c r="C2" s="546"/>
      <c r="D2" s="546"/>
      <c r="E2" s="546"/>
      <c r="F2" s="546"/>
      <c r="G2" s="546"/>
      <c r="H2" s="546"/>
      <c r="I2" s="546"/>
      <c r="J2" s="546"/>
      <c r="K2" s="546"/>
      <c r="L2" s="66"/>
    </row>
    <row r="3" spans="1:22" ht="33" customHeight="1" x14ac:dyDescent="0.2">
      <c r="A3" s="546" t="s">
        <v>144</v>
      </c>
      <c r="B3" s="546"/>
      <c r="C3" s="546"/>
      <c r="D3" s="546"/>
      <c r="E3" s="546"/>
      <c r="F3" s="546"/>
      <c r="G3" s="546"/>
      <c r="H3" s="546"/>
      <c r="I3" s="546"/>
      <c r="J3" s="546"/>
      <c r="K3" s="546"/>
      <c r="L3" s="66"/>
    </row>
    <row r="4" spans="1:22" ht="42" customHeight="1" x14ac:dyDescent="0.2">
      <c r="A4" s="620" t="s">
        <v>142</v>
      </c>
      <c r="B4" s="620"/>
      <c r="C4" s="620"/>
      <c r="D4" s="620"/>
      <c r="E4" s="620"/>
      <c r="F4" s="620"/>
      <c r="G4" s="620"/>
      <c r="H4" s="620"/>
      <c r="I4" s="620"/>
      <c r="J4" s="620"/>
      <c r="K4" s="620"/>
      <c r="L4" s="66"/>
    </row>
    <row r="5" spans="1:22" x14ac:dyDescent="0.2">
      <c r="A5" s="25" t="s">
        <v>108</v>
      </c>
      <c r="B5" s="25" t="s">
        <v>25</v>
      </c>
      <c r="C5" s="25" t="s">
        <v>26</v>
      </c>
      <c r="D5" s="25" t="s">
        <v>27</v>
      </c>
      <c r="E5" s="25" t="s">
        <v>28</v>
      </c>
      <c r="F5" s="25" t="s">
        <v>29</v>
      </c>
      <c r="G5" s="25" t="s">
        <v>30</v>
      </c>
      <c r="H5" s="25" t="s">
        <v>31</v>
      </c>
      <c r="I5" s="25" t="s">
        <v>32</v>
      </c>
      <c r="J5" s="25" t="s">
        <v>7</v>
      </c>
      <c r="K5" s="25" t="s">
        <v>8</v>
      </c>
    </row>
    <row r="6" spans="1:22" x14ac:dyDescent="0.2">
      <c r="A6" s="144" t="s">
        <v>109</v>
      </c>
      <c r="B6" s="227">
        <v>7496</v>
      </c>
      <c r="C6" s="149">
        <v>38.6</v>
      </c>
      <c r="D6" s="227">
        <v>5217</v>
      </c>
      <c r="E6" s="149">
        <v>26.8</v>
      </c>
      <c r="F6" s="227">
        <v>3345</v>
      </c>
      <c r="G6" s="149">
        <v>17.2</v>
      </c>
      <c r="H6" s="227">
        <v>3376</v>
      </c>
      <c r="I6" s="149">
        <v>17.399999999999999</v>
      </c>
      <c r="J6" s="300">
        <v>19434</v>
      </c>
      <c r="K6" s="301">
        <v>34.1</v>
      </c>
    </row>
    <row r="7" spans="1:22" x14ac:dyDescent="0.2">
      <c r="A7" s="144" t="s">
        <v>111</v>
      </c>
      <c r="B7" s="228">
        <v>940</v>
      </c>
      <c r="C7" s="86">
        <v>33.1</v>
      </c>
      <c r="D7" s="228">
        <v>833</v>
      </c>
      <c r="E7" s="86">
        <v>29.4</v>
      </c>
      <c r="F7" s="228">
        <v>546</v>
      </c>
      <c r="G7" s="86">
        <v>19.3</v>
      </c>
      <c r="H7" s="228">
        <v>517</v>
      </c>
      <c r="I7" s="86">
        <v>18.2</v>
      </c>
      <c r="J7" s="302">
        <v>2836</v>
      </c>
      <c r="K7" s="303">
        <v>5</v>
      </c>
    </row>
    <row r="8" spans="1:22" x14ac:dyDescent="0.2">
      <c r="A8" s="144" t="s">
        <v>110</v>
      </c>
      <c r="B8" s="228">
        <v>1914</v>
      </c>
      <c r="C8" s="86">
        <v>54.8</v>
      </c>
      <c r="D8" s="228">
        <v>670</v>
      </c>
      <c r="E8" s="86">
        <v>19.2</v>
      </c>
      <c r="F8" s="228">
        <v>445</v>
      </c>
      <c r="G8" s="86">
        <v>12.7</v>
      </c>
      <c r="H8" s="228">
        <v>466</v>
      </c>
      <c r="I8" s="86">
        <v>13.3</v>
      </c>
      <c r="J8" s="302">
        <v>3495</v>
      </c>
      <c r="K8" s="303">
        <v>6.1</v>
      </c>
    </row>
    <row r="9" spans="1:22" x14ac:dyDescent="0.2">
      <c r="A9" s="144" t="s">
        <v>112</v>
      </c>
      <c r="B9" s="228">
        <v>14023</v>
      </c>
      <c r="C9" s="86">
        <v>44.9</v>
      </c>
      <c r="D9" s="228">
        <v>7925</v>
      </c>
      <c r="E9" s="86">
        <v>25.4</v>
      </c>
      <c r="F9" s="228">
        <v>4904</v>
      </c>
      <c r="G9" s="86">
        <v>15.7</v>
      </c>
      <c r="H9" s="228">
        <v>4392</v>
      </c>
      <c r="I9" s="86">
        <v>14.1</v>
      </c>
      <c r="J9" s="302">
        <v>31244</v>
      </c>
      <c r="K9" s="303">
        <v>54.8</v>
      </c>
    </row>
    <row r="10" spans="1:22" x14ac:dyDescent="0.2">
      <c r="A10" s="2" t="s">
        <v>7</v>
      </c>
      <c r="B10" s="227">
        <v>24373</v>
      </c>
      <c r="C10" s="98">
        <v>42.8</v>
      </c>
      <c r="D10" s="227">
        <v>14645</v>
      </c>
      <c r="E10" s="98">
        <v>25.7</v>
      </c>
      <c r="F10" s="227">
        <v>9240</v>
      </c>
      <c r="G10" s="98">
        <v>16.2</v>
      </c>
      <c r="H10" s="227">
        <v>8751</v>
      </c>
      <c r="I10" s="98">
        <v>15.4</v>
      </c>
      <c r="J10" s="306">
        <v>57009</v>
      </c>
      <c r="K10" s="307"/>
    </row>
    <row r="12" spans="1:22" x14ac:dyDescent="0.2">
      <c r="A12" s="619" t="s">
        <v>127</v>
      </c>
      <c r="B12" s="619"/>
      <c r="C12" s="619"/>
      <c r="D12" s="619"/>
      <c r="E12" s="619"/>
      <c r="F12" s="619"/>
      <c r="G12" s="619"/>
      <c r="H12" s="619"/>
      <c r="I12" s="619"/>
      <c r="J12" s="619"/>
      <c r="K12" s="41"/>
      <c r="L12" s="42"/>
    </row>
    <row r="13" spans="1:22" x14ac:dyDescent="0.2">
      <c r="A13" s="617" t="s">
        <v>157</v>
      </c>
      <c r="B13" s="617"/>
      <c r="C13" s="617"/>
      <c r="D13" s="617"/>
      <c r="E13" s="617"/>
      <c r="F13" s="617"/>
      <c r="G13" s="617"/>
      <c r="H13" s="617"/>
      <c r="I13" s="617"/>
      <c r="J13" s="617"/>
      <c r="K13" s="617"/>
      <c r="L13" s="43"/>
    </row>
    <row r="14" spans="1:22" x14ac:dyDescent="0.2">
      <c r="A14" s="30"/>
      <c r="B14" s="30"/>
      <c r="C14" s="44"/>
      <c r="D14" s="30"/>
      <c r="E14" s="44"/>
      <c r="F14" s="30"/>
      <c r="G14" s="44"/>
      <c r="H14" s="30"/>
      <c r="I14" s="44"/>
      <c r="J14" s="30"/>
      <c r="K14" s="44"/>
      <c r="L14" s="6"/>
    </row>
    <row r="15" spans="1:22" ht="19.5" customHeight="1" x14ac:dyDescent="0.2">
      <c r="A15" s="547" t="s">
        <v>209</v>
      </c>
      <c r="B15" s="550"/>
      <c r="C15" s="550"/>
      <c r="D15" s="550"/>
      <c r="E15" s="550"/>
      <c r="F15" s="550"/>
      <c r="G15" s="550"/>
      <c r="H15" s="550"/>
      <c r="I15" s="550"/>
      <c r="J15" s="550"/>
      <c r="K15" s="550"/>
      <c r="L15" s="6"/>
    </row>
    <row r="16" spans="1:22" ht="35.25" customHeight="1" x14ac:dyDescent="0.2">
      <c r="A16" s="546" t="s">
        <v>210</v>
      </c>
      <c r="B16" s="546"/>
      <c r="C16" s="546"/>
      <c r="D16" s="546"/>
      <c r="E16" s="546"/>
      <c r="F16" s="546"/>
      <c r="G16" s="546"/>
      <c r="H16" s="546"/>
      <c r="I16" s="546"/>
      <c r="J16" s="546"/>
      <c r="K16" s="546"/>
      <c r="L16" s="546"/>
      <c r="M16" s="546"/>
      <c r="N16" s="546"/>
      <c r="O16" s="546"/>
      <c r="P16" s="546"/>
      <c r="Q16" s="546"/>
      <c r="R16" s="546"/>
      <c r="S16" s="546"/>
      <c r="T16" s="546"/>
      <c r="U16" s="546"/>
      <c r="V16" s="546"/>
    </row>
    <row r="39" spans="1:11" x14ac:dyDescent="0.2">
      <c r="A39" s="619" t="s">
        <v>127</v>
      </c>
      <c r="B39" s="619"/>
      <c r="C39" s="619"/>
      <c r="D39" s="619"/>
      <c r="E39" s="619"/>
      <c r="F39" s="619"/>
      <c r="G39" s="619"/>
      <c r="H39" s="619"/>
      <c r="I39" s="619"/>
      <c r="J39" s="619"/>
      <c r="K39" s="41"/>
    </row>
    <row r="40" spans="1:11" x14ac:dyDescent="0.2">
      <c r="A40" s="617" t="s">
        <v>157</v>
      </c>
      <c r="B40" s="617"/>
      <c r="C40" s="617"/>
      <c r="D40" s="617"/>
      <c r="E40" s="617"/>
      <c r="F40" s="617"/>
      <c r="G40" s="617"/>
      <c r="H40" s="617"/>
      <c r="I40" s="617"/>
      <c r="J40" s="617"/>
      <c r="K40" s="617"/>
    </row>
    <row r="41" spans="1:11" ht="12.75" customHeight="1" x14ac:dyDescent="0.2">
      <c r="A41" s="610"/>
      <c r="B41" s="610"/>
      <c r="C41" s="610"/>
      <c r="D41" s="610"/>
      <c r="E41" s="610"/>
      <c r="F41" s="610"/>
      <c r="G41" s="610"/>
      <c r="H41" s="610"/>
      <c r="I41" s="610"/>
    </row>
  </sheetData>
  <mergeCells count="12">
    <mergeCell ref="L16:V16"/>
    <mergeCell ref="A41:I41"/>
    <mergeCell ref="A40:K40"/>
    <mergeCell ref="A12:J12"/>
    <mergeCell ref="A13:K13"/>
    <mergeCell ref="A15:K15"/>
    <mergeCell ref="A39:J39"/>
    <mergeCell ref="A1:K1"/>
    <mergeCell ref="A4:K4"/>
    <mergeCell ref="A3:K3"/>
    <mergeCell ref="A2:K2"/>
    <mergeCell ref="A16:K16"/>
  </mergeCells>
  <conditionalFormatting sqref="A10:B10 D10 F10 H10 J10:K10 A6:K9">
    <cfRule type="expression" dxfId="523" priority="10">
      <formula>IF($A6="Total",1,0)</formula>
    </cfRule>
  </conditionalFormatting>
  <conditionalFormatting sqref="C10">
    <cfRule type="expression" dxfId="522" priority="4">
      <formula>IF($A10="Total",1,0)</formula>
    </cfRule>
  </conditionalFormatting>
  <conditionalFormatting sqref="E10">
    <cfRule type="expression" dxfId="521" priority="3">
      <formula>IF($A10="Total",1,0)</formula>
    </cfRule>
  </conditionalFormatting>
  <conditionalFormatting sqref="G10">
    <cfRule type="expression" dxfId="520" priority="2">
      <formula>IF($A10="Total",1,0)</formula>
    </cfRule>
  </conditionalFormatting>
  <conditionalFormatting sqref="I10">
    <cfRule type="expression" dxfId="519" priority="1">
      <formula>IF($A10="Total",1,0)</formula>
    </cfRule>
  </conditionalFormatting>
  <pageMargins left="0.25" right="0.25" top="0.75" bottom="0.75" header="0.3" footer="0.3"/>
  <pageSetup paperSize="9" scale="7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N110"/>
  <sheetViews>
    <sheetView showGridLines="0" showRowColHeaders="0" zoomScaleNormal="100" workbookViewId="0">
      <selection activeCell="L103" sqref="L72:L103"/>
    </sheetView>
  </sheetViews>
  <sheetFormatPr defaultColWidth="8.7109375" defaultRowHeight="12.75" x14ac:dyDescent="0.2"/>
  <cols>
    <col min="1" max="1" width="11.28515625" style="2" customWidth="1"/>
    <col min="2" max="2" width="16.85546875" style="2" customWidth="1"/>
    <col min="3" max="12" width="19.7109375" style="2" customWidth="1"/>
    <col min="13" max="13" width="10" style="2" customWidth="1"/>
    <col min="14" max="14" width="13.42578125" style="2" customWidth="1"/>
    <col min="15" max="16384" width="8.7109375" style="2"/>
  </cols>
  <sheetData>
    <row r="1" spans="1:14" ht="18" customHeight="1" x14ac:dyDescent="0.2">
      <c r="A1" s="547" t="s">
        <v>248</v>
      </c>
      <c r="B1" s="550"/>
      <c r="C1" s="550"/>
      <c r="D1" s="550"/>
      <c r="E1" s="550"/>
      <c r="F1" s="622"/>
      <c r="G1" s="550"/>
      <c r="H1" s="622"/>
      <c r="I1" s="550"/>
      <c r="J1" s="622"/>
      <c r="K1" s="550"/>
      <c r="L1" s="622"/>
      <c r="M1" s="550"/>
      <c r="N1" s="550"/>
    </row>
    <row r="2" spans="1:14" ht="15.75" customHeight="1" x14ac:dyDescent="0.2">
      <c r="A2" s="546" t="s">
        <v>249</v>
      </c>
      <c r="B2" s="546"/>
      <c r="C2" s="546"/>
      <c r="D2" s="546"/>
      <c r="E2" s="546"/>
      <c r="F2" s="546"/>
      <c r="G2" s="546"/>
      <c r="H2" s="546"/>
      <c r="I2" s="546"/>
      <c r="J2" s="546"/>
      <c r="K2" s="546"/>
      <c r="L2" s="546"/>
      <c r="M2" s="546"/>
      <c r="N2" s="546"/>
    </row>
    <row r="3" spans="1:14" ht="28.5" customHeight="1" x14ac:dyDescent="0.2">
      <c r="A3" s="546" t="s">
        <v>145</v>
      </c>
      <c r="B3" s="546"/>
      <c r="C3" s="546"/>
      <c r="D3" s="546"/>
      <c r="E3" s="546"/>
      <c r="F3" s="546"/>
      <c r="G3" s="546"/>
      <c r="H3" s="66"/>
      <c r="I3" s="66"/>
      <c r="J3" s="66"/>
      <c r="K3" s="66"/>
      <c r="L3" s="66"/>
      <c r="M3" s="66"/>
      <c r="N3" s="27"/>
    </row>
    <row r="4" spans="1:14" ht="42.75" customHeight="1" x14ac:dyDescent="0.2">
      <c r="A4" s="620" t="s">
        <v>146</v>
      </c>
      <c r="B4" s="620"/>
      <c r="C4" s="620"/>
      <c r="D4" s="620"/>
      <c r="E4" s="620"/>
      <c r="F4" s="620"/>
      <c r="G4" s="620"/>
      <c r="H4" s="66"/>
      <c r="I4" s="66"/>
      <c r="J4" s="66"/>
      <c r="K4" s="66"/>
      <c r="L4" s="66"/>
      <c r="M4" s="66"/>
      <c r="N4" s="27"/>
    </row>
    <row r="5" spans="1:14" ht="29.25" customHeight="1" x14ac:dyDescent="0.2">
      <c r="A5" s="530" t="s">
        <v>23</v>
      </c>
      <c r="B5" s="530" t="s">
        <v>24</v>
      </c>
      <c r="C5" s="25" t="s">
        <v>109</v>
      </c>
      <c r="D5" s="25" t="s">
        <v>113</v>
      </c>
      <c r="E5" s="25" t="s">
        <v>111</v>
      </c>
      <c r="F5" s="25" t="s">
        <v>114</v>
      </c>
      <c r="G5" s="25" t="s">
        <v>110</v>
      </c>
      <c r="H5" s="25" t="s">
        <v>115</v>
      </c>
      <c r="I5" s="25" t="s">
        <v>112</v>
      </c>
      <c r="J5" s="25" t="s">
        <v>116</v>
      </c>
      <c r="K5" s="25" t="s">
        <v>7</v>
      </c>
      <c r="L5" s="25" t="s">
        <v>8</v>
      </c>
    </row>
    <row r="6" spans="1:14" x14ac:dyDescent="0.2">
      <c r="A6" s="2">
        <v>2018</v>
      </c>
      <c r="B6" s="144" t="s">
        <v>34</v>
      </c>
      <c r="C6" s="227">
        <v>145</v>
      </c>
      <c r="D6" s="149">
        <v>26.6</v>
      </c>
      <c r="E6" s="227">
        <v>51</v>
      </c>
      <c r="F6" s="149">
        <v>9.3000000000000007</v>
      </c>
      <c r="G6" s="227">
        <v>48</v>
      </c>
      <c r="H6" s="149">
        <v>8.8000000000000007</v>
      </c>
      <c r="I6" s="227">
        <v>302</v>
      </c>
      <c r="J6" s="149">
        <v>55.3</v>
      </c>
      <c r="K6" s="300">
        <v>546</v>
      </c>
      <c r="L6" s="301">
        <v>2.7</v>
      </c>
    </row>
    <row r="7" spans="1:14" x14ac:dyDescent="0.2">
      <c r="B7" s="144" t="s">
        <v>35</v>
      </c>
      <c r="C7" s="228">
        <v>172</v>
      </c>
      <c r="D7" s="86">
        <v>33.700000000000003</v>
      </c>
      <c r="E7" s="228">
        <v>19</v>
      </c>
      <c r="F7" s="86">
        <v>3.7</v>
      </c>
      <c r="G7" s="228">
        <v>4</v>
      </c>
      <c r="H7" s="86">
        <v>0.8</v>
      </c>
      <c r="I7" s="228">
        <v>315</v>
      </c>
      <c r="J7" s="86">
        <v>61.8</v>
      </c>
      <c r="K7" s="302">
        <v>510</v>
      </c>
      <c r="L7" s="303">
        <v>2.5</v>
      </c>
    </row>
    <row r="8" spans="1:14" x14ac:dyDescent="0.2">
      <c r="B8" s="144" t="s">
        <v>36</v>
      </c>
      <c r="C8" s="228">
        <v>341</v>
      </c>
      <c r="D8" s="86">
        <v>30.1</v>
      </c>
      <c r="E8" s="228">
        <v>97</v>
      </c>
      <c r="F8" s="86">
        <v>8.6</v>
      </c>
      <c r="G8" s="228">
        <v>13</v>
      </c>
      <c r="H8" s="86">
        <v>1.1000000000000001</v>
      </c>
      <c r="I8" s="228">
        <v>682</v>
      </c>
      <c r="J8" s="86">
        <v>60.2</v>
      </c>
      <c r="K8" s="302">
        <v>1133</v>
      </c>
      <c r="L8" s="303">
        <v>5.6</v>
      </c>
    </row>
    <row r="9" spans="1:14" x14ac:dyDescent="0.2">
      <c r="B9" s="144" t="s">
        <v>37</v>
      </c>
      <c r="C9" s="228">
        <v>255</v>
      </c>
      <c r="D9" s="86">
        <v>23.8</v>
      </c>
      <c r="E9" s="228">
        <v>54</v>
      </c>
      <c r="F9" s="86">
        <v>5</v>
      </c>
      <c r="G9" s="228">
        <v>186</v>
      </c>
      <c r="H9" s="86">
        <v>17.399999999999999</v>
      </c>
      <c r="I9" s="228">
        <v>576</v>
      </c>
      <c r="J9" s="86">
        <v>53.8</v>
      </c>
      <c r="K9" s="302">
        <v>1071</v>
      </c>
      <c r="L9" s="303">
        <v>5.3</v>
      </c>
    </row>
    <row r="10" spans="1:14" x14ac:dyDescent="0.2">
      <c r="B10" s="144" t="s">
        <v>38</v>
      </c>
      <c r="C10" s="228">
        <v>544</v>
      </c>
      <c r="D10" s="86">
        <v>69.900000000000006</v>
      </c>
      <c r="E10" s="228">
        <v>7</v>
      </c>
      <c r="F10" s="86">
        <v>0.9</v>
      </c>
      <c r="G10" s="228">
        <v>54</v>
      </c>
      <c r="H10" s="86">
        <v>6.9</v>
      </c>
      <c r="I10" s="228">
        <v>173</v>
      </c>
      <c r="J10" s="86">
        <v>22.2</v>
      </c>
      <c r="K10" s="302">
        <v>778</v>
      </c>
      <c r="L10" s="303">
        <v>3.9</v>
      </c>
    </row>
    <row r="11" spans="1:14" x14ac:dyDescent="0.2">
      <c r="B11" s="144" t="s">
        <v>39</v>
      </c>
      <c r="C11" s="228">
        <v>416</v>
      </c>
      <c r="D11" s="86">
        <v>37.9</v>
      </c>
      <c r="E11" s="228">
        <v>60</v>
      </c>
      <c r="F11" s="86">
        <v>5.5</v>
      </c>
      <c r="G11" s="228">
        <v>60</v>
      </c>
      <c r="H11" s="86">
        <v>5.5</v>
      </c>
      <c r="I11" s="228">
        <v>561</v>
      </c>
      <c r="J11" s="86">
        <v>51.1</v>
      </c>
      <c r="K11" s="302">
        <v>1097</v>
      </c>
      <c r="L11" s="303">
        <v>5.4</v>
      </c>
    </row>
    <row r="12" spans="1:14" x14ac:dyDescent="0.2">
      <c r="B12" s="144" t="s">
        <v>40</v>
      </c>
      <c r="C12" s="228">
        <v>115</v>
      </c>
      <c r="D12" s="86">
        <v>21.2</v>
      </c>
      <c r="E12" s="228">
        <v>40</v>
      </c>
      <c r="F12" s="86">
        <v>7.4</v>
      </c>
      <c r="G12" s="228">
        <v>62</v>
      </c>
      <c r="H12" s="86">
        <v>11.4</v>
      </c>
      <c r="I12" s="228">
        <v>325</v>
      </c>
      <c r="J12" s="86">
        <v>60</v>
      </c>
      <c r="K12" s="302">
        <v>542</v>
      </c>
      <c r="L12" s="303">
        <v>2.7</v>
      </c>
    </row>
    <row r="13" spans="1:14" x14ac:dyDescent="0.2">
      <c r="B13" s="144" t="s">
        <v>41</v>
      </c>
      <c r="C13" s="228">
        <v>344</v>
      </c>
      <c r="D13" s="86">
        <v>50.9</v>
      </c>
      <c r="E13" s="228">
        <v>50</v>
      </c>
      <c r="F13" s="86">
        <v>7.4</v>
      </c>
      <c r="G13" s="228">
        <v>11</v>
      </c>
      <c r="H13" s="86">
        <v>1.6</v>
      </c>
      <c r="I13" s="228">
        <v>271</v>
      </c>
      <c r="J13" s="86">
        <v>40.1</v>
      </c>
      <c r="K13" s="302">
        <v>676</v>
      </c>
      <c r="L13" s="303">
        <v>3.3</v>
      </c>
    </row>
    <row r="14" spans="1:14" x14ac:dyDescent="0.2">
      <c r="B14" s="144" t="s">
        <v>42</v>
      </c>
      <c r="C14" s="228">
        <v>197</v>
      </c>
      <c r="D14" s="86">
        <v>60.8</v>
      </c>
      <c r="E14" s="228">
        <v>5</v>
      </c>
      <c r="F14" s="86">
        <v>1.5</v>
      </c>
      <c r="G14" s="228">
        <v>48</v>
      </c>
      <c r="H14" s="86">
        <v>14.8</v>
      </c>
      <c r="I14" s="228">
        <v>74</v>
      </c>
      <c r="J14" s="86">
        <v>22.8</v>
      </c>
      <c r="K14" s="302">
        <v>324</v>
      </c>
      <c r="L14" s="303">
        <v>1.6</v>
      </c>
    </row>
    <row r="15" spans="1:14" x14ac:dyDescent="0.2">
      <c r="B15" s="144" t="s">
        <v>43</v>
      </c>
      <c r="C15" s="228">
        <v>155</v>
      </c>
      <c r="D15" s="86">
        <v>24.2</v>
      </c>
      <c r="E15" s="228">
        <v>66</v>
      </c>
      <c r="F15" s="86">
        <v>10.3</v>
      </c>
      <c r="G15" s="228">
        <v>26</v>
      </c>
      <c r="H15" s="86">
        <v>4.0999999999999996</v>
      </c>
      <c r="I15" s="228">
        <v>393</v>
      </c>
      <c r="J15" s="86">
        <v>61.4</v>
      </c>
      <c r="K15" s="302">
        <v>640</v>
      </c>
      <c r="L15" s="303">
        <v>3.2</v>
      </c>
    </row>
    <row r="16" spans="1:14" x14ac:dyDescent="0.2">
      <c r="B16" s="144" t="s">
        <v>44</v>
      </c>
      <c r="C16" s="228">
        <v>27</v>
      </c>
      <c r="D16" s="86">
        <v>9.5</v>
      </c>
      <c r="E16" s="228">
        <v>4</v>
      </c>
      <c r="F16" s="86">
        <v>1.4</v>
      </c>
      <c r="G16" s="228">
        <v>9</v>
      </c>
      <c r="H16" s="86">
        <v>3.2</v>
      </c>
      <c r="I16" s="228">
        <v>243</v>
      </c>
      <c r="J16" s="86">
        <v>85.9</v>
      </c>
      <c r="K16" s="302">
        <v>283</v>
      </c>
      <c r="L16" s="303">
        <v>1.4</v>
      </c>
    </row>
    <row r="17" spans="2:14" x14ac:dyDescent="0.2">
      <c r="B17" s="144" t="s">
        <v>45</v>
      </c>
      <c r="C17" s="228">
        <v>137</v>
      </c>
      <c r="D17" s="86">
        <v>21.4</v>
      </c>
      <c r="E17" s="228">
        <v>45</v>
      </c>
      <c r="F17" s="86">
        <v>7</v>
      </c>
      <c r="G17" s="228">
        <v>42</v>
      </c>
      <c r="H17" s="86">
        <v>6.6</v>
      </c>
      <c r="I17" s="228">
        <v>415</v>
      </c>
      <c r="J17" s="86">
        <v>64.900000000000006</v>
      </c>
      <c r="K17" s="302">
        <v>639</v>
      </c>
      <c r="L17" s="303">
        <v>3.2</v>
      </c>
    </row>
    <row r="18" spans="2:14" x14ac:dyDescent="0.2">
      <c r="B18" s="144" t="s">
        <v>46</v>
      </c>
      <c r="C18" s="228">
        <v>368</v>
      </c>
      <c r="D18" s="86">
        <v>45.8</v>
      </c>
      <c r="E18" s="228">
        <v>14</v>
      </c>
      <c r="F18" s="86">
        <v>1.7</v>
      </c>
      <c r="G18" s="228">
        <v>16</v>
      </c>
      <c r="H18" s="86">
        <v>2</v>
      </c>
      <c r="I18" s="228">
        <v>405</v>
      </c>
      <c r="J18" s="86">
        <v>50.4</v>
      </c>
      <c r="K18" s="302">
        <v>803</v>
      </c>
      <c r="L18" s="303">
        <v>4</v>
      </c>
    </row>
    <row r="19" spans="2:14" x14ac:dyDescent="0.2">
      <c r="B19" s="144" t="s">
        <v>47</v>
      </c>
      <c r="C19" s="228">
        <v>299</v>
      </c>
      <c r="D19" s="86">
        <v>52.5</v>
      </c>
      <c r="E19" s="228">
        <v>3</v>
      </c>
      <c r="F19" s="86">
        <v>0.5</v>
      </c>
      <c r="G19" s="228">
        <v>25</v>
      </c>
      <c r="H19" s="86">
        <v>4.4000000000000004</v>
      </c>
      <c r="I19" s="228">
        <v>242</v>
      </c>
      <c r="J19" s="86">
        <v>42.5</v>
      </c>
      <c r="K19" s="302">
        <v>569</v>
      </c>
      <c r="L19" s="303">
        <v>2.8</v>
      </c>
    </row>
    <row r="20" spans="2:14" x14ac:dyDescent="0.2">
      <c r="B20" s="144" t="s">
        <v>48</v>
      </c>
      <c r="C20" s="228">
        <v>407</v>
      </c>
      <c r="D20" s="86">
        <v>42.8</v>
      </c>
      <c r="E20" s="228">
        <v>20</v>
      </c>
      <c r="F20" s="86">
        <v>2.1</v>
      </c>
      <c r="G20" s="228">
        <v>29</v>
      </c>
      <c r="H20" s="86">
        <v>3</v>
      </c>
      <c r="I20" s="228">
        <v>496</v>
      </c>
      <c r="J20" s="86">
        <v>52.1</v>
      </c>
      <c r="K20" s="302">
        <v>952</v>
      </c>
      <c r="L20" s="303">
        <v>4.7</v>
      </c>
    </row>
    <row r="21" spans="2:14" x14ac:dyDescent="0.2">
      <c r="B21" s="144" t="s">
        <v>49</v>
      </c>
      <c r="C21" s="228">
        <v>191</v>
      </c>
      <c r="D21" s="86">
        <v>25.7</v>
      </c>
      <c r="E21" s="228">
        <v>64</v>
      </c>
      <c r="F21" s="86">
        <v>8.6</v>
      </c>
      <c r="G21" s="228">
        <v>20</v>
      </c>
      <c r="H21" s="86">
        <v>2.7</v>
      </c>
      <c r="I21" s="228">
        <v>469</v>
      </c>
      <c r="J21" s="86">
        <v>63</v>
      </c>
      <c r="K21" s="302">
        <v>744</v>
      </c>
      <c r="L21" s="303">
        <v>3.7</v>
      </c>
    </row>
    <row r="22" spans="2:14" x14ac:dyDescent="0.2">
      <c r="B22" s="144" t="s">
        <v>50</v>
      </c>
      <c r="C22" s="228">
        <v>308</v>
      </c>
      <c r="D22" s="86">
        <v>35.1</v>
      </c>
      <c r="E22" s="228">
        <v>33</v>
      </c>
      <c r="F22" s="86">
        <v>3.8</v>
      </c>
      <c r="G22" s="228">
        <v>24</v>
      </c>
      <c r="H22" s="86">
        <v>2.7</v>
      </c>
      <c r="I22" s="228">
        <v>512</v>
      </c>
      <c r="J22" s="86">
        <v>58.4</v>
      </c>
      <c r="K22" s="302">
        <v>877</v>
      </c>
      <c r="L22" s="303">
        <v>4.3</v>
      </c>
    </row>
    <row r="23" spans="2:14" x14ac:dyDescent="0.2">
      <c r="B23" s="144" t="s">
        <v>51</v>
      </c>
      <c r="C23" s="228">
        <v>32</v>
      </c>
      <c r="D23" s="86">
        <v>10.1</v>
      </c>
      <c r="E23" s="228">
        <v>10</v>
      </c>
      <c r="F23" s="86">
        <v>3.1</v>
      </c>
      <c r="G23" s="228">
        <v>15</v>
      </c>
      <c r="H23" s="86">
        <v>4.7</v>
      </c>
      <c r="I23" s="228">
        <v>261</v>
      </c>
      <c r="J23" s="86">
        <v>82.1</v>
      </c>
      <c r="K23" s="302">
        <v>318</v>
      </c>
      <c r="L23" s="303">
        <v>1.6</v>
      </c>
    </row>
    <row r="24" spans="2:14" x14ac:dyDescent="0.2">
      <c r="B24" s="144" t="s">
        <v>52</v>
      </c>
      <c r="C24" s="228">
        <v>149</v>
      </c>
      <c r="D24" s="86">
        <v>26.6</v>
      </c>
      <c r="E24" s="228">
        <v>24</v>
      </c>
      <c r="F24" s="86">
        <v>4.3</v>
      </c>
      <c r="G24" s="185">
        <v>18</v>
      </c>
      <c r="H24" s="108">
        <v>3.2</v>
      </c>
      <c r="I24" s="228">
        <v>370</v>
      </c>
      <c r="J24" s="86">
        <v>66</v>
      </c>
      <c r="K24" s="302">
        <v>561</v>
      </c>
      <c r="L24" s="303">
        <v>2.8</v>
      </c>
    </row>
    <row r="25" spans="2:14" x14ac:dyDescent="0.2">
      <c r="B25" s="144" t="s">
        <v>53</v>
      </c>
      <c r="C25" s="228">
        <v>36</v>
      </c>
      <c r="D25" s="86">
        <v>11.2</v>
      </c>
      <c r="E25" s="228">
        <v>10</v>
      </c>
      <c r="F25" s="86">
        <v>3.1</v>
      </c>
      <c r="G25" s="185">
        <v>4</v>
      </c>
      <c r="H25" s="108">
        <v>1.2</v>
      </c>
      <c r="I25" s="228">
        <v>271</v>
      </c>
      <c r="J25" s="86">
        <v>84.4</v>
      </c>
      <c r="K25" s="302">
        <v>321</v>
      </c>
      <c r="L25" s="303">
        <v>1.6</v>
      </c>
      <c r="N25" s="70"/>
    </row>
    <row r="26" spans="2:14" x14ac:dyDescent="0.2">
      <c r="B26" s="144" t="s">
        <v>54</v>
      </c>
      <c r="C26" s="228">
        <v>361</v>
      </c>
      <c r="D26" s="86">
        <v>29.8</v>
      </c>
      <c r="E26" s="228">
        <v>103</v>
      </c>
      <c r="F26" s="86">
        <v>8.5</v>
      </c>
      <c r="G26" s="185">
        <v>56</v>
      </c>
      <c r="H26" s="108">
        <v>4.5999999999999996</v>
      </c>
      <c r="I26" s="228">
        <v>691</v>
      </c>
      <c r="J26" s="86">
        <v>57.1</v>
      </c>
      <c r="K26" s="302">
        <v>1211</v>
      </c>
      <c r="L26" s="303">
        <v>6</v>
      </c>
    </row>
    <row r="27" spans="2:14" x14ac:dyDescent="0.2">
      <c r="B27" s="144" t="s">
        <v>55</v>
      </c>
      <c r="C27" s="228">
        <v>286</v>
      </c>
      <c r="D27" s="86">
        <v>39.9</v>
      </c>
      <c r="E27" s="228">
        <v>43</v>
      </c>
      <c r="F27" s="86">
        <v>6</v>
      </c>
      <c r="G27" s="185">
        <v>7</v>
      </c>
      <c r="H27" s="108">
        <v>1</v>
      </c>
      <c r="I27" s="228">
        <v>380</v>
      </c>
      <c r="J27" s="86">
        <v>53.1</v>
      </c>
      <c r="K27" s="302">
        <v>716</v>
      </c>
      <c r="L27" s="303">
        <v>3.5</v>
      </c>
    </row>
    <row r="28" spans="2:14" x14ac:dyDescent="0.2">
      <c r="B28" s="144" t="s">
        <v>56</v>
      </c>
      <c r="C28" s="228">
        <v>223</v>
      </c>
      <c r="D28" s="86">
        <v>50.6</v>
      </c>
      <c r="E28" s="228">
        <v>9</v>
      </c>
      <c r="F28" s="86">
        <v>2</v>
      </c>
      <c r="G28" s="228">
        <v>61</v>
      </c>
      <c r="H28" s="86">
        <v>13.8</v>
      </c>
      <c r="I28" s="228">
        <v>148</v>
      </c>
      <c r="J28" s="86">
        <v>33.6</v>
      </c>
      <c r="K28" s="302">
        <v>441</v>
      </c>
      <c r="L28" s="303">
        <v>2.2000000000000002</v>
      </c>
    </row>
    <row r="29" spans="2:14" x14ac:dyDescent="0.2">
      <c r="B29" s="144" t="s">
        <v>57</v>
      </c>
      <c r="C29" s="228">
        <v>57</v>
      </c>
      <c r="D29" s="86">
        <v>14.3</v>
      </c>
      <c r="E29" s="228">
        <v>22</v>
      </c>
      <c r="F29" s="86">
        <v>5.5</v>
      </c>
      <c r="G29" s="228">
        <v>29</v>
      </c>
      <c r="H29" s="86">
        <v>7.3</v>
      </c>
      <c r="I29" s="228">
        <v>292</v>
      </c>
      <c r="J29" s="86">
        <v>73</v>
      </c>
      <c r="K29" s="302">
        <v>400</v>
      </c>
      <c r="L29" s="303">
        <v>2</v>
      </c>
    </row>
    <row r="30" spans="2:14" x14ac:dyDescent="0.2">
      <c r="B30" s="144" t="s">
        <v>58</v>
      </c>
      <c r="C30" s="228">
        <v>148</v>
      </c>
      <c r="D30" s="86">
        <v>29.7</v>
      </c>
      <c r="E30" s="228">
        <v>32</v>
      </c>
      <c r="F30" s="86">
        <v>6.4</v>
      </c>
      <c r="G30" s="228">
        <v>13</v>
      </c>
      <c r="H30" s="86">
        <v>2.6</v>
      </c>
      <c r="I30" s="228">
        <v>305</v>
      </c>
      <c r="J30" s="86">
        <v>61.2</v>
      </c>
      <c r="K30" s="302">
        <v>498</v>
      </c>
      <c r="L30" s="303">
        <v>2.5</v>
      </c>
    </row>
    <row r="31" spans="2:14" x14ac:dyDescent="0.2">
      <c r="B31" s="144" t="s">
        <v>59</v>
      </c>
      <c r="C31" s="228">
        <v>44</v>
      </c>
      <c r="D31" s="86">
        <v>11.1</v>
      </c>
      <c r="E31" s="228">
        <v>25</v>
      </c>
      <c r="F31" s="86">
        <v>6.3</v>
      </c>
      <c r="G31" s="228">
        <v>8</v>
      </c>
      <c r="H31" s="86">
        <v>2</v>
      </c>
      <c r="I31" s="228">
        <v>319</v>
      </c>
      <c r="J31" s="86">
        <v>80.599999999999994</v>
      </c>
      <c r="K31" s="302">
        <v>396</v>
      </c>
      <c r="L31" s="303">
        <v>2</v>
      </c>
    </row>
    <row r="32" spans="2:14" x14ac:dyDescent="0.2">
      <c r="B32" s="144" t="s">
        <v>60</v>
      </c>
      <c r="C32" s="228">
        <v>364</v>
      </c>
      <c r="D32" s="86">
        <v>42.7</v>
      </c>
      <c r="E32" s="228">
        <v>38</v>
      </c>
      <c r="F32" s="86">
        <v>4.5</v>
      </c>
      <c r="G32" s="228">
        <v>53</v>
      </c>
      <c r="H32" s="86">
        <v>6.2</v>
      </c>
      <c r="I32" s="228">
        <v>398</v>
      </c>
      <c r="J32" s="86">
        <v>46.7</v>
      </c>
      <c r="K32" s="302">
        <v>853</v>
      </c>
      <c r="L32" s="303">
        <v>4.2</v>
      </c>
    </row>
    <row r="33" spans="1:14" x14ac:dyDescent="0.2">
      <c r="B33" s="144" t="s">
        <v>61</v>
      </c>
      <c r="C33" s="228">
        <v>128</v>
      </c>
      <c r="D33" s="86">
        <v>25.5</v>
      </c>
      <c r="E33" s="228">
        <v>50</v>
      </c>
      <c r="F33" s="86">
        <v>10</v>
      </c>
      <c r="G33" s="228">
        <v>15</v>
      </c>
      <c r="H33" s="86">
        <v>3</v>
      </c>
      <c r="I33" s="228">
        <v>308</v>
      </c>
      <c r="J33" s="86">
        <v>61.5</v>
      </c>
      <c r="K33" s="302">
        <v>501</v>
      </c>
      <c r="L33" s="303">
        <v>2.5</v>
      </c>
    </row>
    <row r="34" spans="1:14" x14ac:dyDescent="0.2">
      <c r="B34" s="144" t="s">
        <v>62</v>
      </c>
      <c r="C34" s="228">
        <v>362</v>
      </c>
      <c r="D34" s="86">
        <v>35.4</v>
      </c>
      <c r="E34" s="185">
        <v>61</v>
      </c>
      <c r="F34" s="108">
        <v>6</v>
      </c>
      <c r="G34" s="228">
        <v>62</v>
      </c>
      <c r="H34" s="86">
        <v>6.1</v>
      </c>
      <c r="I34" s="228">
        <v>538</v>
      </c>
      <c r="J34" s="86">
        <v>52.6</v>
      </c>
      <c r="K34" s="302">
        <v>1023</v>
      </c>
      <c r="L34" s="303">
        <v>5.0999999999999996</v>
      </c>
    </row>
    <row r="35" spans="1:14" x14ac:dyDescent="0.2">
      <c r="B35" s="144" t="s">
        <v>63</v>
      </c>
      <c r="C35" s="228">
        <v>83</v>
      </c>
      <c r="D35" s="86">
        <v>20.399999999999999</v>
      </c>
      <c r="E35" s="185">
        <v>17</v>
      </c>
      <c r="F35" s="108">
        <v>4.2</v>
      </c>
      <c r="G35" s="228">
        <v>10</v>
      </c>
      <c r="H35" s="86">
        <v>2.5</v>
      </c>
      <c r="I35" s="228">
        <v>296</v>
      </c>
      <c r="J35" s="86">
        <v>72.900000000000006</v>
      </c>
      <c r="K35" s="302">
        <v>406</v>
      </c>
      <c r="L35" s="303">
        <v>2</v>
      </c>
    </row>
    <row r="36" spans="1:14" x14ac:dyDescent="0.2">
      <c r="B36" s="144" t="s">
        <v>64</v>
      </c>
      <c r="C36" s="228">
        <v>114</v>
      </c>
      <c r="D36" s="86">
        <v>44.2</v>
      </c>
      <c r="E36" s="185">
        <v>0</v>
      </c>
      <c r="F36" s="108">
        <v>0</v>
      </c>
      <c r="G36" s="228">
        <v>133</v>
      </c>
      <c r="H36" s="86">
        <v>51.6</v>
      </c>
      <c r="I36" s="228">
        <v>11</v>
      </c>
      <c r="J36" s="86">
        <v>4.3</v>
      </c>
      <c r="K36" s="302">
        <v>258</v>
      </c>
      <c r="L36" s="303">
        <v>1.3</v>
      </c>
      <c r="N36" s="70"/>
    </row>
    <row r="37" spans="1:14" x14ac:dyDescent="0.2">
      <c r="B37" s="144" t="s">
        <v>65</v>
      </c>
      <c r="C37" s="229">
        <v>51</v>
      </c>
      <c r="D37" s="178">
        <v>54.8</v>
      </c>
      <c r="E37" s="230">
        <v>4</v>
      </c>
      <c r="F37" s="180">
        <v>4.3</v>
      </c>
      <c r="G37" s="229">
        <v>16</v>
      </c>
      <c r="H37" s="178">
        <v>17.2</v>
      </c>
      <c r="I37" s="229">
        <v>22</v>
      </c>
      <c r="J37" s="178">
        <v>23.7</v>
      </c>
      <c r="K37" s="304">
        <v>93</v>
      </c>
      <c r="L37" s="305">
        <v>0.5</v>
      </c>
    </row>
    <row r="38" spans="1:14" x14ac:dyDescent="0.2">
      <c r="A38" s="2">
        <v>2018</v>
      </c>
      <c r="B38" s="144" t="s">
        <v>7</v>
      </c>
      <c r="C38" s="227">
        <v>6859</v>
      </c>
      <c r="D38" s="149">
        <v>34</v>
      </c>
      <c r="E38" s="227">
        <v>1080</v>
      </c>
      <c r="F38" s="149">
        <v>5.4</v>
      </c>
      <c r="G38" s="227">
        <v>1177</v>
      </c>
      <c r="H38" s="149">
        <v>5.8</v>
      </c>
      <c r="I38" s="227">
        <v>11064</v>
      </c>
      <c r="J38" s="149">
        <v>54.8</v>
      </c>
      <c r="K38" s="306">
        <v>20180</v>
      </c>
      <c r="L38" s="307"/>
    </row>
    <row r="39" spans="1:14" x14ac:dyDescent="0.2">
      <c r="A39" s="2">
        <v>2019</v>
      </c>
      <c r="B39" s="144" t="s">
        <v>34</v>
      </c>
      <c r="C39" s="227">
        <v>173</v>
      </c>
      <c r="D39" s="149">
        <v>23.4</v>
      </c>
      <c r="E39" s="227">
        <v>33</v>
      </c>
      <c r="F39" s="149">
        <v>4.5</v>
      </c>
      <c r="G39" s="227">
        <v>99</v>
      </c>
      <c r="H39" s="149">
        <v>13.4</v>
      </c>
      <c r="I39" s="227">
        <v>433</v>
      </c>
      <c r="J39" s="149">
        <v>58.7</v>
      </c>
      <c r="K39" s="300">
        <v>738</v>
      </c>
      <c r="L39" s="301">
        <v>3.6</v>
      </c>
    </row>
    <row r="40" spans="1:14" x14ac:dyDescent="0.2">
      <c r="B40" s="144" t="s">
        <v>35</v>
      </c>
      <c r="C40" s="228">
        <v>149</v>
      </c>
      <c r="D40" s="86">
        <v>30.5</v>
      </c>
      <c r="E40" s="205"/>
      <c r="F40" s="109"/>
      <c r="G40" s="205"/>
      <c r="H40" s="109"/>
      <c r="I40" s="228">
        <v>335</v>
      </c>
      <c r="J40" s="86">
        <v>68.5</v>
      </c>
      <c r="K40" s="302">
        <v>489</v>
      </c>
      <c r="L40" s="303">
        <v>2.4</v>
      </c>
    </row>
    <row r="41" spans="1:14" x14ac:dyDescent="0.2">
      <c r="B41" s="144" t="s">
        <v>36</v>
      </c>
      <c r="C41" s="228">
        <v>253</v>
      </c>
      <c r="D41" s="86">
        <v>24.9</v>
      </c>
      <c r="E41" s="228">
        <v>88</v>
      </c>
      <c r="F41" s="86">
        <v>8.6999999999999993</v>
      </c>
      <c r="G41" s="228">
        <v>7</v>
      </c>
      <c r="H41" s="86">
        <v>0.7</v>
      </c>
      <c r="I41" s="228">
        <v>667</v>
      </c>
      <c r="J41" s="86">
        <v>65.7</v>
      </c>
      <c r="K41" s="302">
        <v>1015</v>
      </c>
      <c r="L41" s="303">
        <v>5</v>
      </c>
    </row>
    <row r="42" spans="1:14" x14ac:dyDescent="0.2">
      <c r="B42" s="144" t="s">
        <v>37</v>
      </c>
      <c r="C42" s="228">
        <v>259</v>
      </c>
      <c r="D42" s="86">
        <v>25.8</v>
      </c>
      <c r="E42" s="185">
        <v>33</v>
      </c>
      <c r="F42" s="108">
        <v>3.3</v>
      </c>
      <c r="G42" s="228">
        <v>145</v>
      </c>
      <c r="H42" s="86">
        <v>14.5</v>
      </c>
      <c r="I42" s="228">
        <v>565</v>
      </c>
      <c r="J42" s="86">
        <v>56.4</v>
      </c>
      <c r="K42" s="302">
        <v>1002</v>
      </c>
      <c r="L42" s="303">
        <v>4.9000000000000004</v>
      </c>
    </row>
    <row r="43" spans="1:14" x14ac:dyDescent="0.2">
      <c r="B43" s="144" t="s">
        <v>38</v>
      </c>
      <c r="C43" s="228">
        <v>477</v>
      </c>
      <c r="D43" s="86">
        <v>65.5</v>
      </c>
      <c r="E43" s="185">
        <v>0</v>
      </c>
      <c r="F43" s="108">
        <v>0</v>
      </c>
      <c r="G43" s="228">
        <v>67</v>
      </c>
      <c r="H43" s="86">
        <v>9.1999999999999993</v>
      </c>
      <c r="I43" s="228">
        <v>184</v>
      </c>
      <c r="J43" s="86">
        <v>25.3</v>
      </c>
      <c r="K43" s="302">
        <v>728</v>
      </c>
      <c r="L43" s="303">
        <v>3.6</v>
      </c>
    </row>
    <row r="44" spans="1:14" x14ac:dyDescent="0.2">
      <c r="B44" s="144" t="s">
        <v>39</v>
      </c>
      <c r="C44" s="228">
        <v>378</v>
      </c>
      <c r="D44" s="86">
        <v>35.4</v>
      </c>
      <c r="E44" s="185">
        <v>30</v>
      </c>
      <c r="F44" s="108">
        <v>2.8</v>
      </c>
      <c r="G44" s="228">
        <v>57</v>
      </c>
      <c r="H44" s="86">
        <v>5.3</v>
      </c>
      <c r="I44" s="228">
        <v>602</v>
      </c>
      <c r="J44" s="86">
        <v>56.4</v>
      </c>
      <c r="K44" s="302">
        <v>1067</v>
      </c>
      <c r="L44" s="303">
        <v>5.2</v>
      </c>
    </row>
    <row r="45" spans="1:14" x14ac:dyDescent="0.2">
      <c r="B45" s="144" t="s">
        <v>40</v>
      </c>
      <c r="C45" s="228">
        <v>148</v>
      </c>
      <c r="D45" s="86">
        <v>24.6</v>
      </c>
      <c r="E45" s="185">
        <v>35</v>
      </c>
      <c r="F45" s="108">
        <v>5.8</v>
      </c>
      <c r="G45" s="228">
        <v>54</v>
      </c>
      <c r="H45" s="86">
        <v>9</v>
      </c>
      <c r="I45" s="228">
        <v>365</v>
      </c>
      <c r="J45" s="86">
        <v>60.6</v>
      </c>
      <c r="K45" s="302">
        <v>602</v>
      </c>
      <c r="L45" s="303">
        <v>3</v>
      </c>
    </row>
    <row r="46" spans="1:14" x14ac:dyDescent="0.2">
      <c r="B46" s="144" t="s">
        <v>41</v>
      </c>
      <c r="C46" s="228">
        <v>394</v>
      </c>
      <c r="D46" s="86">
        <v>53</v>
      </c>
      <c r="E46" s="185">
        <v>47</v>
      </c>
      <c r="F46" s="108">
        <v>6.3</v>
      </c>
      <c r="G46" s="228">
        <v>16</v>
      </c>
      <c r="H46" s="86">
        <v>2.2000000000000002</v>
      </c>
      <c r="I46" s="228">
        <v>287</v>
      </c>
      <c r="J46" s="86">
        <v>38.6</v>
      </c>
      <c r="K46" s="302">
        <v>744</v>
      </c>
      <c r="L46" s="303">
        <v>3.6</v>
      </c>
    </row>
    <row r="47" spans="1:14" x14ac:dyDescent="0.2">
      <c r="B47" s="144" t="s">
        <v>42</v>
      </c>
      <c r="C47" s="228">
        <v>178</v>
      </c>
      <c r="D47" s="86">
        <v>59.5</v>
      </c>
      <c r="E47" s="185">
        <v>5</v>
      </c>
      <c r="F47" s="108">
        <v>1.7</v>
      </c>
      <c r="G47" s="228">
        <v>53</v>
      </c>
      <c r="H47" s="86">
        <v>17.7</v>
      </c>
      <c r="I47" s="228">
        <v>63</v>
      </c>
      <c r="J47" s="86">
        <v>21.1</v>
      </c>
      <c r="K47" s="302">
        <v>299</v>
      </c>
      <c r="L47" s="303">
        <v>1.5</v>
      </c>
    </row>
    <row r="48" spans="1:14" x14ac:dyDescent="0.2">
      <c r="B48" s="144" t="s">
        <v>43</v>
      </c>
      <c r="C48" s="228">
        <v>142</v>
      </c>
      <c r="D48" s="86">
        <v>22.9</v>
      </c>
      <c r="E48" s="228">
        <v>76</v>
      </c>
      <c r="F48" s="86">
        <v>12.2</v>
      </c>
      <c r="G48" s="228">
        <v>27</v>
      </c>
      <c r="H48" s="86">
        <v>4.3</v>
      </c>
      <c r="I48" s="228">
        <v>376</v>
      </c>
      <c r="J48" s="86">
        <v>60.5</v>
      </c>
      <c r="K48" s="302">
        <v>621</v>
      </c>
      <c r="L48" s="303">
        <v>3</v>
      </c>
    </row>
    <row r="49" spans="2:12" x14ac:dyDescent="0.2">
      <c r="B49" s="144" t="s">
        <v>44</v>
      </c>
      <c r="C49" s="228">
        <v>40</v>
      </c>
      <c r="D49" s="86">
        <v>12.5</v>
      </c>
      <c r="E49" s="228">
        <v>3</v>
      </c>
      <c r="F49" s="86">
        <v>0.9</v>
      </c>
      <c r="G49" s="228">
        <v>6</v>
      </c>
      <c r="H49" s="86">
        <v>1.9</v>
      </c>
      <c r="I49" s="228">
        <v>270</v>
      </c>
      <c r="J49" s="86">
        <v>84.6</v>
      </c>
      <c r="K49" s="302">
        <v>319</v>
      </c>
      <c r="L49" s="303">
        <v>1.6</v>
      </c>
    </row>
    <row r="50" spans="2:12" x14ac:dyDescent="0.2">
      <c r="B50" s="144" t="s">
        <v>45</v>
      </c>
      <c r="C50" s="228">
        <v>125</v>
      </c>
      <c r="D50" s="86">
        <v>21.5</v>
      </c>
      <c r="E50" s="228">
        <v>50</v>
      </c>
      <c r="F50" s="86">
        <v>8.6</v>
      </c>
      <c r="G50" s="228">
        <v>20</v>
      </c>
      <c r="H50" s="86">
        <v>3.4</v>
      </c>
      <c r="I50" s="228">
        <v>386</v>
      </c>
      <c r="J50" s="86">
        <v>66.400000000000006</v>
      </c>
      <c r="K50" s="302">
        <v>581</v>
      </c>
      <c r="L50" s="303">
        <v>2.8</v>
      </c>
    </row>
    <row r="51" spans="2:12" x14ac:dyDescent="0.2">
      <c r="B51" s="144" t="s">
        <v>46</v>
      </c>
      <c r="C51" s="228">
        <v>252</v>
      </c>
      <c r="D51" s="86">
        <v>35.1</v>
      </c>
      <c r="E51" s="228">
        <v>8</v>
      </c>
      <c r="F51" s="86">
        <v>1.1000000000000001</v>
      </c>
      <c r="G51" s="228">
        <v>71</v>
      </c>
      <c r="H51" s="86">
        <v>9.9</v>
      </c>
      <c r="I51" s="228">
        <v>386</v>
      </c>
      <c r="J51" s="86">
        <v>53.8</v>
      </c>
      <c r="K51" s="302">
        <v>717</v>
      </c>
      <c r="L51" s="303">
        <v>3.5</v>
      </c>
    </row>
    <row r="52" spans="2:12" x14ac:dyDescent="0.2">
      <c r="B52" s="144" t="s">
        <v>47</v>
      </c>
      <c r="C52" s="228">
        <v>263</v>
      </c>
      <c r="D52" s="86">
        <v>51.2</v>
      </c>
      <c r="E52" s="205"/>
      <c r="F52" s="109"/>
      <c r="G52" s="205"/>
      <c r="H52" s="109"/>
      <c r="I52" s="228">
        <v>233</v>
      </c>
      <c r="J52" s="86">
        <v>45.3</v>
      </c>
      <c r="K52" s="302">
        <v>514</v>
      </c>
      <c r="L52" s="303">
        <v>2.5</v>
      </c>
    </row>
    <row r="53" spans="2:12" x14ac:dyDescent="0.2">
      <c r="B53" s="144" t="s">
        <v>48</v>
      </c>
      <c r="C53" s="228">
        <v>435</v>
      </c>
      <c r="D53" s="86">
        <v>44.6</v>
      </c>
      <c r="E53" s="228">
        <v>30</v>
      </c>
      <c r="F53" s="86">
        <v>3.1</v>
      </c>
      <c r="G53" s="228">
        <v>37</v>
      </c>
      <c r="H53" s="86">
        <v>3.8</v>
      </c>
      <c r="I53" s="228">
        <v>473</v>
      </c>
      <c r="J53" s="86">
        <v>48.5</v>
      </c>
      <c r="K53" s="302">
        <v>975</v>
      </c>
      <c r="L53" s="303">
        <v>4.8</v>
      </c>
    </row>
    <row r="54" spans="2:12" x14ac:dyDescent="0.2">
      <c r="B54" s="144" t="s">
        <v>49</v>
      </c>
      <c r="C54" s="228">
        <v>200</v>
      </c>
      <c r="D54" s="86">
        <v>27.8</v>
      </c>
      <c r="E54" s="228">
        <v>40</v>
      </c>
      <c r="F54" s="86">
        <v>5.6</v>
      </c>
      <c r="G54" s="228">
        <v>27</v>
      </c>
      <c r="H54" s="86">
        <v>3.8</v>
      </c>
      <c r="I54" s="228">
        <v>452</v>
      </c>
      <c r="J54" s="86">
        <v>62.9</v>
      </c>
      <c r="K54" s="302">
        <v>719</v>
      </c>
      <c r="L54" s="303">
        <v>3.5</v>
      </c>
    </row>
    <row r="55" spans="2:12" x14ac:dyDescent="0.2">
      <c r="B55" s="144" t="s">
        <v>50</v>
      </c>
      <c r="C55" s="228">
        <v>271</v>
      </c>
      <c r="D55" s="86">
        <v>33.799999999999997</v>
      </c>
      <c r="E55" s="228">
        <v>33</v>
      </c>
      <c r="F55" s="86">
        <v>4.0999999999999996</v>
      </c>
      <c r="G55" s="228">
        <v>16</v>
      </c>
      <c r="H55" s="86">
        <v>2</v>
      </c>
      <c r="I55" s="228">
        <v>481</v>
      </c>
      <c r="J55" s="86">
        <v>60</v>
      </c>
      <c r="K55" s="302">
        <v>801</v>
      </c>
      <c r="L55" s="303">
        <v>3.9</v>
      </c>
    </row>
    <row r="56" spans="2:12" x14ac:dyDescent="0.2">
      <c r="B56" s="144" t="s">
        <v>51</v>
      </c>
      <c r="C56" s="228">
        <v>31</v>
      </c>
      <c r="D56" s="86">
        <v>9.4</v>
      </c>
      <c r="E56" s="228">
        <v>5</v>
      </c>
      <c r="F56" s="86">
        <v>1.5</v>
      </c>
      <c r="G56" s="228">
        <v>10</v>
      </c>
      <c r="H56" s="86">
        <v>3</v>
      </c>
      <c r="I56" s="228">
        <v>283</v>
      </c>
      <c r="J56" s="86">
        <v>86</v>
      </c>
      <c r="K56" s="302">
        <v>329</v>
      </c>
      <c r="L56" s="303">
        <v>1.6</v>
      </c>
    </row>
    <row r="57" spans="2:12" x14ac:dyDescent="0.2">
      <c r="B57" s="144" t="s">
        <v>52</v>
      </c>
      <c r="C57" s="228">
        <v>163</v>
      </c>
      <c r="D57" s="86">
        <v>29.6</v>
      </c>
      <c r="E57" s="228">
        <v>34</v>
      </c>
      <c r="F57" s="86">
        <v>6.2</v>
      </c>
      <c r="G57" s="228">
        <v>20</v>
      </c>
      <c r="H57" s="86">
        <v>3.6</v>
      </c>
      <c r="I57" s="228">
        <v>333</v>
      </c>
      <c r="J57" s="86">
        <v>60.5</v>
      </c>
      <c r="K57" s="302">
        <v>550</v>
      </c>
      <c r="L57" s="303">
        <v>2.7</v>
      </c>
    </row>
    <row r="58" spans="2:12" x14ac:dyDescent="0.2">
      <c r="B58" s="144" t="s">
        <v>53</v>
      </c>
      <c r="C58" s="228">
        <v>31</v>
      </c>
      <c r="D58" s="86">
        <v>7.8</v>
      </c>
      <c r="E58" s="228">
        <v>15</v>
      </c>
      <c r="F58" s="86">
        <v>3.8</v>
      </c>
      <c r="G58" s="228">
        <v>17</v>
      </c>
      <c r="H58" s="86">
        <v>4.3</v>
      </c>
      <c r="I58" s="228">
        <v>336</v>
      </c>
      <c r="J58" s="86">
        <v>84.2</v>
      </c>
      <c r="K58" s="302">
        <v>399</v>
      </c>
      <c r="L58" s="303">
        <v>2</v>
      </c>
    </row>
    <row r="59" spans="2:12" x14ac:dyDescent="0.2">
      <c r="B59" s="144" t="s">
        <v>54</v>
      </c>
      <c r="C59" s="228">
        <v>463</v>
      </c>
      <c r="D59" s="86">
        <v>35.9</v>
      </c>
      <c r="E59" s="228">
        <v>80</v>
      </c>
      <c r="F59" s="86">
        <v>6.2</v>
      </c>
      <c r="G59" s="228">
        <v>93</v>
      </c>
      <c r="H59" s="86">
        <v>7.2</v>
      </c>
      <c r="I59" s="228">
        <v>655</v>
      </c>
      <c r="J59" s="86">
        <v>50.7</v>
      </c>
      <c r="K59" s="302">
        <v>1291</v>
      </c>
      <c r="L59" s="303">
        <v>6.3</v>
      </c>
    </row>
    <row r="60" spans="2:12" x14ac:dyDescent="0.2">
      <c r="B60" s="144" t="s">
        <v>55</v>
      </c>
      <c r="C60" s="228">
        <v>274</v>
      </c>
      <c r="D60" s="86">
        <v>36.700000000000003</v>
      </c>
      <c r="E60" s="228">
        <v>40</v>
      </c>
      <c r="F60" s="86">
        <v>5.4</v>
      </c>
      <c r="G60" s="228">
        <v>15</v>
      </c>
      <c r="H60" s="86">
        <v>2</v>
      </c>
      <c r="I60" s="228">
        <v>418</v>
      </c>
      <c r="J60" s="86">
        <v>56</v>
      </c>
      <c r="K60" s="302">
        <v>747</v>
      </c>
      <c r="L60" s="303">
        <v>3.7</v>
      </c>
    </row>
    <row r="61" spans="2:12" x14ac:dyDescent="0.2">
      <c r="B61" s="144" t="s">
        <v>56</v>
      </c>
      <c r="C61" s="228">
        <v>232</v>
      </c>
      <c r="D61" s="86">
        <v>54.2</v>
      </c>
      <c r="E61" s="228">
        <v>5</v>
      </c>
      <c r="F61" s="86">
        <v>1.2</v>
      </c>
      <c r="G61" s="228">
        <v>82</v>
      </c>
      <c r="H61" s="86">
        <v>19.2</v>
      </c>
      <c r="I61" s="228">
        <v>109</v>
      </c>
      <c r="J61" s="86">
        <v>25.5</v>
      </c>
      <c r="K61" s="302">
        <v>428</v>
      </c>
      <c r="L61" s="303">
        <v>2.1</v>
      </c>
    </row>
    <row r="62" spans="2:12" x14ac:dyDescent="0.2">
      <c r="B62" s="144" t="s">
        <v>57</v>
      </c>
      <c r="C62" s="228">
        <v>46</v>
      </c>
      <c r="D62" s="86">
        <v>11.3</v>
      </c>
      <c r="E62" s="228">
        <v>22</v>
      </c>
      <c r="F62" s="86">
        <v>5.4</v>
      </c>
      <c r="G62" s="228">
        <v>33</v>
      </c>
      <c r="H62" s="86">
        <v>8.1</v>
      </c>
      <c r="I62" s="228">
        <v>306</v>
      </c>
      <c r="J62" s="86">
        <v>75.2</v>
      </c>
      <c r="K62" s="302">
        <v>407</v>
      </c>
      <c r="L62" s="303">
        <v>2</v>
      </c>
    </row>
    <row r="63" spans="2:12" x14ac:dyDescent="0.2">
      <c r="B63" s="144" t="s">
        <v>58</v>
      </c>
      <c r="C63" s="228">
        <v>171</v>
      </c>
      <c r="D63" s="86">
        <v>21.4</v>
      </c>
      <c r="E63" s="228">
        <v>44</v>
      </c>
      <c r="F63" s="86">
        <v>5.5</v>
      </c>
      <c r="G63" s="228">
        <v>13</v>
      </c>
      <c r="H63" s="86">
        <v>1.6</v>
      </c>
      <c r="I63" s="228">
        <v>571</v>
      </c>
      <c r="J63" s="86">
        <v>71.5</v>
      </c>
      <c r="K63" s="302">
        <v>799</v>
      </c>
      <c r="L63" s="303">
        <v>3.9</v>
      </c>
    </row>
    <row r="64" spans="2:12" x14ac:dyDescent="0.2">
      <c r="B64" s="144" t="s">
        <v>59</v>
      </c>
      <c r="C64" s="228">
        <v>40</v>
      </c>
      <c r="D64" s="86">
        <v>12.8</v>
      </c>
      <c r="E64" s="228">
        <v>22</v>
      </c>
      <c r="F64" s="86">
        <v>7.1</v>
      </c>
      <c r="G64" s="228">
        <v>13</v>
      </c>
      <c r="H64" s="86">
        <v>4.2</v>
      </c>
      <c r="I64" s="228">
        <v>237</v>
      </c>
      <c r="J64" s="86">
        <v>76</v>
      </c>
      <c r="K64" s="302">
        <v>312</v>
      </c>
      <c r="L64" s="303">
        <v>1.5</v>
      </c>
    </row>
    <row r="65" spans="1:14" x14ac:dyDescent="0.2">
      <c r="B65" s="144" t="s">
        <v>60</v>
      </c>
      <c r="C65" s="228">
        <v>362</v>
      </c>
      <c r="D65" s="86">
        <v>40.299999999999997</v>
      </c>
      <c r="E65" s="228">
        <v>39</v>
      </c>
      <c r="F65" s="86">
        <v>4.3</v>
      </c>
      <c r="G65" s="228">
        <v>56</v>
      </c>
      <c r="H65" s="86">
        <v>6.2</v>
      </c>
      <c r="I65" s="228">
        <v>441</v>
      </c>
      <c r="J65" s="86">
        <v>49.1</v>
      </c>
      <c r="K65" s="302">
        <v>898</v>
      </c>
      <c r="L65" s="303">
        <v>4.4000000000000004</v>
      </c>
    </row>
    <row r="66" spans="1:14" x14ac:dyDescent="0.2">
      <c r="B66" s="144" t="s">
        <v>61</v>
      </c>
      <c r="C66" s="228">
        <v>119</v>
      </c>
      <c r="D66" s="86">
        <v>24.2</v>
      </c>
      <c r="E66" s="228">
        <v>36</v>
      </c>
      <c r="F66" s="86">
        <v>7.3</v>
      </c>
      <c r="G66" s="228">
        <v>13</v>
      </c>
      <c r="H66" s="86">
        <v>2.6</v>
      </c>
      <c r="I66" s="228">
        <v>324</v>
      </c>
      <c r="J66" s="86">
        <v>65.900000000000006</v>
      </c>
      <c r="K66" s="302">
        <v>492</v>
      </c>
      <c r="L66" s="303">
        <v>2.4</v>
      </c>
    </row>
    <row r="67" spans="1:14" x14ac:dyDescent="0.2">
      <c r="B67" s="144" t="s">
        <v>62</v>
      </c>
      <c r="C67" s="228">
        <v>421</v>
      </c>
      <c r="D67" s="86">
        <v>41.1</v>
      </c>
      <c r="E67" s="228">
        <v>44</v>
      </c>
      <c r="F67" s="86">
        <v>4.3</v>
      </c>
      <c r="G67" s="228">
        <v>91</v>
      </c>
      <c r="H67" s="86">
        <v>8.9</v>
      </c>
      <c r="I67" s="228">
        <v>468</v>
      </c>
      <c r="J67" s="86">
        <v>45.7</v>
      </c>
      <c r="K67" s="302">
        <v>1024</v>
      </c>
      <c r="L67" s="303">
        <v>5</v>
      </c>
    </row>
    <row r="68" spans="1:14" x14ac:dyDescent="0.2">
      <c r="B68" s="144" t="s">
        <v>63</v>
      </c>
      <c r="C68" s="228">
        <v>96</v>
      </c>
      <c r="D68" s="86">
        <v>19.600000000000001</v>
      </c>
      <c r="E68" s="185">
        <v>30</v>
      </c>
      <c r="F68" s="108">
        <v>6.1</v>
      </c>
      <c r="G68" s="228">
        <v>16</v>
      </c>
      <c r="H68" s="86">
        <v>3.3</v>
      </c>
      <c r="I68" s="228">
        <v>348</v>
      </c>
      <c r="J68" s="86">
        <v>71</v>
      </c>
      <c r="K68" s="302">
        <v>490</v>
      </c>
      <c r="L68" s="303">
        <v>2.4</v>
      </c>
    </row>
    <row r="69" spans="1:14" x14ac:dyDescent="0.2">
      <c r="B69" s="144" t="s">
        <v>64</v>
      </c>
      <c r="C69" s="228">
        <v>110</v>
      </c>
      <c r="D69" s="86">
        <v>51.2</v>
      </c>
      <c r="E69" s="185">
        <v>0</v>
      </c>
      <c r="F69" s="108">
        <v>0</v>
      </c>
      <c r="G69" s="228">
        <v>88</v>
      </c>
      <c r="H69" s="86">
        <v>40.9</v>
      </c>
      <c r="I69" s="228">
        <v>17</v>
      </c>
      <c r="J69" s="86">
        <v>7.9</v>
      </c>
      <c r="K69" s="302">
        <v>215</v>
      </c>
      <c r="L69" s="303">
        <v>1.1000000000000001</v>
      </c>
    </row>
    <row r="70" spans="1:14" x14ac:dyDescent="0.2">
      <c r="B70" s="144" t="s">
        <v>65</v>
      </c>
      <c r="C70" s="229">
        <v>54</v>
      </c>
      <c r="D70" s="178">
        <v>61.4</v>
      </c>
      <c r="E70" s="229">
        <v>3</v>
      </c>
      <c r="F70" s="178">
        <v>3.4</v>
      </c>
      <c r="G70" s="229">
        <v>17</v>
      </c>
      <c r="H70" s="178">
        <v>19.3</v>
      </c>
      <c r="I70" s="229">
        <v>14</v>
      </c>
      <c r="J70" s="178">
        <v>15.9</v>
      </c>
      <c r="K70" s="304">
        <v>88</v>
      </c>
      <c r="L70" s="305">
        <v>0.4</v>
      </c>
    </row>
    <row r="71" spans="1:14" x14ac:dyDescent="0.2">
      <c r="A71" s="2">
        <v>2019</v>
      </c>
      <c r="B71" s="144" t="s">
        <v>7</v>
      </c>
      <c r="C71" s="227">
        <v>6750</v>
      </c>
      <c r="D71" s="149">
        <v>33.1</v>
      </c>
      <c r="E71" s="227">
        <v>930</v>
      </c>
      <c r="F71" s="132">
        <v>4.5588235294117645</v>
      </c>
      <c r="G71" s="227">
        <v>1279</v>
      </c>
      <c r="H71" s="149">
        <v>6.2696078431372548</v>
      </c>
      <c r="I71" s="227">
        <v>11418</v>
      </c>
      <c r="J71" s="132">
        <v>56</v>
      </c>
      <c r="K71" s="306">
        <v>20400</v>
      </c>
      <c r="L71" s="307"/>
    </row>
    <row r="72" spans="1:14" x14ac:dyDescent="0.2">
      <c r="A72" s="2">
        <v>2020</v>
      </c>
      <c r="B72" s="144" t="s">
        <v>34</v>
      </c>
      <c r="C72" s="227">
        <v>142</v>
      </c>
      <c r="D72" s="149">
        <v>25.4</v>
      </c>
      <c r="E72" s="227">
        <v>38</v>
      </c>
      <c r="F72" s="149">
        <v>6.8</v>
      </c>
      <c r="G72" s="227">
        <v>65</v>
      </c>
      <c r="H72" s="149">
        <v>11.6</v>
      </c>
      <c r="I72" s="227">
        <v>315</v>
      </c>
      <c r="J72" s="149">
        <v>56.3</v>
      </c>
      <c r="K72" s="300">
        <v>560</v>
      </c>
      <c r="L72" s="301">
        <v>3.4</v>
      </c>
    </row>
    <row r="73" spans="1:14" x14ac:dyDescent="0.2">
      <c r="B73" s="144" t="s">
        <v>35</v>
      </c>
      <c r="C73" s="228">
        <v>139</v>
      </c>
      <c r="D73" s="86">
        <v>38.299999999999997</v>
      </c>
      <c r="E73" s="205"/>
      <c r="F73" s="109"/>
      <c r="G73" s="231"/>
      <c r="H73" s="177"/>
      <c r="I73" s="228">
        <v>214</v>
      </c>
      <c r="J73" s="86">
        <v>59</v>
      </c>
      <c r="K73" s="302">
        <v>363</v>
      </c>
      <c r="L73" s="303">
        <v>2.2000000000000002</v>
      </c>
      <c r="N73" s="70"/>
    </row>
    <row r="74" spans="1:14" x14ac:dyDescent="0.2">
      <c r="B74" s="144" t="s">
        <v>36</v>
      </c>
      <c r="C74" s="228">
        <v>200</v>
      </c>
      <c r="D74" s="86">
        <v>24</v>
      </c>
      <c r="E74" s="228">
        <v>112</v>
      </c>
      <c r="F74" s="86">
        <v>13.4</v>
      </c>
      <c r="G74" s="228">
        <v>15</v>
      </c>
      <c r="H74" s="86">
        <v>1.8</v>
      </c>
      <c r="I74" s="228">
        <v>506</v>
      </c>
      <c r="J74" s="86">
        <v>60.7</v>
      </c>
      <c r="K74" s="302">
        <v>833</v>
      </c>
      <c r="L74" s="303">
        <v>5.0999999999999996</v>
      </c>
    </row>
    <row r="75" spans="1:14" x14ac:dyDescent="0.2">
      <c r="B75" s="144" t="s">
        <v>37</v>
      </c>
      <c r="C75" s="228">
        <v>217</v>
      </c>
      <c r="D75" s="86">
        <v>20.399999999999999</v>
      </c>
      <c r="E75" s="228">
        <v>14</v>
      </c>
      <c r="F75" s="86">
        <v>1.3</v>
      </c>
      <c r="G75" s="228">
        <v>95</v>
      </c>
      <c r="H75" s="86">
        <v>8.9</v>
      </c>
      <c r="I75" s="228">
        <v>739</v>
      </c>
      <c r="J75" s="86">
        <v>69.400000000000006</v>
      </c>
      <c r="K75" s="302">
        <v>1065</v>
      </c>
      <c r="L75" s="303">
        <v>6.5</v>
      </c>
    </row>
    <row r="76" spans="1:14" x14ac:dyDescent="0.2">
      <c r="B76" s="144" t="s">
        <v>38</v>
      </c>
      <c r="C76" s="228">
        <v>434</v>
      </c>
      <c r="D76" s="86">
        <v>65.8</v>
      </c>
      <c r="E76" s="228">
        <v>4</v>
      </c>
      <c r="F76" s="86">
        <v>0.6</v>
      </c>
      <c r="G76" s="228">
        <v>55</v>
      </c>
      <c r="H76" s="86">
        <v>8.3000000000000007</v>
      </c>
      <c r="I76" s="228">
        <v>167</v>
      </c>
      <c r="J76" s="86">
        <v>25.3</v>
      </c>
      <c r="K76" s="302">
        <v>660</v>
      </c>
      <c r="L76" s="303">
        <v>4</v>
      </c>
    </row>
    <row r="77" spans="1:14" x14ac:dyDescent="0.2">
      <c r="B77" s="144" t="s">
        <v>39</v>
      </c>
      <c r="C77" s="228">
        <v>351</v>
      </c>
      <c r="D77" s="86">
        <v>36.9</v>
      </c>
      <c r="E77" s="228">
        <v>30</v>
      </c>
      <c r="F77" s="86">
        <v>3.2</v>
      </c>
      <c r="G77" s="228">
        <v>52</v>
      </c>
      <c r="H77" s="86">
        <v>5.5</v>
      </c>
      <c r="I77" s="228">
        <v>519</v>
      </c>
      <c r="J77" s="86">
        <v>54.5</v>
      </c>
      <c r="K77" s="302">
        <v>952</v>
      </c>
      <c r="L77" s="303">
        <v>5.8</v>
      </c>
    </row>
    <row r="78" spans="1:14" x14ac:dyDescent="0.2">
      <c r="B78" s="144" t="s">
        <v>40</v>
      </c>
      <c r="C78" s="228">
        <v>94</v>
      </c>
      <c r="D78" s="86">
        <v>23.7</v>
      </c>
      <c r="E78" s="228">
        <v>33</v>
      </c>
      <c r="F78" s="86">
        <v>8.3000000000000007</v>
      </c>
      <c r="G78" s="228">
        <v>31</v>
      </c>
      <c r="H78" s="86">
        <v>7.8</v>
      </c>
      <c r="I78" s="228">
        <v>238</v>
      </c>
      <c r="J78" s="86">
        <v>60.1</v>
      </c>
      <c r="K78" s="302">
        <v>396</v>
      </c>
      <c r="L78" s="303">
        <v>2.4</v>
      </c>
    </row>
    <row r="79" spans="1:14" x14ac:dyDescent="0.2">
      <c r="B79" s="144" t="s">
        <v>41</v>
      </c>
      <c r="C79" s="228">
        <v>368</v>
      </c>
      <c r="D79" s="86">
        <v>54.6</v>
      </c>
      <c r="E79" s="228">
        <v>35</v>
      </c>
      <c r="F79" s="86">
        <v>5.2</v>
      </c>
      <c r="G79" s="228">
        <v>20</v>
      </c>
      <c r="H79" s="86">
        <v>3</v>
      </c>
      <c r="I79" s="228">
        <v>251</v>
      </c>
      <c r="J79" s="86">
        <v>37.200000000000003</v>
      </c>
      <c r="K79" s="302">
        <v>674</v>
      </c>
      <c r="L79" s="303">
        <v>4.0999999999999996</v>
      </c>
    </row>
    <row r="80" spans="1:14" x14ac:dyDescent="0.2">
      <c r="B80" s="144" t="s">
        <v>42</v>
      </c>
      <c r="C80" s="228">
        <v>132</v>
      </c>
      <c r="D80" s="86">
        <v>57.1</v>
      </c>
      <c r="E80" s="228">
        <v>8</v>
      </c>
      <c r="F80" s="86">
        <v>3.5</v>
      </c>
      <c r="G80" s="228">
        <v>42</v>
      </c>
      <c r="H80" s="86">
        <v>18.2</v>
      </c>
      <c r="I80" s="228">
        <v>49</v>
      </c>
      <c r="J80" s="86">
        <v>21.2</v>
      </c>
      <c r="K80" s="302">
        <v>231</v>
      </c>
      <c r="L80" s="303">
        <v>1.4</v>
      </c>
    </row>
    <row r="81" spans="2:14" x14ac:dyDescent="0.2">
      <c r="B81" s="144" t="s">
        <v>43</v>
      </c>
      <c r="C81" s="228">
        <v>165</v>
      </c>
      <c r="D81" s="86">
        <v>34.9</v>
      </c>
      <c r="E81" s="228">
        <v>53</v>
      </c>
      <c r="F81" s="86">
        <v>11.2</v>
      </c>
      <c r="G81" s="228">
        <v>16</v>
      </c>
      <c r="H81" s="86">
        <v>3.4</v>
      </c>
      <c r="I81" s="228">
        <v>239</v>
      </c>
      <c r="J81" s="86">
        <v>50.5</v>
      </c>
      <c r="K81" s="302">
        <v>473</v>
      </c>
      <c r="L81" s="303">
        <v>2.9</v>
      </c>
    </row>
    <row r="82" spans="2:14" x14ac:dyDescent="0.2">
      <c r="B82" s="144" t="s">
        <v>44</v>
      </c>
      <c r="C82" s="228">
        <v>19</v>
      </c>
      <c r="D82" s="86">
        <v>12.3</v>
      </c>
      <c r="E82" s="205"/>
      <c r="F82" s="109"/>
      <c r="G82" s="205"/>
      <c r="H82" s="109"/>
      <c r="I82" s="228">
        <v>121</v>
      </c>
      <c r="J82" s="86">
        <v>78.099999999999994</v>
      </c>
      <c r="K82" s="302">
        <v>155</v>
      </c>
      <c r="L82" s="303">
        <v>0.9</v>
      </c>
    </row>
    <row r="83" spans="2:14" x14ac:dyDescent="0.2">
      <c r="B83" s="144" t="s">
        <v>45</v>
      </c>
      <c r="C83" s="228">
        <v>91</v>
      </c>
      <c r="D83" s="86">
        <v>19</v>
      </c>
      <c r="E83" s="228">
        <v>41</v>
      </c>
      <c r="F83" s="86">
        <v>8.6</v>
      </c>
      <c r="G83" s="228">
        <v>43</v>
      </c>
      <c r="H83" s="86">
        <v>9</v>
      </c>
      <c r="I83" s="228">
        <v>304</v>
      </c>
      <c r="J83" s="86">
        <v>63.5</v>
      </c>
      <c r="K83" s="302">
        <v>479</v>
      </c>
      <c r="L83" s="303">
        <v>2.9</v>
      </c>
    </row>
    <row r="84" spans="2:14" x14ac:dyDescent="0.2">
      <c r="B84" s="144" t="s">
        <v>46</v>
      </c>
      <c r="C84" s="228">
        <v>206</v>
      </c>
      <c r="D84" s="86">
        <v>40.9</v>
      </c>
      <c r="E84" s="228">
        <v>4</v>
      </c>
      <c r="F84" s="86">
        <v>0.8</v>
      </c>
      <c r="G84" s="228">
        <v>12</v>
      </c>
      <c r="H84" s="86">
        <v>2.4</v>
      </c>
      <c r="I84" s="228">
        <v>282</v>
      </c>
      <c r="J84" s="86">
        <v>56</v>
      </c>
      <c r="K84" s="302">
        <v>504</v>
      </c>
      <c r="L84" s="303">
        <v>3.1</v>
      </c>
    </row>
    <row r="85" spans="2:14" x14ac:dyDescent="0.2">
      <c r="B85" s="144" t="s">
        <v>47</v>
      </c>
      <c r="C85" s="228">
        <v>179</v>
      </c>
      <c r="D85" s="86">
        <v>58.3</v>
      </c>
      <c r="E85" s="231"/>
      <c r="F85" s="177"/>
      <c r="G85" s="205"/>
      <c r="H85" s="109"/>
      <c r="I85" s="228">
        <v>103</v>
      </c>
      <c r="J85" s="86">
        <v>33.6</v>
      </c>
      <c r="K85" s="302">
        <v>307</v>
      </c>
      <c r="L85" s="303">
        <v>1.9</v>
      </c>
      <c r="N85" s="70"/>
    </row>
    <row r="86" spans="2:14" x14ac:dyDescent="0.2">
      <c r="B86" s="144" t="s">
        <v>48</v>
      </c>
      <c r="C86" s="228">
        <v>374</v>
      </c>
      <c r="D86" s="86">
        <v>48.8</v>
      </c>
      <c r="E86" s="228">
        <v>12</v>
      </c>
      <c r="F86" s="86">
        <v>1.6</v>
      </c>
      <c r="G86" s="228">
        <v>25</v>
      </c>
      <c r="H86" s="86">
        <v>3.3</v>
      </c>
      <c r="I86" s="228">
        <v>356</v>
      </c>
      <c r="J86" s="86">
        <v>46.4</v>
      </c>
      <c r="K86" s="302">
        <v>767</v>
      </c>
      <c r="L86" s="303">
        <v>4.7</v>
      </c>
    </row>
    <row r="87" spans="2:14" x14ac:dyDescent="0.2">
      <c r="B87" s="144" t="s">
        <v>49</v>
      </c>
      <c r="C87" s="228">
        <v>136</v>
      </c>
      <c r="D87" s="86">
        <v>24.9</v>
      </c>
      <c r="E87" s="228">
        <v>49</v>
      </c>
      <c r="F87" s="86">
        <v>9</v>
      </c>
      <c r="G87" s="228">
        <v>20</v>
      </c>
      <c r="H87" s="86">
        <v>3.7</v>
      </c>
      <c r="I87" s="228">
        <v>341</v>
      </c>
      <c r="J87" s="86">
        <v>62.5</v>
      </c>
      <c r="K87" s="302">
        <v>546</v>
      </c>
      <c r="L87" s="303">
        <v>3.3</v>
      </c>
    </row>
    <row r="88" spans="2:14" x14ac:dyDescent="0.2">
      <c r="B88" s="144" t="s">
        <v>50</v>
      </c>
      <c r="C88" s="228">
        <v>232</v>
      </c>
      <c r="D88" s="86">
        <v>34.6</v>
      </c>
      <c r="E88" s="228">
        <v>25</v>
      </c>
      <c r="F88" s="86">
        <v>3.7</v>
      </c>
      <c r="G88" s="228">
        <v>21</v>
      </c>
      <c r="H88" s="86">
        <v>3.1</v>
      </c>
      <c r="I88" s="228">
        <v>393</v>
      </c>
      <c r="J88" s="86">
        <v>58.6</v>
      </c>
      <c r="K88" s="302">
        <v>671</v>
      </c>
      <c r="L88" s="303">
        <v>4.0999999999999996</v>
      </c>
    </row>
    <row r="89" spans="2:14" x14ac:dyDescent="0.2">
      <c r="B89" s="144" t="s">
        <v>51</v>
      </c>
      <c r="C89" s="228">
        <v>15</v>
      </c>
      <c r="D89" s="86">
        <v>7.5</v>
      </c>
      <c r="E89" s="228">
        <v>6</v>
      </c>
      <c r="F89" s="86">
        <v>3</v>
      </c>
      <c r="G89" s="228">
        <v>11</v>
      </c>
      <c r="H89" s="86">
        <v>5.5</v>
      </c>
      <c r="I89" s="228">
        <v>167</v>
      </c>
      <c r="J89" s="86">
        <v>83.9</v>
      </c>
      <c r="K89" s="302">
        <v>199</v>
      </c>
      <c r="L89" s="303">
        <v>1.2</v>
      </c>
    </row>
    <row r="90" spans="2:14" x14ac:dyDescent="0.2">
      <c r="B90" s="144" t="s">
        <v>52</v>
      </c>
      <c r="C90" s="228">
        <v>137</v>
      </c>
      <c r="D90" s="86">
        <v>27.7</v>
      </c>
      <c r="E90" s="228">
        <v>45</v>
      </c>
      <c r="F90" s="86">
        <v>9.1</v>
      </c>
      <c r="G90" s="228">
        <v>32</v>
      </c>
      <c r="H90" s="86">
        <v>6.5</v>
      </c>
      <c r="I90" s="228">
        <v>280</v>
      </c>
      <c r="J90" s="86">
        <v>56.7</v>
      </c>
      <c r="K90" s="302">
        <v>494</v>
      </c>
      <c r="L90" s="303">
        <v>3</v>
      </c>
    </row>
    <row r="91" spans="2:14" x14ac:dyDescent="0.2">
      <c r="B91" s="144" t="s">
        <v>53</v>
      </c>
      <c r="C91" s="228">
        <v>17</v>
      </c>
      <c r="D91" s="86">
        <v>5.7</v>
      </c>
      <c r="E91" s="228">
        <v>18</v>
      </c>
      <c r="F91" s="86">
        <v>6.1</v>
      </c>
      <c r="G91" s="228">
        <v>3</v>
      </c>
      <c r="H91" s="86">
        <v>1</v>
      </c>
      <c r="I91" s="228">
        <v>258</v>
      </c>
      <c r="J91" s="86">
        <v>87.2</v>
      </c>
      <c r="K91" s="302">
        <v>296</v>
      </c>
      <c r="L91" s="303">
        <v>1.8</v>
      </c>
    </row>
    <row r="92" spans="2:14" x14ac:dyDescent="0.2">
      <c r="B92" s="144" t="s">
        <v>54</v>
      </c>
      <c r="C92" s="228">
        <v>411</v>
      </c>
      <c r="D92" s="86">
        <v>33.9</v>
      </c>
      <c r="E92" s="228">
        <v>63</v>
      </c>
      <c r="F92" s="86">
        <v>5.2</v>
      </c>
      <c r="G92" s="228">
        <v>95</v>
      </c>
      <c r="H92" s="86">
        <v>7.8</v>
      </c>
      <c r="I92" s="228">
        <v>643</v>
      </c>
      <c r="J92" s="86">
        <v>53.1</v>
      </c>
      <c r="K92" s="302">
        <v>1212</v>
      </c>
      <c r="L92" s="303">
        <v>7.4</v>
      </c>
    </row>
    <row r="93" spans="2:14" x14ac:dyDescent="0.2">
      <c r="B93" s="144" t="s">
        <v>55</v>
      </c>
      <c r="C93" s="228">
        <v>242</v>
      </c>
      <c r="D93" s="86">
        <v>39.700000000000003</v>
      </c>
      <c r="E93" s="228">
        <v>25</v>
      </c>
      <c r="F93" s="86">
        <v>4.0999999999999996</v>
      </c>
      <c r="G93" s="228">
        <v>11</v>
      </c>
      <c r="H93" s="86">
        <v>1.8</v>
      </c>
      <c r="I93" s="228">
        <v>331</v>
      </c>
      <c r="J93" s="86">
        <v>54.4</v>
      </c>
      <c r="K93" s="302">
        <v>609</v>
      </c>
      <c r="L93" s="303">
        <v>3.7</v>
      </c>
    </row>
    <row r="94" spans="2:14" x14ac:dyDescent="0.2">
      <c r="B94" s="144" t="s">
        <v>56</v>
      </c>
      <c r="C94" s="228">
        <v>162</v>
      </c>
      <c r="D94" s="86">
        <v>46.8</v>
      </c>
      <c r="E94" s="228">
        <v>7</v>
      </c>
      <c r="F94" s="86">
        <v>2</v>
      </c>
      <c r="G94" s="228">
        <v>96</v>
      </c>
      <c r="H94" s="86">
        <v>27.7</v>
      </c>
      <c r="I94" s="228">
        <v>81</v>
      </c>
      <c r="J94" s="86">
        <v>23.4</v>
      </c>
      <c r="K94" s="302">
        <v>346</v>
      </c>
      <c r="L94" s="303">
        <v>2.1</v>
      </c>
    </row>
    <row r="95" spans="2:14" x14ac:dyDescent="0.2">
      <c r="B95" s="144" t="s">
        <v>57</v>
      </c>
      <c r="C95" s="228">
        <v>42</v>
      </c>
      <c r="D95" s="86">
        <v>15.2</v>
      </c>
      <c r="E95" s="228">
        <v>17</v>
      </c>
      <c r="F95" s="86">
        <v>6.2</v>
      </c>
      <c r="G95" s="228">
        <v>35</v>
      </c>
      <c r="H95" s="86">
        <v>12.7</v>
      </c>
      <c r="I95" s="228">
        <v>182</v>
      </c>
      <c r="J95" s="86">
        <v>65.900000000000006</v>
      </c>
      <c r="K95" s="302">
        <v>276</v>
      </c>
      <c r="L95" s="303">
        <v>1.7</v>
      </c>
    </row>
    <row r="96" spans="2:14" x14ac:dyDescent="0.2">
      <c r="B96" s="144" t="s">
        <v>58</v>
      </c>
      <c r="C96" s="228">
        <v>147</v>
      </c>
      <c r="D96" s="86">
        <v>29.5</v>
      </c>
      <c r="E96" s="228">
        <v>30</v>
      </c>
      <c r="F96" s="86">
        <v>6</v>
      </c>
      <c r="G96" s="228">
        <v>15</v>
      </c>
      <c r="H96" s="86">
        <v>3</v>
      </c>
      <c r="I96" s="228">
        <v>306</v>
      </c>
      <c r="J96" s="86">
        <v>61.4</v>
      </c>
      <c r="K96" s="302">
        <v>498</v>
      </c>
      <c r="L96" s="303">
        <v>3</v>
      </c>
    </row>
    <row r="97" spans="1:14" x14ac:dyDescent="0.2">
      <c r="B97" s="144" t="s">
        <v>59</v>
      </c>
      <c r="C97" s="228">
        <v>30</v>
      </c>
      <c r="D97" s="86">
        <v>12</v>
      </c>
      <c r="E97" s="228">
        <v>23</v>
      </c>
      <c r="F97" s="86">
        <v>9.1999999999999993</v>
      </c>
      <c r="G97" s="228">
        <v>7</v>
      </c>
      <c r="H97" s="86">
        <v>2.8</v>
      </c>
      <c r="I97" s="228">
        <v>191</v>
      </c>
      <c r="J97" s="86">
        <v>76.099999999999994</v>
      </c>
      <c r="K97" s="302">
        <v>251</v>
      </c>
      <c r="L97" s="303">
        <v>1.5</v>
      </c>
    </row>
    <row r="98" spans="1:14" x14ac:dyDescent="0.2">
      <c r="B98" s="144" t="s">
        <v>60</v>
      </c>
      <c r="C98" s="228">
        <v>321</v>
      </c>
      <c r="D98" s="86">
        <v>47.2</v>
      </c>
      <c r="E98" s="228">
        <v>29</v>
      </c>
      <c r="F98" s="86">
        <v>4.3</v>
      </c>
      <c r="G98" s="228">
        <v>37</v>
      </c>
      <c r="H98" s="86">
        <v>5.4</v>
      </c>
      <c r="I98" s="228">
        <v>293</v>
      </c>
      <c r="J98" s="86">
        <v>43.1</v>
      </c>
      <c r="K98" s="302">
        <v>680</v>
      </c>
      <c r="L98" s="303">
        <v>4.0999999999999996</v>
      </c>
    </row>
    <row r="99" spans="1:14" x14ac:dyDescent="0.2">
      <c r="B99" s="144" t="s">
        <v>61</v>
      </c>
      <c r="C99" s="228">
        <v>100</v>
      </c>
      <c r="D99" s="86">
        <v>28.3</v>
      </c>
      <c r="E99" s="228">
        <v>31</v>
      </c>
      <c r="F99" s="86">
        <v>8.8000000000000007</v>
      </c>
      <c r="G99" s="228">
        <v>8</v>
      </c>
      <c r="H99" s="86">
        <v>2.2999999999999998</v>
      </c>
      <c r="I99" s="228">
        <v>214</v>
      </c>
      <c r="J99" s="86">
        <v>60.6</v>
      </c>
      <c r="K99" s="302">
        <v>353</v>
      </c>
      <c r="L99" s="303">
        <v>2.1</v>
      </c>
    </row>
    <row r="100" spans="1:14" x14ac:dyDescent="0.2">
      <c r="B100" s="144" t="s">
        <v>62</v>
      </c>
      <c r="C100" s="228">
        <v>434</v>
      </c>
      <c r="D100" s="86">
        <v>44.8</v>
      </c>
      <c r="E100" s="228">
        <v>44</v>
      </c>
      <c r="F100" s="86">
        <v>4.5</v>
      </c>
      <c r="G100" s="228">
        <v>79</v>
      </c>
      <c r="H100" s="86">
        <v>8.1999999999999993</v>
      </c>
      <c r="I100" s="228">
        <v>411</v>
      </c>
      <c r="J100" s="86">
        <v>42.5</v>
      </c>
      <c r="K100" s="302">
        <v>968</v>
      </c>
      <c r="L100" s="303">
        <v>5.9</v>
      </c>
    </row>
    <row r="101" spans="1:14" x14ac:dyDescent="0.2">
      <c r="B101" s="144" t="s">
        <v>63</v>
      </c>
      <c r="C101" s="228">
        <v>131</v>
      </c>
      <c r="D101" s="86">
        <v>32</v>
      </c>
      <c r="E101" s="228">
        <v>17</v>
      </c>
      <c r="F101" s="86">
        <v>4.2</v>
      </c>
      <c r="G101" s="228">
        <v>8</v>
      </c>
      <c r="H101" s="86">
        <v>2</v>
      </c>
      <c r="I101" s="228">
        <v>253</v>
      </c>
      <c r="J101" s="86">
        <v>61.9</v>
      </c>
      <c r="K101" s="302">
        <v>409</v>
      </c>
      <c r="L101" s="303">
        <v>2.5</v>
      </c>
    </row>
    <row r="102" spans="1:14" x14ac:dyDescent="0.2">
      <c r="B102" s="144" t="s">
        <v>64</v>
      </c>
      <c r="C102" s="228">
        <v>26</v>
      </c>
      <c r="D102" s="86">
        <v>56.5</v>
      </c>
      <c r="E102" s="205"/>
      <c r="F102" s="109"/>
      <c r="G102" s="228">
        <v>19</v>
      </c>
      <c r="H102" s="86">
        <v>41.3</v>
      </c>
      <c r="I102" s="205"/>
      <c r="J102" s="109"/>
      <c r="K102" s="302">
        <v>46</v>
      </c>
      <c r="L102" s="303">
        <v>0.3</v>
      </c>
    </row>
    <row r="103" spans="1:14" x14ac:dyDescent="0.2">
      <c r="B103" s="144" t="s">
        <v>65</v>
      </c>
      <c r="C103" s="229">
        <v>131</v>
      </c>
      <c r="D103" s="178">
        <v>84</v>
      </c>
      <c r="E103" s="232"/>
      <c r="F103" s="179"/>
      <c r="G103" s="232"/>
      <c r="H103" s="179"/>
      <c r="I103" s="229">
        <v>14</v>
      </c>
      <c r="J103" s="178">
        <v>9</v>
      </c>
      <c r="K103" s="304">
        <v>156</v>
      </c>
      <c r="L103" s="305">
        <v>0.9</v>
      </c>
    </row>
    <row r="104" spans="1:14" x14ac:dyDescent="0.2">
      <c r="A104" s="2">
        <v>2020</v>
      </c>
      <c r="B104" s="2" t="s">
        <v>7</v>
      </c>
      <c r="C104" s="227">
        <v>5825</v>
      </c>
      <c r="D104" s="149">
        <v>35.5</v>
      </c>
      <c r="E104" s="227">
        <v>813</v>
      </c>
      <c r="F104" s="132">
        <v>4.9485665591332397</v>
      </c>
      <c r="G104" s="227">
        <v>968</v>
      </c>
      <c r="H104" s="149">
        <v>5.892020208168482</v>
      </c>
      <c r="I104" s="227">
        <v>8761</v>
      </c>
      <c r="J104" s="132">
        <v>53.326434962566196</v>
      </c>
      <c r="K104" s="306">
        <v>16429</v>
      </c>
      <c r="L104" s="307"/>
      <c r="N104" s="70"/>
    </row>
    <row r="105" spans="1:14" x14ac:dyDescent="0.2">
      <c r="A105" s="181" t="s">
        <v>187</v>
      </c>
      <c r="B105" s="2" t="s">
        <v>7</v>
      </c>
      <c r="C105" s="227">
        <v>19434</v>
      </c>
      <c r="D105" s="149">
        <v>34.1</v>
      </c>
      <c r="E105" s="227">
        <v>2823</v>
      </c>
      <c r="F105" s="132">
        <v>4.9518497079408519</v>
      </c>
      <c r="G105" s="227">
        <v>3424</v>
      </c>
      <c r="H105" s="149">
        <v>6.0060692171411532</v>
      </c>
      <c r="I105" s="227">
        <v>31243</v>
      </c>
      <c r="J105" s="132">
        <v>54.803627497412691</v>
      </c>
      <c r="K105" s="306">
        <v>57009</v>
      </c>
      <c r="L105" s="296"/>
    </row>
    <row r="107" spans="1:14" x14ac:dyDescent="0.2">
      <c r="A107" s="619" t="s">
        <v>127</v>
      </c>
      <c r="B107" s="619"/>
      <c r="C107" s="619"/>
      <c r="D107" s="619"/>
      <c r="E107" s="619"/>
      <c r="F107" s="619"/>
      <c r="G107" s="619"/>
      <c r="H107" s="619"/>
      <c r="I107" s="619"/>
      <c r="J107" s="619"/>
      <c r="K107" s="37"/>
      <c r="L107" s="42"/>
      <c r="M107" s="37"/>
      <c r="N107" s="37"/>
    </row>
    <row r="108" spans="1:14" x14ac:dyDescent="0.2">
      <c r="A108" s="617" t="s">
        <v>157</v>
      </c>
      <c r="B108" s="617"/>
      <c r="C108" s="617"/>
      <c r="D108" s="617"/>
      <c r="E108" s="617"/>
      <c r="F108" s="617"/>
      <c r="G108" s="617"/>
      <c r="H108" s="617"/>
      <c r="I108" s="617"/>
      <c r="J108" s="617"/>
      <c r="K108" s="617"/>
      <c r="L108" s="621"/>
      <c r="M108" s="621"/>
      <c r="N108" s="621"/>
    </row>
    <row r="109" spans="1:14" x14ac:dyDescent="0.2">
      <c r="A109" s="617" t="s">
        <v>163</v>
      </c>
      <c r="B109" s="617"/>
      <c r="C109" s="617"/>
      <c r="D109" s="617"/>
      <c r="E109" s="617"/>
      <c r="F109" s="617"/>
      <c r="G109" s="617"/>
      <c r="H109" s="617"/>
      <c r="I109" s="617"/>
      <c r="J109" s="617"/>
      <c r="K109" s="617"/>
    </row>
    <row r="110" spans="1:14" x14ac:dyDescent="0.2">
      <c r="A110" s="427" t="s">
        <v>254</v>
      </c>
      <c r="B110" s="427"/>
      <c r="C110" s="427"/>
      <c r="D110" s="427"/>
      <c r="E110" s="427"/>
      <c r="F110" s="427"/>
      <c r="G110" s="427"/>
      <c r="H110" s="427"/>
      <c r="I110" s="427"/>
      <c r="J110" s="427"/>
      <c r="K110" s="427"/>
    </row>
  </sheetData>
  <mergeCells count="8">
    <mergeCell ref="A109:K109"/>
    <mergeCell ref="A107:J107"/>
    <mergeCell ref="A108:K108"/>
    <mergeCell ref="L108:N108"/>
    <mergeCell ref="A1:N1"/>
    <mergeCell ref="A2:N2"/>
    <mergeCell ref="A4:G4"/>
    <mergeCell ref="A3:G3"/>
  </mergeCells>
  <conditionalFormatting sqref="A6:L105">
    <cfRule type="expression" dxfId="505" priority="7">
      <formula>IF($B6="Total",1,0)</formula>
    </cfRule>
  </conditionalFormatting>
  <conditionalFormatting sqref="A6:A104">
    <cfRule type="expression" dxfId="504" priority="5">
      <formula>IF(OR($B5="Organisation",$B6="Total",$B5="Total"),0,1)</formula>
    </cfRule>
  </conditionalFormatting>
  <conditionalFormatting sqref="A105">
    <cfRule type="expression" dxfId="503" priority="55">
      <formula>IF(OR(#REF!="Organisation",$B105="Total",#REF!="Total"),0,1)</formula>
    </cfRule>
  </conditionalFormatting>
  <pageMargins left="0.25" right="0.25" top="0.75" bottom="0.75" header="0.3" footer="0.3"/>
  <pageSetup paperSize="9" scale="44"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S73"/>
  <sheetViews>
    <sheetView showGridLines="0" showRowColHeaders="0" zoomScaleNormal="100" workbookViewId="0">
      <selection activeCell="Z9" sqref="Z9"/>
    </sheetView>
  </sheetViews>
  <sheetFormatPr defaultColWidth="9.140625" defaultRowHeight="12.75" x14ac:dyDescent="0.2"/>
  <cols>
    <col min="1" max="1" width="14.5703125" style="38" bestFit="1" customWidth="1"/>
    <col min="2" max="2" width="26.42578125" style="38" customWidth="1"/>
    <col min="3" max="3" width="28.85546875" style="38" bestFit="1" customWidth="1"/>
    <col min="4" max="4" width="15.42578125" style="38" bestFit="1" customWidth="1"/>
    <col min="5" max="5" width="18" style="38" bestFit="1" customWidth="1"/>
    <col min="6" max="6" width="9.85546875" style="38" bestFit="1" customWidth="1"/>
    <col min="7" max="16384" width="9.140625" style="38"/>
  </cols>
  <sheetData>
    <row r="1" spans="1:19" ht="18" customHeight="1" x14ac:dyDescent="0.25">
      <c r="A1" s="623" t="s">
        <v>211</v>
      </c>
      <c r="B1" s="624"/>
      <c r="C1" s="624"/>
      <c r="D1" s="624"/>
      <c r="E1" s="624"/>
      <c r="F1" s="625"/>
      <c r="G1" s="624"/>
      <c r="H1" s="625"/>
      <c r="I1" s="624"/>
      <c r="J1" s="625"/>
      <c r="K1" s="624"/>
      <c r="L1" s="625"/>
      <c r="M1" s="624"/>
      <c r="N1" s="624"/>
      <c r="O1" s="624"/>
      <c r="P1" s="40"/>
      <c r="Q1" s="40"/>
      <c r="R1" s="40"/>
      <c r="S1" s="40"/>
    </row>
    <row r="2" spans="1:19" x14ac:dyDescent="0.2">
      <c r="A2" s="6"/>
      <c r="B2" s="7"/>
      <c r="C2" s="6"/>
      <c r="D2" s="7"/>
      <c r="E2" s="6"/>
      <c r="F2" s="7"/>
      <c r="G2" s="6"/>
      <c r="H2" s="7"/>
      <c r="I2" s="6"/>
      <c r="J2" s="7"/>
      <c r="K2" s="6"/>
      <c r="L2" s="7"/>
      <c r="M2" s="6"/>
      <c r="N2" s="6"/>
      <c r="O2" s="6"/>
      <c r="P2" s="6"/>
      <c r="Q2" s="6"/>
      <c r="R2" s="6"/>
      <c r="S2" s="6"/>
    </row>
    <row r="3" spans="1:19" ht="30" customHeight="1" x14ac:dyDescent="0.2">
      <c r="A3" s="546" t="s">
        <v>212</v>
      </c>
      <c r="B3" s="546"/>
      <c r="C3" s="546"/>
      <c r="D3" s="546"/>
      <c r="E3" s="546"/>
      <c r="F3" s="546"/>
      <c r="G3" s="66"/>
      <c r="H3" s="66"/>
      <c r="I3" s="66"/>
      <c r="J3" s="66"/>
      <c r="K3" s="66"/>
      <c r="L3" s="66"/>
      <c r="M3" s="66"/>
      <c r="N3" s="66"/>
      <c r="O3" s="66"/>
      <c r="P3" s="66"/>
      <c r="Q3" s="66"/>
      <c r="R3" s="66"/>
      <c r="S3" s="66"/>
    </row>
    <row r="5" spans="1:19" x14ac:dyDescent="0.2">
      <c r="A5"/>
      <c r="B5"/>
      <c r="C5" s="2"/>
      <c r="D5" s="2"/>
      <c r="E5" s="2"/>
      <c r="F5" s="2"/>
    </row>
    <row r="6" spans="1:19" x14ac:dyDescent="0.2">
      <c r="F6" s="2"/>
    </row>
    <row r="7" spans="1:19" x14ac:dyDescent="0.2">
      <c r="F7"/>
    </row>
    <row r="8" spans="1:19" x14ac:dyDescent="0.2">
      <c r="B8" s="173"/>
      <c r="C8" s="173"/>
      <c r="D8" s="173"/>
      <c r="E8" s="173"/>
      <c r="F8"/>
    </row>
    <row r="9" spans="1:19" x14ac:dyDescent="0.2">
      <c r="B9" s="172"/>
      <c r="C9" s="172"/>
      <c r="D9" s="172"/>
      <c r="E9" s="172"/>
      <c r="F9"/>
    </row>
    <row r="10" spans="1:19" x14ac:dyDescent="0.2">
      <c r="A10" s="171"/>
      <c r="B10" s="171"/>
      <c r="C10" s="171"/>
      <c r="D10" s="171"/>
      <c r="E10" s="171"/>
      <c r="F10"/>
    </row>
    <row r="11" spans="1:19" x14ac:dyDescent="0.2">
      <c r="F11"/>
    </row>
    <row r="12" spans="1:19" x14ac:dyDescent="0.2">
      <c r="F12"/>
    </row>
    <row r="13" spans="1:19" x14ac:dyDescent="0.2">
      <c r="F13"/>
    </row>
    <row r="14" spans="1:19" x14ac:dyDescent="0.2">
      <c r="F14"/>
    </row>
    <row r="15" spans="1:19" x14ac:dyDescent="0.2">
      <c r="F15"/>
    </row>
    <row r="16" spans="1:19" x14ac:dyDescent="0.2">
      <c r="F16"/>
    </row>
    <row r="17" spans="6:6" x14ac:dyDescent="0.2">
      <c r="F17"/>
    </row>
    <row r="18" spans="6:6" x14ac:dyDescent="0.2">
      <c r="F18"/>
    </row>
    <row r="19" spans="6:6" x14ac:dyDescent="0.2">
      <c r="F19"/>
    </row>
    <row r="20" spans="6:6" x14ac:dyDescent="0.2">
      <c r="F20"/>
    </row>
    <row r="21" spans="6:6" x14ac:dyDescent="0.2">
      <c r="F21"/>
    </row>
    <row r="22" spans="6:6" x14ac:dyDescent="0.2">
      <c r="F22"/>
    </row>
    <row r="23" spans="6:6" x14ac:dyDescent="0.2">
      <c r="F23"/>
    </row>
    <row r="24" spans="6:6" x14ac:dyDescent="0.2">
      <c r="F24"/>
    </row>
    <row r="25" spans="6:6" x14ac:dyDescent="0.2">
      <c r="F25"/>
    </row>
    <row r="26" spans="6:6" x14ac:dyDescent="0.2">
      <c r="F26"/>
    </row>
    <row r="27" spans="6:6" x14ac:dyDescent="0.2">
      <c r="F27"/>
    </row>
    <row r="28" spans="6:6" x14ac:dyDescent="0.2">
      <c r="F28"/>
    </row>
    <row r="29" spans="6:6" x14ac:dyDescent="0.2">
      <c r="F29"/>
    </row>
    <row r="30" spans="6:6" x14ac:dyDescent="0.2">
      <c r="F30"/>
    </row>
    <row r="31" spans="6:6" x14ac:dyDescent="0.2">
      <c r="F31"/>
    </row>
    <row r="32" spans="6:6" x14ac:dyDescent="0.2">
      <c r="F32"/>
    </row>
    <row r="33" spans="6:14" x14ac:dyDescent="0.2">
      <c r="F33"/>
    </row>
    <row r="34" spans="6:14" x14ac:dyDescent="0.2">
      <c r="F34"/>
    </row>
    <row r="35" spans="6:14" x14ac:dyDescent="0.2">
      <c r="F35"/>
    </row>
    <row r="36" spans="6:14" x14ac:dyDescent="0.2">
      <c r="F36"/>
    </row>
    <row r="37" spans="6:14" x14ac:dyDescent="0.2">
      <c r="F37"/>
    </row>
    <row r="38" spans="6:14" x14ac:dyDescent="0.2">
      <c r="F38"/>
    </row>
    <row r="39" spans="6:14" x14ac:dyDescent="0.2">
      <c r="F39"/>
    </row>
    <row r="40" spans="6:14" x14ac:dyDescent="0.2">
      <c r="F40"/>
    </row>
    <row r="43" spans="6:14" x14ac:dyDescent="0.2">
      <c r="F43" s="173"/>
      <c r="G43" s="173"/>
      <c r="H43" s="173"/>
      <c r="I43" s="173"/>
      <c r="J43" s="173"/>
      <c r="K43" s="37"/>
      <c r="L43" s="42"/>
      <c r="M43" s="37"/>
      <c r="N43" s="37"/>
    </row>
    <row r="44" spans="6:14" x14ac:dyDescent="0.2">
      <c r="F44" s="172"/>
      <c r="G44" s="172"/>
      <c r="H44" s="172"/>
      <c r="I44" s="172"/>
      <c r="J44" s="172"/>
      <c r="K44" s="172"/>
      <c r="L44" s="621"/>
      <c r="M44" s="621"/>
      <c r="N44" s="621"/>
    </row>
    <row r="45" spans="6:14" ht="12.75" customHeight="1" x14ac:dyDescent="0.2">
      <c r="F45" s="171"/>
      <c r="G45" s="171"/>
      <c r="H45" s="171"/>
      <c r="I45" s="171"/>
    </row>
    <row r="65" spans="1:18" x14ac:dyDescent="0.2">
      <c r="A65" s="173" t="s">
        <v>127</v>
      </c>
    </row>
    <row r="66" spans="1:18" x14ac:dyDescent="0.2">
      <c r="A66" s="172" t="s">
        <v>157</v>
      </c>
    </row>
    <row r="73" spans="1:18" x14ac:dyDescent="0.2">
      <c r="R73" s="182"/>
    </row>
  </sheetData>
  <mergeCells count="3">
    <mergeCell ref="A1:O1"/>
    <mergeCell ref="L44:N44"/>
    <mergeCell ref="A3:F3"/>
  </mergeCells>
  <pageMargins left="0.7" right="0.7" top="0.75" bottom="0.75" header="0.3" footer="0.3"/>
  <pageSetup paperSize="9" scale="6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M143"/>
  <sheetViews>
    <sheetView showGridLines="0" showRowColHeaders="0" zoomScaleNormal="100" workbookViewId="0">
      <selection activeCell="H88" sqref="H88"/>
    </sheetView>
  </sheetViews>
  <sheetFormatPr defaultColWidth="8.7109375" defaultRowHeight="12.75" x14ac:dyDescent="0.2"/>
  <cols>
    <col min="1" max="1" width="7" style="2" customWidth="1"/>
    <col min="2" max="2" width="16.85546875" style="2" customWidth="1"/>
    <col min="3" max="3" width="18" style="2" customWidth="1"/>
    <col min="4" max="4" width="21.42578125" style="2" customWidth="1"/>
    <col min="5" max="5" width="20" style="2" customWidth="1"/>
    <col min="6" max="6" width="22.28515625" style="2" customWidth="1"/>
    <col min="7" max="7" width="10.5703125" style="2" customWidth="1"/>
    <col min="8" max="8" width="14" style="2" customWidth="1"/>
    <col min="9" max="9" width="10.5703125" style="2" customWidth="1"/>
    <col min="10" max="10" width="14" style="2" customWidth="1"/>
    <col min="11" max="11" width="17.28515625" style="2" customWidth="1"/>
    <col min="12" max="12" width="10" style="2" customWidth="1"/>
    <col min="13" max="13" width="13.42578125" style="2" customWidth="1"/>
    <col min="14" max="16384" width="8.7109375" style="2"/>
  </cols>
  <sheetData>
    <row r="1" spans="1:13" ht="18" customHeight="1" x14ac:dyDescent="0.25">
      <c r="A1" s="547" t="s">
        <v>213</v>
      </c>
      <c r="B1" s="626"/>
      <c r="C1" s="626"/>
      <c r="D1" s="626"/>
      <c r="E1" s="626"/>
      <c r="F1" s="626"/>
      <c r="G1" s="626"/>
      <c r="H1" s="626"/>
      <c r="I1" s="626"/>
      <c r="J1" s="626"/>
      <c r="K1" s="626"/>
      <c r="L1" s="626"/>
      <c r="M1" s="626"/>
    </row>
    <row r="2" spans="1:13" ht="26.25" customHeight="1" x14ac:dyDescent="0.2">
      <c r="A2" s="546" t="s">
        <v>214</v>
      </c>
      <c r="B2" s="546"/>
      <c r="C2" s="546"/>
      <c r="D2" s="546"/>
      <c r="E2" s="546"/>
      <c r="F2" s="546"/>
      <c r="G2" s="546"/>
      <c r="H2" s="546"/>
      <c r="I2" s="546"/>
      <c r="J2" s="546"/>
      <c r="K2" s="546"/>
      <c r="L2" s="27"/>
      <c r="M2" s="27"/>
    </row>
    <row r="3" spans="1:13" ht="33.75" customHeight="1" x14ac:dyDescent="0.2">
      <c r="A3" s="546" t="s">
        <v>150</v>
      </c>
      <c r="B3" s="546"/>
      <c r="C3" s="546"/>
      <c r="D3" s="546"/>
      <c r="E3" s="546"/>
      <c r="F3" s="546"/>
      <c r="G3" s="546"/>
      <c r="H3" s="546"/>
      <c r="I3" s="546"/>
      <c r="J3" s="546"/>
      <c r="K3" s="75"/>
      <c r="L3" s="75"/>
      <c r="M3" s="27"/>
    </row>
    <row r="4" spans="1:13" ht="42" customHeight="1" x14ac:dyDescent="0.2">
      <c r="A4" s="620" t="s">
        <v>136</v>
      </c>
      <c r="B4" s="620"/>
      <c r="C4" s="620"/>
      <c r="D4" s="620"/>
      <c r="E4" s="620"/>
      <c r="F4" s="620"/>
      <c r="G4" s="620"/>
      <c r="H4" s="620"/>
      <c r="I4" s="620"/>
      <c r="J4" s="620"/>
      <c r="K4" s="75"/>
      <c r="L4" s="75"/>
      <c r="M4" s="27"/>
    </row>
    <row r="5" spans="1:13" x14ac:dyDescent="0.2">
      <c r="A5" s="25" t="s">
        <v>23</v>
      </c>
      <c r="B5" s="25" t="s">
        <v>24</v>
      </c>
      <c r="C5" s="25" t="s">
        <v>117</v>
      </c>
      <c r="D5" s="25" t="s">
        <v>118</v>
      </c>
      <c r="E5" s="25" t="s">
        <v>119</v>
      </c>
      <c r="F5" s="25" t="s">
        <v>120</v>
      </c>
      <c r="G5" s="25" t="s">
        <v>5</v>
      </c>
      <c r="H5" s="25" t="s">
        <v>6</v>
      </c>
      <c r="I5" s="25" t="s">
        <v>7</v>
      </c>
      <c r="J5" s="25" t="s">
        <v>8</v>
      </c>
    </row>
    <row r="6" spans="1:13" x14ac:dyDescent="0.2">
      <c r="A6" s="3">
        <v>2018</v>
      </c>
      <c r="B6" s="77" t="s">
        <v>34</v>
      </c>
      <c r="C6" s="72">
        <v>153</v>
      </c>
      <c r="D6" s="86">
        <v>50.7</v>
      </c>
      <c r="E6" s="72">
        <v>145</v>
      </c>
      <c r="F6" s="86">
        <v>48</v>
      </c>
      <c r="G6" s="234">
        <v>4</v>
      </c>
      <c r="H6" s="108">
        <v>1.3</v>
      </c>
      <c r="I6" s="293">
        <v>302</v>
      </c>
      <c r="J6" s="294">
        <v>2.7</v>
      </c>
      <c r="K6" s="70"/>
      <c r="L6" s="70"/>
    </row>
    <row r="7" spans="1:13" x14ac:dyDescent="0.2">
      <c r="A7" s="3"/>
      <c r="B7" s="77" t="s">
        <v>35</v>
      </c>
      <c r="C7" s="72">
        <v>171</v>
      </c>
      <c r="D7" s="86">
        <v>54.3</v>
      </c>
      <c r="E7" s="72">
        <v>144</v>
      </c>
      <c r="F7" s="86">
        <v>45.7</v>
      </c>
      <c r="G7" s="234">
        <v>0</v>
      </c>
      <c r="H7" s="108">
        <v>0</v>
      </c>
      <c r="I7" s="293">
        <v>315</v>
      </c>
      <c r="J7" s="294">
        <v>2.8</v>
      </c>
      <c r="K7" s="70"/>
    </row>
    <row r="8" spans="1:13" x14ac:dyDescent="0.2">
      <c r="A8" s="3"/>
      <c r="B8" s="77" t="s">
        <v>36</v>
      </c>
      <c r="C8" s="72">
        <v>458</v>
      </c>
      <c r="D8" s="86">
        <v>67.2</v>
      </c>
      <c r="E8" s="72">
        <v>224</v>
      </c>
      <c r="F8" s="86">
        <v>32.799999999999997</v>
      </c>
      <c r="G8" s="234">
        <v>0</v>
      </c>
      <c r="H8" s="108">
        <v>0</v>
      </c>
      <c r="I8" s="293">
        <v>682</v>
      </c>
      <c r="J8" s="294">
        <v>6.2</v>
      </c>
      <c r="K8" s="70"/>
    </row>
    <row r="9" spans="1:13" x14ac:dyDescent="0.2">
      <c r="A9" s="3"/>
      <c r="B9" s="77" t="s">
        <v>37</v>
      </c>
      <c r="C9" s="72">
        <v>122</v>
      </c>
      <c r="D9" s="86">
        <v>21.2</v>
      </c>
      <c r="E9" s="72">
        <v>453</v>
      </c>
      <c r="F9" s="86">
        <v>78.599999999999994</v>
      </c>
      <c r="G9" s="234" t="s">
        <v>215</v>
      </c>
      <c r="H9" s="108" t="s">
        <v>216</v>
      </c>
      <c r="I9" s="293">
        <v>576</v>
      </c>
      <c r="J9" s="294">
        <v>5.2</v>
      </c>
      <c r="K9" s="70"/>
    </row>
    <row r="10" spans="1:13" x14ac:dyDescent="0.2">
      <c r="A10" s="3"/>
      <c r="B10" s="77" t="s">
        <v>38</v>
      </c>
      <c r="C10" s="72">
        <v>79</v>
      </c>
      <c r="D10" s="86">
        <v>45.7</v>
      </c>
      <c r="E10" s="72">
        <v>88</v>
      </c>
      <c r="F10" s="86">
        <v>50.9</v>
      </c>
      <c r="G10" s="234">
        <v>6</v>
      </c>
      <c r="H10" s="108">
        <v>3.5</v>
      </c>
      <c r="I10" s="293">
        <v>173</v>
      </c>
      <c r="J10" s="294">
        <v>1.6</v>
      </c>
      <c r="K10" s="70"/>
    </row>
    <row r="11" spans="1:13" x14ac:dyDescent="0.2">
      <c r="A11" s="3"/>
      <c r="B11" s="77" t="s">
        <v>39</v>
      </c>
      <c r="C11" s="72">
        <v>140</v>
      </c>
      <c r="D11" s="86">
        <v>25</v>
      </c>
      <c r="E11" s="72">
        <v>421</v>
      </c>
      <c r="F11" s="86">
        <v>75</v>
      </c>
      <c r="G11" s="234">
        <v>0</v>
      </c>
      <c r="H11" s="108">
        <v>0</v>
      </c>
      <c r="I11" s="293">
        <v>561</v>
      </c>
      <c r="J11" s="294">
        <v>5.0999999999999996</v>
      </c>
      <c r="K11" s="70"/>
    </row>
    <row r="12" spans="1:13" x14ac:dyDescent="0.2">
      <c r="A12" s="3"/>
      <c r="B12" s="77" t="s">
        <v>40</v>
      </c>
      <c r="C12" s="72">
        <v>156</v>
      </c>
      <c r="D12" s="86">
        <v>48</v>
      </c>
      <c r="E12" s="72">
        <v>149</v>
      </c>
      <c r="F12" s="86">
        <v>45.8</v>
      </c>
      <c r="G12" s="234">
        <v>20</v>
      </c>
      <c r="H12" s="108">
        <v>6.2</v>
      </c>
      <c r="I12" s="293">
        <v>325</v>
      </c>
      <c r="J12" s="294">
        <v>2.9</v>
      </c>
      <c r="K12" s="70"/>
    </row>
    <row r="13" spans="1:13" x14ac:dyDescent="0.2">
      <c r="A13" s="3"/>
      <c r="B13" s="77" t="s">
        <v>41</v>
      </c>
      <c r="C13" s="72">
        <v>158</v>
      </c>
      <c r="D13" s="86">
        <v>58.3</v>
      </c>
      <c r="E13" s="72">
        <v>113</v>
      </c>
      <c r="F13" s="86">
        <v>41.7</v>
      </c>
      <c r="G13" s="234">
        <v>0</v>
      </c>
      <c r="H13" s="108">
        <v>0</v>
      </c>
      <c r="I13" s="293">
        <v>271</v>
      </c>
      <c r="J13" s="294">
        <v>2.4</v>
      </c>
      <c r="K13" s="70"/>
    </row>
    <row r="14" spans="1:13" x14ac:dyDescent="0.2">
      <c r="A14" s="3"/>
      <c r="B14" s="77" t="s">
        <v>42</v>
      </c>
      <c r="C14" s="72">
        <v>42</v>
      </c>
      <c r="D14" s="86">
        <v>56.8</v>
      </c>
      <c r="E14" s="72">
        <v>32</v>
      </c>
      <c r="F14" s="86">
        <v>43.2</v>
      </c>
      <c r="G14" s="234">
        <v>0</v>
      </c>
      <c r="H14" s="108">
        <v>0</v>
      </c>
      <c r="I14" s="293">
        <v>74</v>
      </c>
      <c r="J14" s="294">
        <v>0.7</v>
      </c>
      <c r="K14" s="70"/>
    </row>
    <row r="15" spans="1:13" x14ac:dyDescent="0.2">
      <c r="A15" s="3"/>
      <c r="B15" s="77" t="s">
        <v>43</v>
      </c>
      <c r="C15" s="72">
        <v>171</v>
      </c>
      <c r="D15" s="86">
        <v>43.5</v>
      </c>
      <c r="E15" s="72">
        <v>221</v>
      </c>
      <c r="F15" s="86">
        <v>56.2</v>
      </c>
      <c r="G15" s="234" t="s">
        <v>215</v>
      </c>
      <c r="H15" s="108" t="s">
        <v>217</v>
      </c>
      <c r="I15" s="293">
        <v>393</v>
      </c>
      <c r="J15" s="294">
        <v>3.6</v>
      </c>
      <c r="K15" s="70"/>
    </row>
    <row r="16" spans="1:13" x14ac:dyDescent="0.2">
      <c r="A16" s="3"/>
      <c r="B16" s="77" t="s">
        <v>44</v>
      </c>
      <c r="C16" s="72">
        <v>94</v>
      </c>
      <c r="D16" s="86">
        <v>38.700000000000003</v>
      </c>
      <c r="E16" s="72">
        <v>149</v>
      </c>
      <c r="F16" s="86">
        <v>61.3</v>
      </c>
      <c r="G16" s="234">
        <v>0</v>
      </c>
      <c r="H16" s="108">
        <v>0</v>
      </c>
      <c r="I16" s="293">
        <v>243</v>
      </c>
      <c r="J16" s="294">
        <v>2.2000000000000002</v>
      </c>
      <c r="K16" s="70"/>
    </row>
    <row r="17" spans="1:11" x14ac:dyDescent="0.2">
      <c r="A17" s="3"/>
      <c r="B17" s="77" t="s">
        <v>45</v>
      </c>
      <c r="C17" s="72">
        <v>258</v>
      </c>
      <c r="D17" s="86">
        <v>62.2</v>
      </c>
      <c r="E17" s="72">
        <v>157</v>
      </c>
      <c r="F17" s="86">
        <v>37.799999999999997</v>
      </c>
      <c r="G17" s="234">
        <v>0</v>
      </c>
      <c r="H17" s="108">
        <v>0</v>
      </c>
      <c r="I17" s="293">
        <v>415</v>
      </c>
      <c r="J17" s="294">
        <v>3.8</v>
      </c>
      <c r="K17" s="70"/>
    </row>
    <row r="18" spans="1:11" x14ac:dyDescent="0.2">
      <c r="A18" s="3"/>
      <c r="B18" s="77" t="s">
        <v>46</v>
      </c>
      <c r="C18" s="72">
        <v>241</v>
      </c>
      <c r="D18" s="86">
        <v>59.5</v>
      </c>
      <c r="E18" s="72">
        <v>164</v>
      </c>
      <c r="F18" s="86">
        <v>40.5</v>
      </c>
      <c r="G18" s="234">
        <v>0</v>
      </c>
      <c r="H18" s="108">
        <v>0</v>
      </c>
      <c r="I18" s="293">
        <v>405</v>
      </c>
      <c r="J18" s="294">
        <v>3.7</v>
      </c>
      <c r="K18" s="70"/>
    </row>
    <row r="19" spans="1:11" x14ac:dyDescent="0.2">
      <c r="A19" s="3"/>
      <c r="B19" s="77" t="s">
        <v>47</v>
      </c>
      <c r="C19" s="72">
        <v>67</v>
      </c>
      <c r="D19" s="86">
        <v>27.7</v>
      </c>
      <c r="E19" s="72">
        <v>171</v>
      </c>
      <c r="F19" s="86">
        <v>70.7</v>
      </c>
      <c r="G19" s="234">
        <v>4</v>
      </c>
      <c r="H19" s="108">
        <v>1.7</v>
      </c>
      <c r="I19" s="293">
        <v>242</v>
      </c>
      <c r="J19" s="294">
        <v>2.2000000000000002</v>
      </c>
      <c r="K19" s="70"/>
    </row>
    <row r="20" spans="1:11" x14ac:dyDescent="0.2">
      <c r="A20" s="3"/>
      <c r="B20" s="77" t="s">
        <v>48</v>
      </c>
      <c r="C20" s="72">
        <v>213</v>
      </c>
      <c r="D20" s="86">
        <v>42.9</v>
      </c>
      <c r="E20" s="72">
        <v>282</v>
      </c>
      <c r="F20" s="86">
        <v>56.9</v>
      </c>
      <c r="G20" s="234" t="s">
        <v>215</v>
      </c>
      <c r="H20" s="108" t="s">
        <v>218</v>
      </c>
      <c r="I20" s="293">
        <v>496</v>
      </c>
      <c r="J20" s="294">
        <v>4.5</v>
      </c>
      <c r="K20" s="70"/>
    </row>
    <row r="21" spans="1:11" x14ac:dyDescent="0.2">
      <c r="A21" s="3"/>
      <c r="B21" s="77" t="s">
        <v>49</v>
      </c>
      <c r="C21" s="72">
        <v>266</v>
      </c>
      <c r="D21" s="86">
        <v>56.7</v>
      </c>
      <c r="E21" s="72">
        <v>199</v>
      </c>
      <c r="F21" s="86">
        <v>42.4</v>
      </c>
      <c r="G21" s="234">
        <v>4</v>
      </c>
      <c r="H21" s="108">
        <v>0.9</v>
      </c>
      <c r="I21" s="293">
        <v>469</v>
      </c>
      <c r="J21" s="294">
        <v>4.2</v>
      </c>
      <c r="K21" s="70"/>
    </row>
    <row r="22" spans="1:11" x14ac:dyDescent="0.2">
      <c r="A22" s="3"/>
      <c r="B22" s="77" t="s">
        <v>50</v>
      </c>
      <c r="C22" s="72">
        <v>149</v>
      </c>
      <c r="D22" s="86">
        <v>29.1</v>
      </c>
      <c r="E22" s="72">
        <v>363</v>
      </c>
      <c r="F22" s="86">
        <v>70.900000000000006</v>
      </c>
      <c r="G22" s="234">
        <v>0</v>
      </c>
      <c r="H22" s="108">
        <v>0</v>
      </c>
      <c r="I22" s="293">
        <v>512</v>
      </c>
      <c r="J22" s="294">
        <v>4.5999999999999996</v>
      </c>
      <c r="K22" s="70"/>
    </row>
    <row r="23" spans="1:11" x14ac:dyDescent="0.2">
      <c r="A23" s="3"/>
      <c r="B23" s="77" t="s">
        <v>51</v>
      </c>
      <c r="C23" s="72">
        <v>251</v>
      </c>
      <c r="D23" s="86">
        <v>96.2</v>
      </c>
      <c r="E23" s="72">
        <v>8</v>
      </c>
      <c r="F23" s="86">
        <v>3.1</v>
      </c>
      <c r="G23" s="234" t="s">
        <v>215</v>
      </c>
      <c r="H23" s="108" t="s">
        <v>219</v>
      </c>
      <c r="I23" s="293">
        <v>261</v>
      </c>
      <c r="J23" s="294">
        <v>2.4</v>
      </c>
      <c r="K23" s="70"/>
    </row>
    <row r="24" spans="1:11" x14ac:dyDescent="0.2">
      <c r="A24" s="3"/>
      <c r="B24" s="77" t="s">
        <v>52</v>
      </c>
      <c r="C24" s="72">
        <v>165</v>
      </c>
      <c r="D24" s="86">
        <v>44.6</v>
      </c>
      <c r="E24" s="72">
        <v>205</v>
      </c>
      <c r="F24" s="86">
        <v>55.4</v>
      </c>
      <c r="G24" s="234">
        <v>0</v>
      </c>
      <c r="H24" s="108">
        <v>0</v>
      </c>
      <c r="I24" s="293">
        <v>370</v>
      </c>
      <c r="J24" s="294">
        <v>3.3</v>
      </c>
      <c r="K24" s="70"/>
    </row>
    <row r="25" spans="1:11" x14ac:dyDescent="0.2">
      <c r="A25" s="3"/>
      <c r="B25" s="77" t="s">
        <v>53</v>
      </c>
      <c r="C25" s="72">
        <v>93</v>
      </c>
      <c r="D25" s="86">
        <v>34.299999999999997</v>
      </c>
      <c r="E25" s="72">
        <v>178</v>
      </c>
      <c r="F25" s="86">
        <v>65.7</v>
      </c>
      <c r="G25" s="234">
        <v>0</v>
      </c>
      <c r="H25" s="108">
        <v>0</v>
      </c>
      <c r="I25" s="293">
        <v>271</v>
      </c>
      <c r="J25" s="294">
        <v>2.4</v>
      </c>
      <c r="K25" s="70"/>
    </row>
    <row r="26" spans="1:11" x14ac:dyDescent="0.2">
      <c r="A26" s="3"/>
      <c r="B26" s="77" t="s">
        <v>54</v>
      </c>
      <c r="C26" s="72">
        <v>448</v>
      </c>
      <c r="D26" s="86">
        <v>64.8</v>
      </c>
      <c r="E26" s="72">
        <v>242</v>
      </c>
      <c r="F26" s="86">
        <v>35</v>
      </c>
      <c r="G26" s="234" t="s">
        <v>215</v>
      </c>
      <c r="H26" s="108" t="s">
        <v>220</v>
      </c>
      <c r="I26" s="293">
        <v>691</v>
      </c>
      <c r="J26" s="294">
        <v>6.2</v>
      </c>
      <c r="K26" s="70"/>
    </row>
    <row r="27" spans="1:11" x14ac:dyDescent="0.2">
      <c r="A27" s="3"/>
      <c r="B27" s="77" t="s">
        <v>55</v>
      </c>
      <c r="C27" s="72">
        <v>160</v>
      </c>
      <c r="D27" s="86">
        <v>42.1</v>
      </c>
      <c r="E27" s="72">
        <v>219</v>
      </c>
      <c r="F27" s="86">
        <v>57.6</v>
      </c>
      <c r="G27" s="234" t="s">
        <v>215</v>
      </c>
      <c r="H27" s="108" t="s">
        <v>221</v>
      </c>
      <c r="I27" s="293">
        <v>380</v>
      </c>
      <c r="J27" s="294">
        <v>3.4</v>
      </c>
      <c r="K27" s="70"/>
    </row>
    <row r="28" spans="1:11" x14ac:dyDescent="0.2">
      <c r="A28" s="3"/>
      <c r="B28" s="77" t="s">
        <v>56</v>
      </c>
      <c r="C28" s="72">
        <v>44</v>
      </c>
      <c r="D28" s="86">
        <v>29.7</v>
      </c>
      <c r="E28" s="72">
        <v>102</v>
      </c>
      <c r="F28" s="86">
        <v>68.900000000000006</v>
      </c>
      <c r="G28" s="234" t="s">
        <v>215</v>
      </c>
      <c r="H28" s="108" t="s">
        <v>222</v>
      </c>
      <c r="I28" s="293">
        <v>148</v>
      </c>
      <c r="J28" s="294">
        <v>1.3</v>
      </c>
      <c r="K28" s="70"/>
    </row>
    <row r="29" spans="1:11" x14ac:dyDescent="0.2">
      <c r="A29" s="3"/>
      <c r="B29" s="77" t="s">
        <v>57</v>
      </c>
      <c r="C29" s="72">
        <v>240</v>
      </c>
      <c r="D29" s="86">
        <v>82.2</v>
      </c>
      <c r="E29" s="72">
        <v>52</v>
      </c>
      <c r="F29" s="86">
        <v>17.8</v>
      </c>
      <c r="G29" s="234">
        <v>0</v>
      </c>
      <c r="H29" s="108">
        <v>0</v>
      </c>
      <c r="I29" s="293">
        <v>292</v>
      </c>
      <c r="J29" s="294">
        <v>2.6</v>
      </c>
      <c r="K29" s="70"/>
    </row>
    <row r="30" spans="1:11" x14ac:dyDescent="0.2">
      <c r="A30" s="3"/>
      <c r="B30" s="77" t="s">
        <v>58</v>
      </c>
      <c r="C30" s="72">
        <v>205</v>
      </c>
      <c r="D30" s="86">
        <v>67.2</v>
      </c>
      <c r="E30" s="72">
        <v>100</v>
      </c>
      <c r="F30" s="86">
        <v>32.799999999999997</v>
      </c>
      <c r="G30" s="234">
        <v>0</v>
      </c>
      <c r="H30" s="108">
        <v>0</v>
      </c>
      <c r="I30" s="293">
        <v>305</v>
      </c>
      <c r="J30" s="294">
        <v>2.8</v>
      </c>
      <c r="K30" s="70"/>
    </row>
    <row r="31" spans="1:11" x14ac:dyDescent="0.2">
      <c r="A31" s="3"/>
      <c r="B31" s="77" t="s">
        <v>59</v>
      </c>
      <c r="C31" s="72">
        <v>190</v>
      </c>
      <c r="D31" s="86">
        <v>59.6</v>
      </c>
      <c r="E31" s="72">
        <v>127</v>
      </c>
      <c r="F31" s="86">
        <v>39.799999999999997</v>
      </c>
      <c r="G31" s="234" t="s">
        <v>215</v>
      </c>
      <c r="H31" s="108" t="s">
        <v>223</v>
      </c>
      <c r="I31" s="293">
        <v>319</v>
      </c>
      <c r="J31" s="294">
        <v>2.9</v>
      </c>
      <c r="K31" s="70"/>
    </row>
    <row r="32" spans="1:11" x14ac:dyDescent="0.2">
      <c r="A32" s="3"/>
      <c r="B32" s="77" t="s">
        <v>60</v>
      </c>
      <c r="C32" s="72">
        <v>283</v>
      </c>
      <c r="D32" s="86">
        <v>71.099999999999994</v>
      </c>
      <c r="E32" s="72">
        <v>115</v>
      </c>
      <c r="F32" s="86">
        <v>28.9</v>
      </c>
      <c r="G32" s="234">
        <v>0</v>
      </c>
      <c r="H32" s="108">
        <v>0</v>
      </c>
      <c r="I32" s="293">
        <v>398</v>
      </c>
      <c r="J32" s="294">
        <v>3.6</v>
      </c>
      <c r="K32" s="70"/>
    </row>
    <row r="33" spans="1:11" x14ac:dyDescent="0.2">
      <c r="A33" s="3"/>
      <c r="B33" s="77" t="s">
        <v>61</v>
      </c>
      <c r="C33" s="72">
        <v>170</v>
      </c>
      <c r="D33" s="86">
        <v>55.2</v>
      </c>
      <c r="E33" s="72">
        <v>137</v>
      </c>
      <c r="F33" s="86">
        <v>44.5</v>
      </c>
      <c r="G33" s="234" t="s">
        <v>215</v>
      </c>
      <c r="H33" s="108" t="s">
        <v>224</v>
      </c>
      <c r="I33" s="293">
        <v>308</v>
      </c>
      <c r="J33" s="294">
        <v>2.8</v>
      </c>
      <c r="K33" s="70"/>
    </row>
    <row r="34" spans="1:11" x14ac:dyDescent="0.2">
      <c r="A34" s="3"/>
      <c r="B34" s="77" t="s">
        <v>62</v>
      </c>
      <c r="C34" s="72">
        <v>327</v>
      </c>
      <c r="D34" s="86">
        <v>60.8</v>
      </c>
      <c r="E34" s="72">
        <v>211</v>
      </c>
      <c r="F34" s="86">
        <v>39.200000000000003</v>
      </c>
      <c r="G34" s="234">
        <v>0</v>
      </c>
      <c r="H34" s="108">
        <v>0</v>
      </c>
      <c r="I34" s="293">
        <v>538</v>
      </c>
      <c r="J34" s="294">
        <v>4.9000000000000004</v>
      </c>
      <c r="K34" s="70"/>
    </row>
    <row r="35" spans="1:11" x14ac:dyDescent="0.2">
      <c r="A35" s="3"/>
      <c r="B35" s="77" t="s">
        <v>63</v>
      </c>
      <c r="C35" s="72">
        <v>119</v>
      </c>
      <c r="D35" s="86">
        <v>40.200000000000003</v>
      </c>
      <c r="E35" s="72">
        <v>177</v>
      </c>
      <c r="F35" s="86">
        <v>59.8</v>
      </c>
      <c r="G35" s="234">
        <v>0</v>
      </c>
      <c r="H35" s="108">
        <v>0</v>
      </c>
      <c r="I35" s="293">
        <v>296</v>
      </c>
      <c r="J35" s="294">
        <v>2.7</v>
      </c>
      <c r="K35" s="70"/>
    </row>
    <row r="36" spans="1:11" x14ac:dyDescent="0.2">
      <c r="A36" s="3"/>
      <c r="B36" s="77" t="s">
        <v>64</v>
      </c>
      <c r="C36" s="72">
        <v>9</v>
      </c>
      <c r="D36" s="86">
        <v>81.8</v>
      </c>
      <c r="E36" s="234" t="s">
        <v>215</v>
      </c>
      <c r="F36" s="108" t="s">
        <v>286</v>
      </c>
      <c r="G36" s="234">
        <v>0</v>
      </c>
      <c r="H36" s="108">
        <v>0</v>
      </c>
      <c r="I36" s="293">
        <v>11</v>
      </c>
      <c r="J36" s="294">
        <v>0.1</v>
      </c>
      <c r="K36" s="70"/>
    </row>
    <row r="37" spans="1:11" x14ac:dyDescent="0.2">
      <c r="A37" s="3"/>
      <c r="B37" s="77" t="s">
        <v>65</v>
      </c>
      <c r="C37" s="72">
        <v>17</v>
      </c>
      <c r="D37" s="86">
        <v>77.3</v>
      </c>
      <c r="E37" s="233">
        <v>5</v>
      </c>
      <c r="F37" s="108">
        <v>22.7</v>
      </c>
      <c r="G37" s="234">
        <v>0</v>
      </c>
      <c r="H37" s="108">
        <v>0</v>
      </c>
      <c r="I37" s="293">
        <v>22</v>
      </c>
      <c r="J37" s="294">
        <v>0.2</v>
      </c>
      <c r="K37" s="70"/>
    </row>
    <row r="38" spans="1:11" x14ac:dyDescent="0.2">
      <c r="A38" s="3">
        <v>2018</v>
      </c>
      <c r="B38" s="77" t="s">
        <v>7</v>
      </c>
      <c r="C38" s="72">
        <f>SUBTOTAL(109,C6:C37)</f>
        <v>5659</v>
      </c>
      <c r="D38" s="86" t="str">
        <f>CONCATENATE("(",FIXED(_tbl14[[#This Row],[Same hospital]]/_tbl14[[#This Row],[Total]]*100,1),")")</f>
        <v>(51.1)</v>
      </c>
      <c r="E38" s="72">
        <f>SUBTOTAL(109,E6:E37)</f>
        <v>5353</v>
      </c>
      <c r="F38" s="86" t="str">
        <f>CONCATENATE("(",FIXED(_tbl14[[#This Row],[Other hospital]]/_tbl14[[#This Row],[Total]]*100,1),")")</f>
        <v>(48.4)</v>
      </c>
      <c r="G38" s="235">
        <v>50</v>
      </c>
      <c r="H38" s="86">
        <v>0.5</v>
      </c>
      <c r="I38" s="293">
        <f>SUBTOTAL(109,I6:I37)</f>
        <v>11064</v>
      </c>
      <c r="J38" s="299"/>
    </row>
    <row r="39" spans="1:11" x14ac:dyDescent="0.2">
      <c r="A39" s="3">
        <v>2019</v>
      </c>
      <c r="B39" s="77" t="s">
        <v>34</v>
      </c>
      <c r="C39" s="72">
        <v>236</v>
      </c>
      <c r="D39" s="86">
        <v>54.5</v>
      </c>
      <c r="E39" s="72">
        <v>194</v>
      </c>
      <c r="F39" s="86">
        <v>44.8</v>
      </c>
      <c r="G39" s="234">
        <v>3</v>
      </c>
      <c r="H39" s="108">
        <v>0.7</v>
      </c>
      <c r="I39" s="293">
        <v>433</v>
      </c>
      <c r="J39" s="294">
        <v>3.8</v>
      </c>
    </row>
    <row r="40" spans="1:11" x14ac:dyDescent="0.2">
      <c r="A40" s="3"/>
      <c r="B40" s="77" t="s">
        <v>35</v>
      </c>
      <c r="C40" s="72">
        <v>187</v>
      </c>
      <c r="D40" s="86">
        <v>55.8</v>
      </c>
      <c r="E40" s="72">
        <v>148</v>
      </c>
      <c r="F40" s="86">
        <v>44.2</v>
      </c>
      <c r="G40" s="234">
        <v>0</v>
      </c>
      <c r="H40" s="108">
        <v>0</v>
      </c>
      <c r="I40" s="293">
        <v>335</v>
      </c>
      <c r="J40" s="294">
        <v>2.9</v>
      </c>
    </row>
    <row r="41" spans="1:11" x14ac:dyDescent="0.2">
      <c r="A41" s="3"/>
      <c r="B41" s="77" t="s">
        <v>36</v>
      </c>
      <c r="C41" s="72">
        <v>481</v>
      </c>
      <c r="D41" s="86">
        <v>72.099999999999994</v>
      </c>
      <c r="E41" s="72">
        <v>184</v>
      </c>
      <c r="F41" s="86">
        <v>27.6</v>
      </c>
      <c r="G41" s="234" t="s">
        <v>215</v>
      </c>
      <c r="H41" s="108" t="s">
        <v>220</v>
      </c>
      <c r="I41" s="293">
        <v>667</v>
      </c>
      <c r="J41" s="294">
        <v>5.8</v>
      </c>
    </row>
    <row r="42" spans="1:11" x14ac:dyDescent="0.2">
      <c r="A42" s="3"/>
      <c r="B42" s="77" t="s">
        <v>37</v>
      </c>
      <c r="C42" s="72">
        <v>117</v>
      </c>
      <c r="D42" s="86">
        <v>20.7</v>
      </c>
      <c r="E42" s="72">
        <v>446</v>
      </c>
      <c r="F42" s="86">
        <v>78.900000000000006</v>
      </c>
      <c r="G42" s="234" t="s">
        <v>215</v>
      </c>
      <c r="H42" s="108" t="s">
        <v>216</v>
      </c>
      <c r="I42" s="293">
        <v>565</v>
      </c>
      <c r="J42" s="294">
        <v>4.9000000000000004</v>
      </c>
    </row>
    <row r="43" spans="1:11" x14ac:dyDescent="0.2">
      <c r="A43" s="3"/>
      <c r="B43" s="77" t="s">
        <v>38</v>
      </c>
      <c r="C43" s="72">
        <v>72</v>
      </c>
      <c r="D43" s="86">
        <v>39.1</v>
      </c>
      <c r="E43" s="72">
        <v>111</v>
      </c>
      <c r="F43" s="86">
        <v>60.3</v>
      </c>
      <c r="G43" s="234" t="s">
        <v>215</v>
      </c>
      <c r="H43" s="108" t="s">
        <v>225</v>
      </c>
      <c r="I43" s="293">
        <v>184</v>
      </c>
      <c r="J43" s="294">
        <v>1.6</v>
      </c>
    </row>
    <row r="44" spans="1:11" x14ac:dyDescent="0.2">
      <c r="A44" s="3"/>
      <c r="B44" s="77" t="s">
        <v>39</v>
      </c>
      <c r="C44" s="72">
        <v>155</v>
      </c>
      <c r="D44" s="86">
        <v>25.7</v>
      </c>
      <c r="E44" s="72">
        <v>447</v>
      </c>
      <c r="F44" s="86">
        <v>74.3</v>
      </c>
      <c r="G44" s="234">
        <v>0</v>
      </c>
      <c r="H44" s="108">
        <v>0</v>
      </c>
      <c r="I44" s="293">
        <v>602</v>
      </c>
      <c r="J44" s="294">
        <v>5.3</v>
      </c>
    </row>
    <row r="45" spans="1:11" x14ac:dyDescent="0.2">
      <c r="A45" s="3"/>
      <c r="B45" s="77" t="s">
        <v>40</v>
      </c>
      <c r="C45" s="72">
        <v>193</v>
      </c>
      <c r="D45" s="86">
        <v>52.9</v>
      </c>
      <c r="E45" s="72">
        <v>145</v>
      </c>
      <c r="F45" s="86">
        <v>39.700000000000003</v>
      </c>
      <c r="G45" s="234">
        <v>27</v>
      </c>
      <c r="H45" s="108">
        <v>7.4</v>
      </c>
      <c r="I45" s="293">
        <v>365</v>
      </c>
      <c r="J45" s="294">
        <v>3.2</v>
      </c>
    </row>
    <row r="46" spans="1:11" x14ac:dyDescent="0.2">
      <c r="A46" s="3"/>
      <c r="B46" s="77" t="s">
        <v>41</v>
      </c>
      <c r="C46" s="72">
        <v>157</v>
      </c>
      <c r="D46" s="86">
        <v>54.7</v>
      </c>
      <c r="E46" s="72">
        <v>129</v>
      </c>
      <c r="F46" s="86">
        <v>44.9</v>
      </c>
      <c r="G46" s="234" t="s">
        <v>215</v>
      </c>
      <c r="H46" s="108" t="s">
        <v>224</v>
      </c>
      <c r="I46" s="293">
        <v>287</v>
      </c>
      <c r="J46" s="294">
        <v>2.5</v>
      </c>
    </row>
    <row r="47" spans="1:11" x14ac:dyDescent="0.2">
      <c r="A47" s="3"/>
      <c r="B47" s="77" t="s">
        <v>42</v>
      </c>
      <c r="C47" s="72">
        <v>38</v>
      </c>
      <c r="D47" s="86">
        <v>60.3</v>
      </c>
      <c r="E47" s="72">
        <v>25</v>
      </c>
      <c r="F47" s="86">
        <v>39.700000000000003</v>
      </c>
      <c r="G47" s="234">
        <v>0</v>
      </c>
      <c r="H47" s="108">
        <v>0</v>
      </c>
      <c r="I47" s="293">
        <v>63</v>
      </c>
      <c r="J47" s="294">
        <v>0.6</v>
      </c>
    </row>
    <row r="48" spans="1:11" x14ac:dyDescent="0.2">
      <c r="A48" s="3"/>
      <c r="B48" s="77" t="s">
        <v>43</v>
      </c>
      <c r="C48" s="72">
        <v>172</v>
      </c>
      <c r="D48" s="86">
        <v>45.7</v>
      </c>
      <c r="E48" s="72">
        <v>204</v>
      </c>
      <c r="F48" s="86">
        <v>54.3</v>
      </c>
      <c r="G48" s="234">
        <v>0</v>
      </c>
      <c r="H48" s="108">
        <v>0</v>
      </c>
      <c r="I48" s="293">
        <v>376</v>
      </c>
      <c r="J48" s="294">
        <v>3.3</v>
      </c>
    </row>
    <row r="49" spans="1:10" x14ac:dyDescent="0.2">
      <c r="A49" s="3"/>
      <c r="B49" s="77" t="s">
        <v>44</v>
      </c>
      <c r="C49" s="72">
        <v>98</v>
      </c>
      <c r="D49" s="86">
        <v>36.299999999999997</v>
      </c>
      <c r="E49" s="72">
        <v>172</v>
      </c>
      <c r="F49" s="86">
        <v>63.7</v>
      </c>
      <c r="G49" s="234">
        <v>0</v>
      </c>
      <c r="H49" s="108">
        <v>0</v>
      </c>
      <c r="I49" s="293">
        <v>270</v>
      </c>
      <c r="J49" s="294">
        <v>2.4</v>
      </c>
    </row>
    <row r="50" spans="1:10" x14ac:dyDescent="0.2">
      <c r="A50" s="3"/>
      <c r="B50" s="77" t="s">
        <v>45</v>
      </c>
      <c r="C50" s="72">
        <v>286</v>
      </c>
      <c r="D50" s="86">
        <v>74.099999999999994</v>
      </c>
      <c r="E50" s="72">
        <v>100</v>
      </c>
      <c r="F50" s="86">
        <v>25.9</v>
      </c>
      <c r="G50" s="234">
        <v>0</v>
      </c>
      <c r="H50" s="108">
        <v>0</v>
      </c>
      <c r="I50" s="293">
        <v>386</v>
      </c>
      <c r="J50" s="294">
        <v>3.4</v>
      </c>
    </row>
    <row r="51" spans="1:10" x14ac:dyDescent="0.2">
      <c r="A51" s="3"/>
      <c r="B51" s="77" t="s">
        <v>46</v>
      </c>
      <c r="C51" s="72">
        <v>227</v>
      </c>
      <c r="D51" s="86">
        <v>58.8</v>
      </c>
      <c r="E51" s="72">
        <v>158</v>
      </c>
      <c r="F51" s="86">
        <v>40.9</v>
      </c>
      <c r="G51" s="234" t="s">
        <v>215</v>
      </c>
      <c r="H51" s="108" t="s">
        <v>221</v>
      </c>
      <c r="I51" s="293">
        <v>386</v>
      </c>
      <c r="J51" s="294">
        <v>3.4</v>
      </c>
    </row>
    <row r="52" spans="1:10" x14ac:dyDescent="0.2">
      <c r="A52" s="3"/>
      <c r="B52" s="77" t="s">
        <v>47</v>
      </c>
      <c r="C52" s="72">
        <v>59</v>
      </c>
      <c r="D52" s="86">
        <v>25.3</v>
      </c>
      <c r="E52" s="72">
        <v>169</v>
      </c>
      <c r="F52" s="86">
        <v>72.5</v>
      </c>
      <c r="G52" s="234">
        <v>5</v>
      </c>
      <c r="H52" s="108">
        <v>2.1</v>
      </c>
      <c r="I52" s="293">
        <v>233</v>
      </c>
      <c r="J52" s="294">
        <v>2</v>
      </c>
    </row>
    <row r="53" spans="1:10" x14ac:dyDescent="0.2">
      <c r="A53" s="3"/>
      <c r="B53" s="77" t="s">
        <v>48</v>
      </c>
      <c r="C53" s="72">
        <v>202</v>
      </c>
      <c r="D53" s="86">
        <v>42.7</v>
      </c>
      <c r="E53" s="72">
        <v>271</v>
      </c>
      <c r="F53" s="86">
        <v>57.3</v>
      </c>
      <c r="G53" s="234">
        <v>0</v>
      </c>
      <c r="H53" s="108">
        <v>0</v>
      </c>
      <c r="I53" s="293">
        <v>473</v>
      </c>
      <c r="J53" s="294">
        <v>4.0999999999999996</v>
      </c>
    </row>
    <row r="54" spans="1:10" x14ac:dyDescent="0.2">
      <c r="A54" s="3"/>
      <c r="B54" s="77" t="s">
        <v>49</v>
      </c>
      <c r="C54" s="72">
        <v>269</v>
      </c>
      <c r="D54" s="86">
        <v>59.5</v>
      </c>
      <c r="E54" s="72">
        <v>182</v>
      </c>
      <c r="F54" s="86">
        <v>40.299999999999997</v>
      </c>
      <c r="G54" s="234" t="s">
        <v>215</v>
      </c>
      <c r="H54" s="108" t="s">
        <v>218</v>
      </c>
      <c r="I54" s="293">
        <v>452</v>
      </c>
      <c r="J54" s="294">
        <v>4</v>
      </c>
    </row>
    <row r="55" spans="1:10" x14ac:dyDescent="0.2">
      <c r="A55" s="3"/>
      <c r="B55" s="77" t="s">
        <v>50</v>
      </c>
      <c r="C55" s="72">
        <v>177</v>
      </c>
      <c r="D55" s="86">
        <v>36.799999999999997</v>
      </c>
      <c r="E55" s="72">
        <v>304</v>
      </c>
      <c r="F55" s="86">
        <v>63.2</v>
      </c>
      <c r="G55" s="234">
        <v>0</v>
      </c>
      <c r="H55" s="108">
        <v>0</v>
      </c>
      <c r="I55" s="293">
        <v>481</v>
      </c>
      <c r="J55" s="294">
        <v>4.2</v>
      </c>
    </row>
    <row r="56" spans="1:10" x14ac:dyDescent="0.2">
      <c r="A56" s="3"/>
      <c r="B56" s="77" t="s">
        <v>51</v>
      </c>
      <c r="C56" s="72">
        <v>277</v>
      </c>
      <c r="D56" s="86">
        <v>97.9</v>
      </c>
      <c r="E56" s="72">
        <v>6</v>
      </c>
      <c r="F56" s="86">
        <v>2.1</v>
      </c>
      <c r="G56" s="234">
        <v>0</v>
      </c>
      <c r="H56" s="108">
        <v>0</v>
      </c>
      <c r="I56" s="293">
        <v>283</v>
      </c>
      <c r="J56" s="294">
        <v>2.5</v>
      </c>
    </row>
    <row r="57" spans="1:10" x14ac:dyDescent="0.2">
      <c r="A57" s="3"/>
      <c r="B57" s="77" t="s">
        <v>52</v>
      </c>
      <c r="C57" s="72">
        <v>153</v>
      </c>
      <c r="D57" s="86">
        <v>45.9</v>
      </c>
      <c r="E57" s="72">
        <v>180</v>
      </c>
      <c r="F57" s="86">
        <v>54.1</v>
      </c>
      <c r="G57" s="234">
        <v>0</v>
      </c>
      <c r="H57" s="108">
        <v>0</v>
      </c>
      <c r="I57" s="293">
        <v>333</v>
      </c>
      <c r="J57" s="294">
        <v>2.9</v>
      </c>
    </row>
    <row r="58" spans="1:10" x14ac:dyDescent="0.2">
      <c r="A58" s="3"/>
      <c r="B58" s="77" t="s">
        <v>53</v>
      </c>
      <c r="C58" s="72">
        <v>90</v>
      </c>
      <c r="D58" s="86">
        <v>26.8</v>
      </c>
      <c r="E58" s="72">
        <v>246</v>
      </c>
      <c r="F58" s="86">
        <v>73.2</v>
      </c>
      <c r="G58" s="234">
        <v>0</v>
      </c>
      <c r="H58" s="108">
        <v>0</v>
      </c>
      <c r="I58" s="293">
        <v>336</v>
      </c>
      <c r="J58" s="294">
        <v>2.9</v>
      </c>
    </row>
    <row r="59" spans="1:10" x14ac:dyDescent="0.2">
      <c r="A59" s="3"/>
      <c r="B59" s="77" t="s">
        <v>54</v>
      </c>
      <c r="C59" s="72">
        <v>410</v>
      </c>
      <c r="D59" s="86">
        <v>62.6</v>
      </c>
      <c r="E59" s="72">
        <v>245</v>
      </c>
      <c r="F59" s="86">
        <v>37.4</v>
      </c>
      <c r="G59" s="234">
        <v>0</v>
      </c>
      <c r="H59" s="108">
        <v>0</v>
      </c>
      <c r="I59" s="293">
        <v>655</v>
      </c>
      <c r="J59" s="294">
        <v>5.7</v>
      </c>
    </row>
    <row r="60" spans="1:10" x14ac:dyDescent="0.2">
      <c r="A60" s="3"/>
      <c r="B60" s="77" t="s">
        <v>55</v>
      </c>
      <c r="C60" s="72">
        <v>196</v>
      </c>
      <c r="D60" s="86">
        <v>46.9</v>
      </c>
      <c r="E60" s="72">
        <v>222</v>
      </c>
      <c r="F60" s="86">
        <v>53.1</v>
      </c>
      <c r="G60" s="234">
        <v>0</v>
      </c>
      <c r="H60" s="108">
        <v>0</v>
      </c>
      <c r="I60" s="293">
        <v>418</v>
      </c>
      <c r="J60" s="294">
        <v>3.7</v>
      </c>
    </row>
    <row r="61" spans="1:10" x14ac:dyDescent="0.2">
      <c r="A61" s="3"/>
      <c r="B61" s="77" t="s">
        <v>56</v>
      </c>
      <c r="C61" s="72">
        <v>33</v>
      </c>
      <c r="D61" s="86">
        <v>30.3</v>
      </c>
      <c r="E61" s="72">
        <v>75</v>
      </c>
      <c r="F61" s="86">
        <v>68.8</v>
      </c>
      <c r="G61" s="234" t="s">
        <v>215</v>
      </c>
      <c r="H61" s="108" t="s">
        <v>226</v>
      </c>
      <c r="I61" s="293">
        <v>109</v>
      </c>
      <c r="J61" s="294">
        <v>1</v>
      </c>
    </row>
    <row r="62" spans="1:10" x14ac:dyDescent="0.2">
      <c r="A62" s="3"/>
      <c r="B62" s="77" t="s">
        <v>57</v>
      </c>
      <c r="C62" s="72">
        <v>264</v>
      </c>
      <c r="D62" s="86">
        <v>86.3</v>
      </c>
      <c r="E62" s="72">
        <v>40</v>
      </c>
      <c r="F62" s="86">
        <v>13.1</v>
      </c>
      <c r="G62" s="234" t="s">
        <v>215</v>
      </c>
      <c r="H62" s="108" t="s">
        <v>223</v>
      </c>
      <c r="I62" s="293">
        <v>306</v>
      </c>
      <c r="J62" s="294">
        <v>2.7</v>
      </c>
    </row>
    <row r="63" spans="1:10" x14ac:dyDescent="0.2">
      <c r="A63" s="3"/>
      <c r="B63" s="77" t="s">
        <v>58</v>
      </c>
      <c r="C63" s="72">
        <v>420</v>
      </c>
      <c r="D63" s="86">
        <v>73.599999999999994</v>
      </c>
      <c r="E63" s="72">
        <v>151</v>
      </c>
      <c r="F63" s="86">
        <v>26.4</v>
      </c>
      <c r="G63" s="234">
        <v>0</v>
      </c>
      <c r="H63" s="108">
        <v>0</v>
      </c>
      <c r="I63" s="293">
        <v>571</v>
      </c>
      <c r="J63" s="294">
        <v>5</v>
      </c>
    </row>
    <row r="64" spans="1:10" x14ac:dyDescent="0.2">
      <c r="A64" s="3"/>
      <c r="B64" s="77" t="s">
        <v>59</v>
      </c>
      <c r="C64" s="72">
        <v>143</v>
      </c>
      <c r="D64" s="86">
        <v>60.3</v>
      </c>
      <c r="E64" s="72">
        <v>94</v>
      </c>
      <c r="F64" s="86">
        <v>39.700000000000003</v>
      </c>
      <c r="G64" s="234">
        <v>0</v>
      </c>
      <c r="H64" s="108">
        <v>0</v>
      </c>
      <c r="I64" s="293">
        <v>237</v>
      </c>
      <c r="J64" s="294">
        <v>2.1</v>
      </c>
    </row>
    <row r="65" spans="1:10" x14ac:dyDescent="0.2">
      <c r="A65" s="3"/>
      <c r="B65" s="77" t="s">
        <v>60</v>
      </c>
      <c r="C65" s="72">
        <v>330</v>
      </c>
      <c r="D65" s="86">
        <v>74.8</v>
      </c>
      <c r="E65" s="72">
        <v>111</v>
      </c>
      <c r="F65" s="86">
        <v>25.2</v>
      </c>
      <c r="G65" s="234">
        <v>0</v>
      </c>
      <c r="H65" s="108">
        <v>0</v>
      </c>
      <c r="I65" s="293">
        <v>441</v>
      </c>
      <c r="J65" s="294">
        <v>3.9</v>
      </c>
    </row>
    <row r="66" spans="1:10" x14ac:dyDescent="0.2">
      <c r="A66" s="3"/>
      <c r="B66" s="77" t="s">
        <v>61</v>
      </c>
      <c r="C66" s="72">
        <v>146</v>
      </c>
      <c r="D66" s="86">
        <v>45.1</v>
      </c>
      <c r="E66" s="72">
        <v>177</v>
      </c>
      <c r="F66" s="86">
        <v>54.6</v>
      </c>
      <c r="G66" s="234" t="s">
        <v>215</v>
      </c>
      <c r="H66" s="108" t="s">
        <v>223</v>
      </c>
      <c r="I66" s="293">
        <v>324</v>
      </c>
      <c r="J66" s="294">
        <v>2.8</v>
      </c>
    </row>
    <row r="67" spans="1:10" x14ac:dyDescent="0.2">
      <c r="A67" s="3"/>
      <c r="B67" s="77" t="s">
        <v>62</v>
      </c>
      <c r="C67" s="72">
        <v>323</v>
      </c>
      <c r="D67" s="86">
        <v>69</v>
      </c>
      <c r="E67" s="72">
        <v>145</v>
      </c>
      <c r="F67" s="86">
        <v>31</v>
      </c>
      <c r="G67" s="234">
        <v>0</v>
      </c>
      <c r="H67" s="108">
        <v>0</v>
      </c>
      <c r="I67" s="293">
        <v>468</v>
      </c>
      <c r="J67" s="294">
        <v>4.0999999999999996</v>
      </c>
    </row>
    <row r="68" spans="1:10" x14ac:dyDescent="0.2">
      <c r="A68" s="3"/>
      <c r="B68" s="77" t="s">
        <v>63</v>
      </c>
      <c r="C68" s="72">
        <v>124</v>
      </c>
      <c r="D68" s="86">
        <v>35.6</v>
      </c>
      <c r="E68" s="72">
        <v>224</v>
      </c>
      <c r="F68" s="86">
        <v>64.400000000000006</v>
      </c>
      <c r="G68" s="234">
        <v>0</v>
      </c>
      <c r="H68" s="108">
        <v>0</v>
      </c>
      <c r="I68" s="293">
        <v>348</v>
      </c>
      <c r="J68" s="294">
        <v>3</v>
      </c>
    </row>
    <row r="69" spans="1:10" x14ac:dyDescent="0.2">
      <c r="A69" s="3"/>
      <c r="B69" s="77" t="s">
        <v>64</v>
      </c>
      <c r="C69" s="72">
        <v>11</v>
      </c>
      <c r="D69" s="86">
        <v>64.7</v>
      </c>
      <c r="E69" s="233">
        <v>3</v>
      </c>
      <c r="F69" s="108">
        <v>17.600000000000001</v>
      </c>
      <c r="G69" s="234">
        <v>3</v>
      </c>
      <c r="H69" s="108">
        <v>17.600000000000001</v>
      </c>
      <c r="I69" s="293">
        <v>17</v>
      </c>
      <c r="J69" s="294">
        <v>0.1</v>
      </c>
    </row>
    <row r="70" spans="1:10" x14ac:dyDescent="0.2">
      <c r="A70" s="3"/>
      <c r="B70" s="77" t="s">
        <v>65</v>
      </c>
      <c r="C70" s="72">
        <v>13</v>
      </c>
      <c r="D70" s="86">
        <v>92.9</v>
      </c>
      <c r="E70" s="234" t="s">
        <v>215</v>
      </c>
      <c r="F70" s="86" t="s">
        <v>287</v>
      </c>
      <c r="G70" s="234">
        <v>0</v>
      </c>
      <c r="H70" s="108">
        <v>0</v>
      </c>
      <c r="I70" s="293">
        <v>14</v>
      </c>
      <c r="J70" s="294">
        <v>0.1</v>
      </c>
    </row>
    <row r="71" spans="1:10" x14ac:dyDescent="0.2">
      <c r="A71" s="3">
        <v>2019</v>
      </c>
      <c r="B71" s="77" t="s">
        <v>7</v>
      </c>
      <c r="C71" s="72">
        <v>6059</v>
      </c>
      <c r="D71" s="86">
        <v>53.1</v>
      </c>
      <c r="E71" s="72">
        <v>5309</v>
      </c>
      <c r="F71" s="86">
        <v>46.5</v>
      </c>
      <c r="G71" s="235">
        <v>50</v>
      </c>
      <c r="H71" s="86">
        <v>0.4</v>
      </c>
      <c r="I71" s="293">
        <v>11418</v>
      </c>
      <c r="J71" s="299"/>
    </row>
    <row r="72" spans="1:10" x14ac:dyDescent="0.2">
      <c r="A72" s="3">
        <v>2020</v>
      </c>
      <c r="B72" s="77" t="s">
        <v>34</v>
      </c>
      <c r="C72" s="72">
        <v>183</v>
      </c>
      <c r="D72" s="86">
        <v>58.1</v>
      </c>
      <c r="E72" s="72">
        <v>131</v>
      </c>
      <c r="F72" s="86">
        <v>41.6</v>
      </c>
      <c r="G72" s="234" t="s">
        <v>215</v>
      </c>
      <c r="H72" s="108" t="s">
        <v>223</v>
      </c>
      <c r="I72" s="293">
        <v>315</v>
      </c>
      <c r="J72" s="294">
        <v>3.6</v>
      </c>
    </row>
    <row r="73" spans="1:10" x14ac:dyDescent="0.2">
      <c r="A73" s="3"/>
      <c r="B73" s="77" t="s">
        <v>35</v>
      </c>
      <c r="C73" s="72">
        <v>116</v>
      </c>
      <c r="D73" s="86">
        <v>54.2</v>
      </c>
      <c r="E73" s="72">
        <v>98</v>
      </c>
      <c r="F73" s="86">
        <v>45.8</v>
      </c>
      <c r="G73" s="234">
        <v>0</v>
      </c>
      <c r="H73" s="108">
        <v>0</v>
      </c>
      <c r="I73" s="293">
        <v>214</v>
      </c>
      <c r="J73" s="294">
        <v>2.4</v>
      </c>
    </row>
    <row r="74" spans="1:10" x14ac:dyDescent="0.2">
      <c r="A74" s="3"/>
      <c r="B74" s="77" t="s">
        <v>36</v>
      </c>
      <c r="C74" s="72">
        <v>338</v>
      </c>
      <c r="D74" s="86">
        <v>66.8</v>
      </c>
      <c r="E74" s="72">
        <v>168</v>
      </c>
      <c r="F74" s="86">
        <v>33.200000000000003</v>
      </c>
      <c r="G74" s="234">
        <v>0</v>
      </c>
      <c r="H74" s="108">
        <v>0</v>
      </c>
      <c r="I74" s="293">
        <v>506</v>
      </c>
      <c r="J74" s="294">
        <v>5.8</v>
      </c>
    </row>
    <row r="75" spans="1:10" x14ac:dyDescent="0.2">
      <c r="A75" s="3"/>
      <c r="B75" s="77" t="s">
        <v>37</v>
      </c>
      <c r="C75" s="72">
        <v>162</v>
      </c>
      <c r="D75" s="86">
        <v>21.9</v>
      </c>
      <c r="E75" s="72">
        <v>577</v>
      </c>
      <c r="F75" s="86">
        <v>78.099999999999994</v>
      </c>
      <c r="G75" s="234">
        <v>0</v>
      </c>
      <c r="H75" s="108">
        <v>0</v>
      </c>
      <c r="I75" s="293">
        <v>739</v>
      </c>
      <c r="J75" s="294">
        <v>8.4</v>
      </c>
    </row>
    <row r="76" spans="1:10" x14ac:dyDescent="0.2">
      <c r="A76" s="3"/>
      <c r="B76" s="77" t="s">
        <v>38</v>
      </c>
      <c r="C76" s="72">
        <v>53</v>
      </c>
      <c r="D76" s="86">
        <v>31.7</v>
      </c>
      <c r="E76" s="72">
        <v>114</v>
      </c>
      <c r="F76" s="86">
        <v>68.3</v>
      </c>
      <c r="G76" s="234">
        <v>0</v>
      </c>
      <c r="H76" s="108">
        <v>0</v>
      </c>
      <c r="I76" s="293">
        <v>167</v>
      </c>
      <c r="J76" s="294">
        <v>1.9</v>
      </c>
    </row>
    <row r="77" spans="1:10" x14ac:dyDescent="0.2">
      <c r="A77" s="3"/>
      <c r="B77" s="77" t="s">
        <v>39</v>
      </c>
      <c r="C77" s="72">
        <v>163</v>
      </c>
      <c r="D77" s="86">
        <v>31.4</v>
      </c>
      <c r="E77" s="72">
        <v>356</v>
      </c>
      <c r="F77" s="86">
        <v>68.599999999999994</v>
      </c>
      <c r="G77" s="234">
        <v>0</v>
      </c>
      <c r="H77" s="108">
        <v>0</v>
      </c>
      <c r="I77" s="293">
        <v>519</v>
      </c>
      <c r="J77" s="294">
        <v>5.9</v>
      </c>
    </row>
    <row r="78" spans="1:10" x14ac:dyDescent="0.2">
      <c r="A78" s="3"/>
      <c r="B78" s="77" t="s">
        <v>40</v>
      </c>
      <c r="C78" s="72">
        <v>158</v>
      </c>
      <c r="D78" s="86">
        <v>66.400000000000006</v>
      </c>
      <c r="E78" s="72">
        <v>78</v>
      </c>
      <c r="F78" s="86">
        <v>32.799999999999997</v>
      </c>
      <c r="G78" s="234" t="s">
        <v>215</v>
      </c>
      <c r="H78" s="108" t="s">
        <v>227</v>
      </c>
      <c r="I78" s="293">
        <v>238</v>
      </c>
      <c r="J78" s="294">
        <v>2.7</v>
      </c>
    </row>
    <row r="79" spans="1:10" x14ac:dyDescent="0.2">
      <c r="A79" s="3"/>
      <c r="B79" s="77" t="s">
        <v>41</v>
      </c>
      <c r="C79" s="72">
        <v>149</v>
      </c>
      <c r="D79" s="86">
        <v>59.4</v>
      </c>
      <c r="E79" s="72">
        <v>102</v>
      </c>
      <c r="F79" s="86">
        <v>40.6</v>
      </c>
      <c r="G79" s="234">
        <v>0</v>
      </c>
      <c r="H79" s="108">
        <v>0</v>
      </c>
      <c r="I79" s="293">
        <v>251</v>
      </c>
      <c r="J79" s="294">
        <v>2.9</v>
      </c>
    </row>
    <row r="80" spans="1:10" x14ac:dyDescent="0.2">
      <c r="A80" s="3"/>
      <c r="B80" s="77" t="s">
        <v>42</v>
      </c>
      <c r="C80" s="72">
        <v>26</v>
      </c>
      <c r="D80" s="86">
        <v>53.1</v>
      </c>
      <c r="E80" s="72">
        <v>23</v>
      </c>
      <c r="F80" s="86">
        <v>46.9</v>
      </c>
      <c r="G80" s="234">
        <v>0</v>
      </c>
      <c r="H80" s="108">
        <v>0</v>
      </c>
      <c r="I80" s="293">
        <v>49</v>
      </c>
      <c r="J80" s="294">
        <v>0.6</v>
      </c>
    </row>
    <row r="81" spans="1:10" x14ac:dyDescent="0.2">
      <c r="A81" s="3"/>
      <c r="B81" s="77" t="s">
        <v>43</v>
      </c>
      <c r="C81" s="72">
        <v>134</v>
      </c>
      <c r="D81" s="86">
        <v>56.1</v>
      </c>
      <c r="E81" s="72">
        <v>105</v>
      </c>
      <c r="F81" s="86">
        <v>43.9</v>
      </c>
      <c r="G81" s="234">
        <v>0</v>
      </c>
      <c r="H81" s="108">
        <v>0</v>
      </c>
      <c r="I81" s="293">
        <v>239</v>
      </c>
      <c r="J81" s="294">
        <v>2.7</v>
      </c>
    </row>
    <row r="82" spans="1:10" x14ac:dyDescent="0.2">
      <c r="A82" s="3"/>
      <c r="B82" s="77" t="s">
        <v>44</v>
      </c>
      <c r="C82" s="72">
        <v>53</v>
      </c>
      <c r="D82" s="86">
        <v>43.8</v>
      </c>
      <c r="E82" s="72">
        <v>68</v>
      </c>
      <c r="F82" s="86">
        <v>56.2</v>
      </c>
      <c r="G82" s="234">
        <v>0</v>
      </c>
      <c r="H82" s="108">
        <v>0</v>
      </c>
      <c r="I82" s="293">
        <v>121</v>
      </c>
      <c r="J82" s="294">
        <v>1.4</v>
      </c>
    </row>
    <row r="83" spans="1:10" x14ac:dyDescent="0.2">
      <c r="A83" s="3"/>
      <c r="B83" s="77" t="s">
        <v>45</v>
      </c>
      <c r="C83" s="72">
        <v>214</v>
      </c>
      <c r="D83" s="86">
        <v>70.400000000000006</v>
      </c>
      <c r="E83" s="72">
        <v>89</v>
      </c>
      <c r="F83" s="86">
        <v>29.3</v>
      </c>
      <c r="G83" s="234" t="s">
        <v>215</v>
      </c>
      <c r="H83" s="108" t="s">
        <v>224</v>
      </c>
      <c r="I83" s="293">
        <v>304</v>
      </c>
      <c r="J83" s="294">
        <v>3.5</v>
      </c>
    </row>
    <row r="84" spans="1:10" x14ac:dyDescent="0.2">
      <c r="A84" s="3"/>
      <c r="B84" s="77" t="s">
        <v>46</v>
      </c>
      <c r="C84" s="72">
        <v>165</v>
      </c>
      <c r="D84" s="86">
        <v>58.5</v>
      </c>
      <c r="E84" s="72">
        <v>117</v>
      </c>
      <c r="F84" s="86">
        <v>41.5</v>
      </c>
      <c r="G84" s="234">
        <v>0</v>
      </c>
      <c r="H84" s="108">
        <v>0</v>
      </c>
      <c r="I84" s="293">
        <v>282</v>
      </c>
      <c r="J84" s="294">
        <v>3.2</v>
      </c>
    </row>
    <row r="85" spans="1:10" x14ac:dyDescent="0.2">
      <c r="A85" s="3"/>
      <c r="B85" s="77" t="s">
        <v>47</v>
      </c>
      <c r="C85" s="72">
        <v>17</v>
      </c>
      <c r="D85" s="86">
        <v>16.5</v>
      </c>
      <c r="E85" s="72">
        <v>85</v>
      </c>
      <c r="F85" s="86">
        <v>82.5</v>
      </c>
      <c r="G85" s="234" t="s">
        <v>215</v>
      </c>
      <c r="H85" s="108" t="s">
        <v>228</v>
      </c>
      <c r="I85" s="293">
        <v>103</v>
      </c>
      <c r="J85" s="294">
        <v>1.2</v>
      </c>
    </row>
    <row r="86" spans="1:10" x14ac:dyDescent="0.2">
      <c r="A86" s="3"/>
      <c r="B86" s="77" t="s">
        <v>48</v>
      </c>
      <c r="C86" s="72">
        <v>147</v>
      </c>
      <c r="D86" s="86">
        <v>41.3</v>
      </c>
      <c r="E86" s="72">
        <v>209</v>
      </c>
      <c r="F86" s="86">
        <v>58.7</v>
      </c>
      <c r="G86" s="234">
        <v>0</v>
      </c>
      <c r="H86" s="108">
        <v>0</v>
      </c>
      <c r="I86" s="293">
        <v>356</v>
      </c>
      <c r="J86" s="294">
        <v>4.0999999999999996</v>
      </c>
    </row>
    <row r="87" spans="1:10" x14ac:dyDescent="0.2">
      <c r="A87" s="3"/>
      <c r="B87" s="77" t="s">
        <v>49</v>
      </c>
      <c r="C87" s="72">
        <v>223</v>
      </c>
      <c r="D87" s="86">
        <v>65.400000000000006</v>
      </c>
      <c r="E87" s="72">
        <v>115</v>
      </c>
      <c r="F87" s="86">
        <v>33.700000000000003</v>
      </c>
      <c r="G87" s="234">
        <v>3</v>
      </c>
      <c r="H87" s="108">
        <v>0.9</v>
      </c>
      <c r="I87" s="293">
        <v>341</v>
      </c>
      <c r="J87" s="294">
        <v>3.9</v>
      </c>
    </row>
    <row r="88" spans="1:10" x14ac:dyDescent="0.2">
      <c r="A88" s="3"/>
      <c r="B88" s="77" t="s">
        <v>50</v>
      </c>
      <c r="C88" s="72">
        <v>149</v>
      </c>
      <c r="D88" s="86">
        <v>37.9</v>
      </c>
      <c r="E88" s="72">
        <v>244</v>
      </c>
      <c r="F88" s="86">
        <v>62.1</v>
      </c>
      <c r="G88" s="234">
        <v>0</v>
      </c>
      <c r="H88" s="108">
        <v>0</v>
      </c>
      <c r="I88" s="293">
        <v>393</v>
      </c>
      <c r="J88" s="294">
        <v>4.5</v>
      </c>
    </row>
    <row r="89" spans="1:10" x14ac:dyDescent="0.2">
      <c r="A89" s="3"/>
      <c r="B89" s="77" t="s">
        <v>51</v>
      </c>
      <c r="C89" s="72">
        <v>161</v>
      </c>
      <c r="D89" s="86">
        <v>96.4</v>
      </c>
      <c r="E89" s="72">
        <v>3</v>
      </c>
      <c r="F89" s="86">
        <v>1.8</v>
      </c>
      <c r="G89" s="234">
        <v>3</v>
      </c>
      <c r="H89" s="108">
        <v>1.8</v>
      </c>
      <c r="I89" s="293">
        <v>167</v>
      </c>
      <c r="J89" s="294">
        <v>1.9</v>
      </c>
    </row>
    <row r="90" spans="1:10" x14ac:dyDescent="0.2">
      <c r="A90" s="3"/>
      <c r="B90" s="77" t="s">
        <v>52</v>
      </c>
      <c r="C90" s="72">
        <v>128</v>
      </c>
      <c r="D90" s="86">
        <v>45.7</v>
      </c>
      <c r="E90" s="72">
        <v>152</v>
      </c>
      <c r="F90" s="86">
        <v>54.3</v>
      </c>
      <c r="G90" s="234">
        <v>0</v>
      </c>
      <c r="H90" s="108">
        <v>0</v>
      </c>
      <c r="I90" s="293">
        <v>280</v>
      </c>
      <c r="J90" s="294">
        <v>3.2</v>
      </c>
    </row>
    <row r="91" spans="1:10" x14ac:dyDescent="0.2">
      <c r="A91" s="3"/>
      <c r="B91" s="77" t="s">
        <v>53</v>
      </c>
      <c r="C91" s="72">
        <v>101</v>
      </c>
      <c r="D91" s="86">
        <v>39.1</v>
      </c>
      <c r="E91" s="72">
        <v>157</v>
      </c>
      <c r="F91" s="86">
        <v>60.9</v>
      </c>
      <c r="G91" s="234">
        <v>0</v>
      </c>
      <c r="H91" s="108">
        <v>0</v>
      </c>
      <c r="I91" s="293">
        <v>258</v>
      </c>
      <c r="J91" s="294">
        <v>2.9</v>
      </c>
    </row>
    <row r="92" spans="1:10" x14ac:dyDescent="0.2">
      <c r="A92" s="3"/>
      <c r="B92" s="77" t="s">
        <v>54</v>
      </c>
      <c r="C92" s="72">
        <v>347</v>
      </c>
      <c r="D92" s="86">
        <v>54</v>
      </c>
      <c r="E92" s="72">
        <v>296</v>
      </c>
      <c r="F92" s="86">
        <v>46</v>
      </c>
      <c r="G92" s="234">
        <v>0</v>
      </c>
      <c r="H92" s="108">
        <v>0</v>
      </c>
      <c r="I92" s="293">
        <v>643</v>
      </c>
      <c r="J92" s="294">
        <v>7.3</v>
      </c>
    </row>
    <row r="93" spans="1:10" x14ac:dyDescent="0.2">
      <c r="A93" s="3"/>
      <c r="B93" s="77" t="s">
        <v>55</v>
      </c>
      <c r="C93" s="72">
        <v>146</v>
      </c>
      <c r="D93" s="86">
        <v>44.1</v>
      </c>
      <c r="E93" s="72">
        <v>185</v>
      </c>
      <c r="F93" s="86">
        <v>55.9</v>
      </c>
      <c r="G93" s="234">
        <v>0</v>
      </c>
      <c r="H93" s="108">
        <v>0</v>
      </c>
      <c r="I93" s="293">
        <v>331</v>
      </c>
      <c r="J93" s="294">
        <v>3.8</v>
      </c>
    </row>
    <row r="94" spans="1:10" x14ac:dyDescent="0.2">
      <c r="A94" s="3"/>
      <c r="B94" s="77" t="s">
        <v>56</v>
      </c>
      <c r="C94" s="72">
        <v>37</v>
      </c>
      <c r="D94" s="86">
        <v>45.7</v>
      </c>
      <c r="E94" s="72">
        <v>40</v>
      </c>
      <c r="F94" s="86">
        <v>49.4</v>
      </c>
      <c r="G94" s="234">
        <v>4</v>
      </c>
      <c r="H94" s="108">
        <v>4.9000000000000004</v>
      </c>
      <c r="I94" s="293">
        <v>81</v>
      </c>
      <c r="J94" s="294">
        <v>0.9</v>
      </c>
    </row>
    <row r="95" spans="1:10" x14ac:dyDescent="0.2">
      <c r="A95" s="3"/>
      <c r="B95" s="77" t="s">
        <v>57</v>
      </c>
      <c r="C95" s="72">
        <v>146</v>
      </c>
      <c r="D95" s="86">
        <v>80.2</v>
      </c>
      <c r="E95" s="72">
        <v>35</v>
      </c>
      <c r="F95" s="86">
        <v>19.2</v>
      </c>
      <c r="G95" s="234" t="s">
        <v>215</v>
      </c>
      <c r="H95" s="108" t="s">
        <v>225</v>
      </c>
      <c r="I95" s="293">
        <v>182</v>
      </c>
      <c r="J95" s="294">
        <v>2.1</v>
      </c>
    </row>
    <row r="96" spans="1:10" x14ac:dyDescent="0.2">
      <c r="A96" s="3"/>
      <c r="B96" s="77" t="s">
        <v>58</v>
      </c>
      <c r="C96" s="72">
        <v>221</v>
      </c>
      <c r="D96" s="86">
        <v>72.2</v>
      </c>
      <c r="E96" s="72">
        <v>85</v>
      </c>
      <c r="F96" s="86">
        <v>27.8</v>
      </c>
      <c r="G96" s="234">
        <v>0</v>
      </c>
      <c r="H96" s="108">
        <v>0</v>
      </c>
      <c r="I96" s="293">
        <v>306</v>
      </c>
      <c r="J96" s="294">
        <v>3.5</v>
      </c>
    </row>
    <row r="97" spans="1:13" x14ac:dyDescent="0.2">
      <c r="A97" s="3"/>
      <c r="B97" s="77" t="s">
        <v>59</v>
      </c>
      <c r="C97" s="72">
        <v>121</v>
      </c>
      <c r="D97" s="86">
        <v>63.4</v>
      </c>
      <c r="E97" s="72">
        <v>70</v>
      </c>
      <c r="F97" s="86">
        <v>36.6</v>
      </c>
      <c r="G97" s="234">
        <v>0</v>
      </c>
      <c r="H97" s="108">
        <v>0</v>
      </c>
      <c r="I97" s="293">
        <v>191</v>
      </c>
      <c r="J97" s="294">
        <v>2.2000000000000002</v>
      </c>
    </row>
    <row r="98" spans="1:13" x14ac:dyDescent="0.2">
      <c r="A98" s="3"/>
      <c r="B98" s="77" t="s">
        <v>60</v>
      </c>
      <c r="C98" s="72">
        <v>206</v>
      </c>
      <c r="D98" s="86">
        <v>70.3</v>
      </c>
      <c r="E98" s="72">
        <v>87</v>
      </c>
      <c r="F98" s="86">
        <v>29.7</v>
      </c>
      <c r="G98" s="234">
        <v>0</v>
      </c>
      <c r="H98" s="108">
        <v>0</v>
      </c>
      <c r="I98" s="293">
        <v>293</v>
      </c>
      <c r="J98" s="294">
        <v>3.3</v>
      </c>
    </row>
    <row r="99" spans="1:13" x14ac:dyDescent="0.2">
      <c r="A99" s="3"/>
      <c r="B99" s="77" t="s">
        <v>61</v>
      </c>
      <c r="C99" s="72">
        <v>122</v>
      </c>
      <c r="D99" s="86">
        <v>57</v>
      </c>
      <c r="E99" s="72">
        <v>92</v>
      </c>
      <c r="F99" s="86">
        <v>43</v>
      </c>
      <c r="G99" s="234">
        <v>0</v>
      </c>
      <c r="H99" s="108">
        <v>0</v>
      </c>
      <c r="I99" s="293">
        <v>214</v>
      </c>
      <c r="J99" s="294">
        <v>2.4</v>
      </c>
    </row>
    <row r="100" spans="1:13" x14ac:dyDescent="0.2">
      <c r="A100" s="3"/>
      <c r="B100" s="77" t="s">
        <v>62</v>
      </c>
      <c r="C100" s="72">
        <v>285</v>
      </c>
      <c r="D100" s="86">
        <v>69.3</v>
      </c>
      <c r="E100" s="72">
        <v>126</v>
      </c>
      <c r="F100" s="86">
        <v>30.7</v>
      </c>
      <c r="G100" s="234">
        <v>0</v>
      </c>
      <c r="H100" s="108">
        <v>0</v>
      </c>
      <c r="I100" s="293">
        <v>411</v>
      </c>
      <c r="J100" s="294">
        <v>4.7</v>
      </c>
    </row>
    <row r="101" spans="1:13" x14ac:dyDescent="0.2">
      <c r="A101" s="3"/>
      <c r="B101" s="77" t="s">
        <v>63</v>
      </c>
      <c r="C101" s="72">
        <v>96</v>
      </c>
      <c r="D101" s="86">
        <v>37.9</v>
      </c>
      <c r="E101" s="72">
        <v>157</v>
      </c>
      <c r="F101" s="86">
        <v>62.1</v>
      </c>
      <c r="G101" s="234">
        <v>0</v>
      </c>
      <c r="H101" s="108">
        <v>0</v>
      </c>
      <c r="I101" s="293">
        <v>253</v>
      </c>
      <c r="J101" s="294">
        <v>2.9</v>
      </c>
    </row>
    <row r="102" spans="1:13" x14ac:dyDescent="0.2">
      <c r="A102" s="3"/>
      <c r="B102" s="77" t="s">
        <v>64</v>
      </c>
      <c r="C102" s="234" t="s">
        <v>215</v>
      </c>
      <c r="D102" s="86" t="s">
        <v>288</v>
      </c>
      <c r="E102" s="72">
        <v>0</v>
      </c>
      <c r="F102" s="86">
        <v>0</v>
      </c>
      <c r="G102" s="234">
        <v>0</v>
      </c>
      <c r="H102" s="108">
        <v>0</v>
      </c>
      <c r="I102" s="462" t="s">
        <v>215</v>
      </c>
      <c r="J102" s="294">
        <v>0</v>
      </c>
    </row>
    <row r="103" spans="1:13" x14ac:dyDescent="0.2">
      <c r="A103" s="3"/>
      <c r="B103" s="77" t="s">
        <v>65</v>
      </c>
      <c r="C103" s="72">
        <v>14</v>
      </c>
      <c r="D103" s="86">
        <v>100</v>
      </c>
      <c r="E103" s="233">
        <v>0</v>
      </c>
      <c r="F103" s="108">
        <v>0</v>
      </c>
      <c r="G103" s="234">
        <v>0</v>
      </c>
      <c r="H103" s="108">
        <v>0</v>
      </c>
      <c r="I103" s="293">
        <v>14</v>
      </c>
      <c r="J103" s="294">
        <v>0.2</v>
      </c>
    </row>
    <row r="104" spans="1:13" ht="12" customHeight="1" x14ac:dyDescent="0.2">
      <c r="A104" s="3">
        <v>2020</v>
      </c>
      <c r="B104" s="3" t="s">
        <v>7</v>
      </c>
      <c r="C104" s="70">
        <v>4581</v>
      </c>
      <c r="D104" s="86" t="s">
        <v>289</v>
      </c>
      <c r="E104" s="70">
        <v>4164</v>
      </c>
      <c r="F104" s="86" t="s">
        <v>290</v>
      </c>
      <c r="G104" s="236">
        <v>16</v>
      </c>
      <c r="H104" s="86">
        <v>0.2</v>
      </c>
      <c r="I104" s="298">
        <v>8762</v>
      </c>
      <c r="J104" s="299"/>
    </row>
    <row r="105" spans="1:13" x14ac:dyDescent="0.2">
      <c r="A105" s="3" t="s">
        <v>68</v>
      </c>
      <c r="B105" s="3" t="s">
        <v>7</v>
      </c>
      <c r="C105" s="70">
        <v>16299</v>
      </c>
      <c r="D105" s="86" t="s">
        <v>291</v>
      </c>
      <c r="E105" s="70">
        <v>14825</v>
      </c>
      <c r="F105" s="86" t="s">
        <v>292</v>
      </c>
      <c r="G105" s="236">
        <v>116</v>
      </c>
      <c r="H105" s="86">
        <v>0.4</v>
      </c>
      <c r="I105" s="298">
        <v>31244</v>
      </c>
      <c r="J105" s="296" t="s">
        <v>22</v>
      </c>
    </row>
    <row r="106" spans="1:13" x14ac:dyDescent="0.2">
      <c r="A106" s="3"/>
      <c r="B106" s="3"/>
      <c r="C106" s="3"/>
      <c r="D106" s="3"/>
      <c r="E106" s="3"/>
      <c r="F106" s="3"/>
      <c r="G106" s="3"/>
      <c r="H106" s="3"/>
      <c r="I106" s="3"/>
      <c r="J106" s="3"/>
      <c r="K106" s="3"/>
      <c r="L106" s="3"/>
      <c r="M106" s="3"/>
    </row>
    <row r="107" spans="1:13" x14ac:dyDescent="0.2">
      <c r="A107" s="619" t="s">
        <v>127</v>
      </c>
      <c r="B107" s="619"/>
      <c r="C107" s="619"/>
      <c r="D107" s="619"/>
      <c r="E107" s="619"/>
      <c r="F107" s="619"/>
      <c r="G107" s="619"/>
      <c r="H107" s="619"/>
      <c r="I107" s="619"/>
      <c r="J107" s="619"/>
      <c r="K107" s="42"/>
      <c r="L107" s="41"/>
      <c r="M107" s="3"/>
    </row>
    <row r="108" spans="1:13" x14ac:dyDescent="0.2">
      <c r="A108" s="617" t="s">
        <v>157</v>
      </c>
      <c r="B108" s="617"/>
      <c r="C108" s="617"/>
      <c r="D108" s="617"/>
      <c r="E108" s="617"/>
      <c r="F108" s="617"/>
      <c r="G108" s="617"/>
      <c r="H108" s="617"/>
      <c r="I108" s="617"/>
      <c r="J108" s="617"/>
      <c r="K108" s="46"/>
      <c r="L108" s="46"/>
    </row>
    <row r="109" spans="1:13" x14ac:dyDescent="0.2">
      <c r="A109" s="617" t="s">
        <v>164</v>
      </c>
      <c r="B109" s="617"/>
      <c r="C109" s="617"/>
      <c r="D109" s="617"/>
      <c r="E109" s="617"/>
      <c r="F109" s="617"/>
      <c r="G109" s="617"/>
      <c r="H109" s="617"/>
      <c r="I109" s="617"/>
      <c r="J109" s="617"/>
      <c r="K109" s="47"/>
      <c r="L109" s="48"/>
    </row>
    <row r="143" spans="1:6" x14ac:dyDescent="0.2">
      <c r="A143" s="38"/>
      <c r="B143" s="38"/>
      <c r="C143" s="38"/>
      <c r="D143" s="38"/>
      <c r="E143" s="38"/>
      <c r="F143" s="38"/>
    </row>
  </sheetData>
  <mergeCells count="7">
    <mergeCell ref="A109:J109"/>
    <mergeCell ref="A107:J107"/>
    <mergeCell ref="A108:J108"/>
    <mergeCell ref="A1:M1"/>
    <mergeCell ref="A2:K2"/>
    <mergeCell ref="A3:J3"/>
    <mergeCell ref="A4:J4"/>
  </mergeCells>
  <conditionalFormatting sqref="A6:B105 I104 J105 A106:M106">
    <cfRule type="expression" dxfId="488" priority="60">
      <formula>IF($B6="Total",1,0)</formula>
    </cfRule>
  </conditionalFormatting>
  <conditionalFormatting sqref="A6:A104 A106">
    <cfRule type="expression" dxfId="487" priority="58">
      <formula>IF(OR($B5="Organisation",$B6="Total",$B5="Total"),0,1)</formula>
    </cfRule>
  </conditionalFormatting>
  <conditionalFormatting sqref="A105">
    <cfRule type="expression" dxfId="486" priority="114">
      <formula>IF(OR(#REF!="Organisation",$B105="Total",#REF!="Total"),0,1)</formula>
    </cfRule>
  </conditionalFormatting>
  <conditionalFormatting sqref="D6:D70 D72:D102">
    <cfRule type="expression" dxfId="485" priority="57">
      <formula>IF($B6="Total",1,0)</formula>
    </cfRule>
  </conditionalFormatting>
  <conditionalFormatting sqref="D103">
    <cfRule type="expression" dxfId="484" priority="56">
      <formula>IF($B103="Total",1,0)</formula>
    </cfRule>
  </conditionalFormatting>
  <conditionalFormatting sqref="F6:F37 F39:F70 F72:F102">
    <cfRule type="expression" dxfId="483" priority="55">
      <formula>IF($B6="Total",1,0)</formula>
    </cfRule>
  </conditionalFormatting>
  <conditionalFormatting sqref="F103">
    <cfRule type="expression" dxfId="482" priority="54">
      <formula>IF($B103="Total",1,0)</formula>
    </cfRule>
  </conditionalFormatting>
  <conditionalFormatting sqref="H6:H37 H72:H102 H39:H70">
    <cfRule type="expression" dxfId="481" priority="49">
      <formula>IF($B6="Total",1,0)</formula>
    </cfRule>
  </conditionalFormatting>
  <conditionalFormatting sqref="H103">
    <cfRule type="expression" dxfId="480" priority="48">
      <formula>IF($B103="Total",1,0)</formula>
    </cfRule>
  </conditionalFormatting>
  <conditionalFormatting sqref="I6:J37 I39:J70 I38 I72:J102 I71">
    <cfRule type="expression" dxfId="479" priority="47">
      <formula>IF($B6="Total",1,0)</formula>
    </cfRule>
  </conditionalFormatting>
  <conditionalFormatting sqref="I103:J103">
    <cfRule type="expression" dxfId="478" priority="46">
      <formula>IF($B103="Total",1,0)</formula>
    </cfRule>
  </conditionalFormatting>
  <conditionalFormatting sqref="G104">
    <cfRule type="expression" dxfId="477" priority="45">
      <formula>IF($B104="Total",1,0)</formula>
    </cfRule>
  </conditionalFormatting>
  <conditionalFormatting sqref="G6:G102">
    <cfRule type="expression" dxfId="476" priority="44">
      <formula>IF($B6="Total",1,0)</formula>
    </cfRule>
  </conditionalFormatting>
  <conditionalFormatting sqref="G103">
    <cfRule type="expression" dxfId="475" priority="43">
      <formula>IF($B103="Total",1,0)</formula>
    </cfRule>
  </conditionalFormatting>
  <conditionalFormatting sqref="C103">
    <cfRule type="expression" dxfId="474" priority="31">
      <formula>IF($B103="Total",1,0)</formula>
    </cfRule>
  </conditionalFormatting>
  <conditionalFormatting sqref="E104">
    <cfRule type="expression" dxfId="473" priority="36">
      <formula>IF($B104="Total",1,0)</formula>
    </cfRule>
  </conditionalFormatting>
  <conditionalFormatting sqref="E6:E102">
    <cfRule type="expression" dxfId="472" priority="35">
      <formula>IF($B6="Total",1,0)</formula>
    </cfRule>
  </conditionalFormatting>
  <conditionalFormatting sqref="E103">
    <cfRule type="expression" dxfId="471" priority="34">
      <formula>IF($B103="Total",1,0)</formula>
    </cfRule>
  </conditionalFormatting>
  <conditionalFormatting sqref="C104:C105">
    <cfRule type="expression" dxfId="470" priority="33">
      <formula>IF($B104="Total",1,0)</formula>
    </cfRule>
  </conditionalFormatting>
  <conditionalFormatting sqref="C6:C102">
    <cfRule type="expression" dxfId="469" priority="32">
      <formula>IF($B6="Total",1,0)</formula>
    </cfRule>
  </conditionalFormatting>
  <conditionalFormatting sqref="E105">
    <cfRule type="expression" dxfId="468" priority="29">
      <formula>IF($B105="Total",1,0)</formula>
    </cfRule>
  </conditionalFormatting>
  <conditionalFormatting sqref="G105">
    <cfRule type="expression" dxfId="467" priority="26">
      <formula>IF($B105="Total",1,0)</formula>
    </cfRule>
  </conditionalFormatting>
  <conditionalFormatting sqref="I105">
    <cfRule type="expression" dxfId="466" priority="25">
      <formula>IF($B105="Total",1,0)</formula>
    </cfRule>
  </conditionalFormatting>
  <conditionalFormatting sqref="F38">
    <cfRule type="expression" dxfId="465" priority="24">
      <formula>IF($B38="Total",1,0)</formula>
    </cfRule>
  </conditionalFormatting>
  <conditionalFormatting sqref="J38">
    <cfRule type="expression" dxfId="464" priority="21">
      <formula>IF($B38="Total",1,0)</formula>
    </cfRule>
  </conditionalFormatting>
  <conditionalFormatting sqref="H105">
    <cfRule type="expression" dxfId="463" priority="2">
      <formula>IF($B105="Total",1,0)</formula>
    </cfRule>
  </conditionalFormatting>
  <conditionalFormatting sqref="J71">
    <cfRule type="expression" dxfId="462" priority="20">
      <formula>IF($B71="Total",1,0)</formula>
    </cfRule>
  </conditionalFormatting>
  <conditionalFormatting sqref="J104">
    <cfRule type="expression" dxfId="461" priority="19">
      <formula>IF($B104="Total",1,0)</formula>
    </cfRule>
  </conditionalFormatting>
  <conditionalFormatting sqref="H71">
    <cfRule type="expression" dxfId="460" priority="18">
      <formula>IF($B71="Total",1,0)</formula>
    </cfRule>
  </conditionalFormatting>
  <conditionalFormatting sqref="F71">
    <cfRule type="expression" dxfId="459" priority="16">
      <formula>IF($B71="Total",1,0)</formula>
    </cfRule>
  </conditionalFormatting>
  <conditionalFormatting sqref="D71">
    <cfRule type="expression" dxfId="458" priority="15">
      <formula>IF($B71="Total",1,0)</formula>
    </cfRule>
  </conditionalFormatting>
  <conditionalFormatting sqref="H104">
    <cfRule type="expression" dxfId="457" priority="14">
      <formula>IF($B104="Total",1,0)</formula>
    </cfRule>
  </conditionalFormatting>
  <conditionalFormatting sqref="F104">
    <cfRule type="expression" dxfId="456" priority="11">
      <formula>IF($B104="Total",1,0)</formula>
    </cfRule>
  </conditionalFormatting>
  <conditionalFormatting sqref="D104">
    <cfRule type="expression" dxfId="455" priority="10">
      <formula>IF($B104="Total",1,0)</formula>
    </cfRule>
  </conditionalFormatting>
  <conditionalFormatting sqref="D105">
    <cfRule type="expression" dxfId="454" priority="8">
      <formula>IF($B105="Total",1,0)</formula>
    </cfRule>
  </conditionalFormatting>
  <conditionalFormatting sqref="F105">
    <cfRule type="expression" dxfId="453" priority="6">
      <formula>IF($B105="Total",1,0)</formula>
    </cfRule>
  </conditionalFormatting>
  <conditionalFormatting sqref="H38">
    <cfRule type="expression" dxfId="452" priority="3">
      <formula>IF($B38="Total",1,0)</formula>
    </cfRule>
  </conditionalFormatting>
  <pageMargins left="0.7" right="0.7" top="0.75" bottom="0.75" header="0.3" footer="0.3"/>
  <pageSetup paperSize="9" scale="42"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465" id="{037F36A6-F651-4FFF-9AB7-04D64A82AF0A}">
            <xm:f>IF('Fig11'!#REF!="Total",1,0)</xm:f>
            <x14:dxf>
              <font>
                <b/>
                <i val="0"/>
              </font>
              <fill>
                <patternFill>
                  <bgColor theme="4" tint="0.39994506668294322"/>
                </patternFill>
              </fill>
              <border>
                <left style="thin">
                  <color auto="1"/>
                </left>
                <right style="thin">
                  <color auto="1"/>
                </right>
                <top style="thin">
                  <color auto="1"/>
                </top>
                <bottom style="thin">
                  <color auto="1"/>
                </bottom>
                <vertical/>
                <horizontal/>
              </border>
            </x14:dxf>
          </x14:cfRule>
          <xm:sqref>G107:M107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70"/>
  <sheetViews>
    <sheetView showGridLines="0" showRowColHeaders="0" zoomScaleNormal="100" workbookViewId="0">
      <selection activeCell="L47" sqref="L47"/>
    </sheetView>
  </sheetViews>
  <sheetFormatPr defaultColWidth="9.140625" defaultRowHeight="12.75" x14ac:dyDescent="0.2"/>
  <cols>
    <col min="1" max="1" width="14.85546875" style="38" bestFit="1" customWidth="1"/>
    <col min="2" max="2" width="16.140625" style="38" customWidth="1"/>
    <col min="3" max="3" width="14.42578125" style="38" bestFit="1" customWidth="1"/>
    <col min="4" max="4" width="6.7109375" style="38" bestFit="1" customWidth="1"/>
    <col min="5" max="5" width="6.85546875" style="38" bestFit="1" customWidth="1"/>
    <col min="6" max="6" width="10" style="38" bestFit="1" customWidth="1"/>
    <col min="7" max="16384" width="9.140625" style="38"/>
  </cols>
  <sheetData>
    <row r="1" spans="1:13" ht="36" customHeight="1" x14ac:dyDescent="0.2">
      <c r="A1" s="627" t="s">
        <v>229</v>
      </c>
      <c r="B1" s="627"/>
      <c r="C1" s="627"/>
      <c r="D1" s="627"/>
      <c r="E1" s="627"/>
      <c r="F1" s="627"/>
      <c r="G1" s="627"/>
      <c r="H1" s="627"/>
      <c r="I1" s="627"/>
      <c r="J1" s="627"/>
      <c r="K1" s="627"/>
      <c r="L1" s="627"/>
      <c r="M1" s="627"/>
    </row>
    <row r="2" spans="1:13" ht="40.5" customHeight="1" x14ac:dyDescent="0.2">
      <c r="A2" s="546" t="s">
        <v>230</v>
      </c>
      <c r="B2" s="546"/>
      <c r="C2" s="546"/>
      <c r="D2" s="546"/>
      <c r="E2" s="546"/>
      <c r="F2" s="546"/>
      <c r="G2" s="546"/>
      <c r="H2" s="546"/>
      <c r="I2" s="546"/>
      <c r="J2" s="546"/>
      <c r="K2" s="546"/>
      <c r="L2" s="546"/>
      <c r="M2" s="546"/>
    </row>
    <row r="68" spans="1:11" x14ac:dyDescent="0.2">
      <c r="A68" s="175" t="s">
        <v>127</v>
      </c>
      <c r="B68" s="175"/>
      <c r="C68" s="175"/>
      <c r="D68" s="175"/>
      <c r="E68" s="175"/>
      <c r="F68" s="175"/>
      <c r="G68" s="175"/>
      <c r="H68" s="175"/>
      <c r="I68" s="175"/>
      <c r="J68" s="175"/>
      <c r="K68" s="33"/>
    </row>
    <row r="69" spans="1:11" x14ac:dyDescent="0.2">
      <c r="A69" s="174" t="s">
        <v>157</v>
      </c>
      <c r="B69" s="174"/>
      <c r="C69" s="174"/>
      <c r="D69" s="174"/>
      <c r="E69" s="174"/>
      <c r="F69" s="174"/>
      <c r="G69" s="174"/>
      <c r="H69" s="174"/>
      <c r="I69" s="174"/>
      <c r="J69" s="174"/>
      <c r="K69" s="174"/>
    </row>
    <row r="70" spans="1:11" x14ac:dyDescent="0.2">
      <c r="A70" s="37" t="s">
        <v>151</v>
      </c>
    </row>
  </sheetData>
  <mergeCells count="2">
    <mergeCell ref="A1:M1"/>
    <mergeCell ref="A2:M2"/>
  </mergeCells>
  <conditionalFormatting sqref="G68:J68">
    <cfRule type="expression" dxfId="438" priority="1">
      <formula>IF($B1048478="Total",1,0)</formula>
    </cfRule>
  </conditionalFormatting>
  <pageMargins left="0.7" right="0.7" top="0.75" bottom="0.75" header="0.3" footer="0.3"/>
  <pageSetup paperSize="9" scale="81"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V143"/>
  <sheetViews>
    <sheetView showGridLines="0" showRowColHeaders="0" topLeftCell="A67" zoomScaleNormal="100" workbookViewId="0">
      <selection activeCell="O105" activeCellId="2" sqref="O72 O39 O105"/>
    </sheetView>
  </sheetViews>
  <sheetFormatPr defaultColWidth="8.7109375" defaultRowHeight="12.75" x14ac:dyDescent="0.2"/>
  <cols>
    <col min="1" max="1" width="9.28515625" style="2" customWidth="1"/>
    <col min="2" max="2" width="15.28515625" style="2" bestFit="1" customWidth="1"/>
    <col min="3" max="16" width="8.7109375" style="2" customWidth="1"/>
    <col min="17" max="17" width="16.85546875" style="2" customWidth="1"/>
    <col min="18" max="18" width="18.5703125" style="2" customWidth="1"/>
    <col min="19" max="19" width="13.85546875" style="2" customWidth="1"/>
    <col min="20" max="20" width="17.28515625" style="2" customWidth="1"/>
    <col min="21" max="21" width="10" style="2" customWidth="1"/>
    <col min="22" max="22" width="13.42578125" style="2" customWidth="1"/>
    <col min="23" max="16384" width="8.7109375" style="2"/>
  </cols>
  <sheetData>
    <row r="1" spans="1:22" ht="18" customHeight="1" x14ac:dyDescent="0.2">
      <c r="A1" s="547" t="s">
        <v>231</v>
      </c>
      <c r="B1" s="550"/>
      <c r="C1" s="550"/>
      <c r="D1" s="550"/>
      <c r="E1" s="550"/>
      <c r="F1" s="550"/>
      <c r="G1" s="550"/>
      <c r="H1" s="550"/>
      <c r="I1" s="550"/>
      <c r="J1" s="550"/>
      <c r="K1" s="550"/>
      <c r="L1" s="550"/>
      <c r="M1" s="550"/>
      <c r="N1" s="550"/>
      <c r="O1" s="550"/>
      <c r="P1" s="550"/>
      <c r="Q1" s="550"/>
      <c r="R1" s="550"/>
      <c r="S1" s="550"/>
      <c r="T1" s="550"/>
      <c r="U1" s="550"/>
    </row>
    <row r="2" spans="1:22" ht="47.25" customHeight="1" x14ac:dyDescent="0.2">
      <c r="A2" s="546" t="s">
        <v>232</v>
      </c>
      <c r="B2" s="546"/>
      <c r="C2" s="546"/>
      <c r="D2" s="546"/>
      <c r="E2" s="546"/>
      <c r="F2" s="546"/>
      <c r="G2" s="546"/>
      <c r="H2" s="546"/>
      <c r="I2" s="546"/>
      <c r="J2" s="546"/>
      <c r="K2" s="546"/>
      <c r="L2" s="546"/>
      <c r="M2" s="546"/>
      <c r="N2" s="75"/>
      <c r="O2" s="75"/>
      <c r="P2" s="75"/>
      <c r="Q2" s="75"/>
      <c r="R2" s="75"/>
      <c r="S2" s="75"/>
      <c r="T2" s="75"/>
      <c r="U2" s="75"/>
    </row>
    <row r="3" spans="1:22" ht="24" customHeight="1" x14ac:dyDescent="0.2">
      <c r="A3" s="546" t="s">
        <v>152</v>
      </c>
      <c r="B3" s="546"/>
      <c r="C3" s="546"/>
      <c r="D3" s="546"/>
      <c r="E3" s="546"/>
      <c r="F3" s="546"/>
      <c r="G3" s="546"/>
      <c r="H3" s="546"/>
      <c r="I3" s="546"/>
      <c r="J3" s="546"/>
      <c r="K3" s="546"/>
      <c r="L3" s="546"/>
      <c r="M3" s="546"/>
      <c r="N3" s="75"/>
      <c r="O3" s="75"/>
      <c r="P3" s="75"/>
      <c r="Q3" s="75"/>
      <c r="R3" s="75"/>
      <c r="S3" s="75"/>
      <c r="T3" s="75"/>
      <c r="U3" s="75"/>
    </row>
    <row r="4" spans="1:22" ht="49.5" customHeight="1" thickBot="1" x14ac:dyDescent="0.25">
      <c r="A4" s="575" t="s">
        <v>153</v>
      </c>
      <c r="B4" s="575"/>
      <c r="C4" s="575"/>
      <c r="D4" s="575"/>
      <c r="E4" s="575"/>
      <c r="F4" s="575"/>
      <c r="G4" s="575"/>
      <c r="H4" s="575"/>
      <c r="I4" s="575"/>
      <c r="J4" s="575"/>
      <c r="K4" s="575"/>
      <c r="L4" s="575"/>
      <c r="M4" s="575"/>
      <c r="N4" s="78"/>
      <c r="O4" s="78"/>
      <c r="P4" s="78"/>
      <c r="Q4" s="78"/>
      <c r="R4" s="78"/>
      <c r="S4" s="78"/>
      <c r="T4" s="78"/>
      <c r="U4" s="78"/>
    </row>
    <row r="5" spans="1:22" ht="31.5" customHeight="1" x14ac:dyDescent="0.2">
      <c r="A5" s="551" t="s">
        <v>23</v>
      </c>
      <c r="B5" s="552" t="s">
        <v>24</v>
      </c>
      <c r="C5" s="628" t="s">
        <v>121</v>
      </c>
      <c r="D5" s="629"/>
      <c r="E5" s="628" t="s">
        <v>125</v>
      </c>
      <c r="F5" s="629"/>
      <c r="G5" s="628" t="s">
        <v>123</v>
      </c>
      <c r="H5" s="629"/>
      <c r="I5" s="628" t="s">
        <v>122</v>
      </c>
      <c r="J5" s="629"/>
      <c r="K5" s="628" t="s">
        <v>124</v>
      </c>
      <c r="L5" s="629"/>
      <c r="M5" s="628" t="s">
        <v>78</v>
      </c>
      <c r="N5" s="629"/>
      <c r="O5" s="628" t="s">
        <v>7</v>
      </c>
      <c r="P5" s="629"/>
      <c r="Q5" s="336"/>
      <c r="R5" s="336"/>
      <c r="S5" s="336"/>
      <c r="T5" s="336"/>
      <c r="U5" s="336"/>
    </row>
    <row r="6" spans="1:22" s="134" customFormat="1" ht="13.5" thickBot="1" x14ac:dyDescent="0.25">
      <c r="A6" s="569"/>
      <c r="B6" s="570"/>
      <c r="C6" s="275" t="s">
        <v>192</v>
      </c>
      <c r="D6" s="276" t="s">
        <v>193</v>
      </c>
      <c r="E6" s="275" t="s">
        <v>192</v>
      </c>
      <c r="F6" s="276" t="s">
        <v>193</v>
      </c>
      <c r="G6" s="275" t="s">
        <v>192</v>
      </c>
      <c r="H6" s="276" t="s">
        <v>193</v>
      </c>
      <c r="I6" s="275" t="s">
        <v>192</v>
      </c>
      <c r="J6" s="276" t="s">
        <v>193</v>
      </c>
      <c r="K6" s="275" t="s">
        <v>192</v>
      </c>
      <c r="L6" s="276" t="s">
        <v>193</v>
      </c>
      <c r="M6" s="275" t="s">
        <v>192</v>
      </c>
      <c r="N6" s="276" t="s">
        <v>193</v>
      </c>
      <c r="O6" s="275" t="s">
        <v>192</v>
      </c>
      <c r="P6" s="276" t="s">
        <v>193</v>
      </c>
      <c r="Q6" s="337"/>
      <c r="R6" s="337"/>
      <c r="S6" s="337"/>
      <c r="T6" s="337"/>
      <c r="U6" s="337"/>
    </row>
    <row r="7" spans="1:22" s="3" customFormat="1" x14ac:dyDescent="0.2">
      <c r="A7" s="3">
        <v>2018</v>
      </c>
      <c r="B7" s="77" t="s">
        <v>34</v>
      </c>
      <c r="C7" s="233">
        <v>108</v>
      </c>
      <c r="D7" s="108">
        <v>36.200000000000003</v>
      </c>
      <c r="E7" s="233">
        <v>92</v>
      </c>
      <c r="F7" s="108">
        <v>30.9</v>
      </c>
      <c r="G7" s="233">
        <v>68</v>
      </c>
      <c r="H7" s="108">
        <v>22.8</v>
      </c>
      <c r="I7" s="238"/>
      <c r="J7" s="109"/>
      <c r="K7" s="233">
        <v>23</v>
      </c>
      <c r="L7" s="108">
        <v>7.7</v>
      </c>
      <c r="M7" s="238"/>
      <c r="N7" s="109"/>
      <c r="O7" s="293">
        <v>298</v>
      </c>
      <c r="P7" s="294">
        <v>2.7</v>
      </c>
    </row>
    <row r="8" spans="1:22" x14ac:dyDescent="0.2">
      <c r="A8" s="3"/>
      <c r="B8" s="77" t="s">
        <v>35</v>
      </c>
      <c r="C8" s="233">
        <v>95</v>
      </c>
      <c r="D8" s="108">
        <v>30.2</v>
      </c>
      <c r="E8" s="233">
        <v>137</v>
      </c>
      <c r="F8" s="108">
        <v>43.5</v>
      </c>
      <c r="G8" s="233">
        <v>27</v>
      </c>
      <c r="H8" s="108">
        <v>8.6</v>
      </c>
      <c r="I8" s="233">
        <v>24</v>
      </c>
      <c r="J8" s="108">
        <v>7.6</v>
      </c>
      <c r="K8" s="233">
        <v>26</v>
      </c>
      <c r="L8" s="108">
        <v>8.3000000000000007</v>
      </c>
      <c r="M8" s="233">
        <v>6</v>
      </c>
      <c r="N8" s="108">
        <v>1.9</v>
      </c>
      <c r="O8" s="293">
        <v>315</v>
      </c>
      <c r="P8" s="294">
        <v>2.9</v>
      </c>
      <c r="S8" s="3"/>
      <c r="V8" s="3"/>
    </row>
    <row r="9" spans="1:22" x14ac:dyDescent="0.2">
      <c r="A9" s="3"/>
      <c r="B9" s="77" t="s">
        <v>36</v>
      </c>
      <c r="C9" s="233">
        <v>315</v>
      </c>
      <c r="D9" s="108">
        <v>46.2</v>
      </c>
      <c r="E9" s="233">
        <v>282</v>
      </c>
      <c r="F9" s="108">
        <v>41.3</v>
      </c>
      <c r="G9" s="233">
        <v>28</v>
      </c>
      <c r="H9" s="108">
        <v>4.0999999999999996</v>
      </c>
      <c r="I9" s="233">
        <v>38</v>
      </c>
      <c r="J9" s="108">
        <v>5.6</v>
      </c>
      <c r="K9" s="233">
        <v>16</v>
      </c>
      <c r="L9" s="108">
        <v>2.2999999999999998</v>
      </c>
      <c r="M9" s="233">
        <v>3</v>
      </c>
      <c r="N9" s="108">
        <v>0.4</v>
      </c>
      <c r="O9" s="293">
        <v>682</v>
      </c>
      <c r="P9" s="294">
        <v>6.2</v>
      </c>
      <c r="S9" s="3"/>
      <c r="V9" s="3"/>
    </row>
    <row r="10" spans="1:22" x14ac:dyDescent="0.2">
      <c r="A10" s="3"/>
      <c r="B10" s="77" t="s">
        <v>37</v>
      </c>
      <c r="C10" s="233">
        <v>187</v>
      </c>
      <c r="D10" s="108">
        <v>32.5</v>
      </c>
      <c r="E10" s="233">
        <v>152</v>
      </c>
      <c r="F10" s="108">
        <v>26.4</v>
      </c>
      <c r="G10" s="233">
        <v>153</v>
      </c>
      <c r="H10" s="108">
        <v>26.6</v>
      </c>
      <c r="I10" s="233">
        <v>20</v>
      </c>
      <c r="J10" s="108">
        <v>3.5</v>
      </c>
      <c r="K10" s="233">
        <v>54</v>
      </c>
      <c r="L10" s="108">
        <v>9.4</v>
      </c>
      <c r="M10" s="233">
        <v>9</v>
      </c>
      <c r="N10" s="108">
        <v>1.6</v>
      </c>
      <c r="O10" s="293">
        <v>575</v>
      </c>
      <c r="P10" s="294">
        <v>5.2</v>
      </c>
      <c r="S10" s="3"/>
      <c r="V10" s="3"/>
    </row>
    <row r="11" spans="1:22" x14ac:dyDescent="0.2">
      <c r="A11" s="3"/>
      <c r="B11" s="77" t="s">
        <v>38</v>
      </c>
      <c r="C11" s="233">
        <v>19</v>
      </c>
      <c r="D11" s="108">
        <v>11.4</v>
      </c>
      <c r="E11" s="233">
        <v>42</v>
      </c>
      <c r="F11" s="108">
        <v>25.1</v>
      </c>
      <c r="G11" s="233">
        <v>65</v>
      </c>
      <c r="H11" s="108">
        <v>38.9</v>
      </c>
      <c r="I11" s="233">
        <v>30</v>
      </c>
      <c r="J11" s="108">
        <v>18</v>
      </c>
      <c r="K11" s="238"/>
      <c r="L11" s="109"/>
      <c r="M11" s="238"/>
      <c r="N11" s="109"/>
      <c r="O11" s="293">
        <v>167</v>
      </c>
      <c r="P11" s="294">
        <v>1.5</v>
      </c>
      <c r="S11" s="3"/>
      <c r="V11" s="3"/>
    </row>
    <row r="12" spans="1:22" x14ac:dyDescent="0.2">
      <c r="A12" s="3"/>
      <c r="B12" s="77" t="s">
        <v>39</v>
      </c>
      <c r="C12" s="233">
        <v>207</v>
      </c>
      <c r="D12" s="108">
        <v>36.9</v>
      </c>
      <c r="E12" s="233">
        <v>176</v>
      </c>
      <c r="F12" s="108">
        <v>31.4</v>
      </c>
      <c r="G12" s="233">
        <v>46</v>
      </c>
      <c r="H12" s="108">
        <v>8.1999999999999993</v>
      </c>
      <c r="I12" s="233">
        <v>34</v>
      </c>
      <c r="J12" s="108">
        <v>6.1</v>
      </c>
      <c r="K12" s="233">
        <v>89</v>
      </c>
      <c r="L12" s="108">
        <v>15.9</v>
      </c>
      <c r="M12" s="233">
        <v>9</v>
      </c>
      <c r="N12" s="108">
        <v>1.6</v>
      </c>
      <c r="O12" s="293">
        <v>561</v>
      </c>
      <c r="P12" s="294">
        <v>5.0999999999999996</v>
      </c>
      <c r="S12" s="3"/>
      <c r="V12" s="3"/>
    </row>
    <row r="13" spans="1:22" x14ac:dyDescent="0.2">
      <c r="A13" s="3"/>
      <c r="B13" s="77" t="s">
        <v>40</v>
      </c>
      <c r="C13" s="233">
        <v>150</v>
      </c>
      <c r="D13" s="108">
        <v>49.2</v>
      </c>
      <c r="E13" s="233">
        <v>113</v>
      </c>
      <c r="F13" s="108">
        <v>37</v>
      </c>
      <c r="G13" s="233">
        <v>18</v>
      </c>
      <c r="H13" s="108">
        <v>5.9</v>
      </c>
      <c r="I13" s="233">
        <v>4</v>
      </c>
      <c r="J13" s="108">
        <v>1.3</v>
      </c>
      <c r="K13" s="233">
        <v>15</v>
      </c>
      <c r="L13" s="108">
        <v>4.9000000000000004</v>
      </c>
      <c r="M13" s="233">
        <v>5</v>
      </c>
      <c r="N13" s="108">
        <v>1.6</v>
      </c>
      <c r="O13" s="293">
        <v>305</v>
      </c>
      <c r="P13" s="294">
        <v>2.8</v>
      </c>
      <c r="S13" s="3"/>
      <c r="V13" s="3"/>
    </row>
    <row r="14" spans="1:22" x14ac:dyDescent="0.2">
      <c r="A14" s="3"/>
      <c r="B14" s="77" t="s">
        <v>41</v>
      </c>
      <c r="C14" s="233">
        <v>91</v>
      </c>
      <c r="D14" s="108">
        <v>33.6</v>
      </c>
      <c r="E14" s="233">
        <v>77</v>
      </c>
      <c r="F14" s="108">
        <v>28.4</v>
      </c>
      <c r="G14" s="233">
        <v>15</v>
      </c>
      <c r="H14" s="108">
        <v>5.5</v>
      </c>
      <c r="I14" s="233">
        <v>72</v>
      </c>
      <c r="J14" s="108">
        <v>26.6</v>
      </c>
      <c r="K14" s="238"/>
      <c r="L14" s="109"/>
      <c r="M14" s="238"/>
      <c r="N14" s="109"/>
      <c r="O14" s="293">
        <v>271</v>
      </c>
      <c r="P14" s="294">
        <v>2.5</v>
      </c>
      <c r="S14" s="3"/>
      <c r="V14" s="3"/>
    </row>
    <row r="15" spans="1:22" x14ac:dyDescent="0.2">
      <c r="A15" s="3"/>
      <c r="B15" s="77" t="s">
        <v>42</v>
      </c>
      <c r="C15" s="238"/>
      <c r="D15" s="109"/>
      <c r="E15" s="233">
        <v>19</v>
      </c>
      <c r="F15" s="108">
        <v>25.7</v>
      </c>
      <c r="G15" s="233">
        <v>20</v>
      </c>
      <c r="H15" s="108">
        <v>27</v>
      </c>
      <c r="I15" s="233">
        <v>21</v>
      </c>
      <c r="J15" s="108">
        <v>28.4</v>
      </c>
      <c r="K15" s="238"/>
      <c r="L15" s="109"/>
      <c r="M15" s="233">
        <v>7</v>
      </c>
      <c r="N15" s="108">
        <v>9.5</v>
      </c>
      <c r="O15" s="293">
        <v>74</v>
      </c>
      <c r="P15" s="294">
        <v>0.7</v>
      </c>
      <c r="S15" s="3"/>
      <c r="V15" s="3"/>
    </row>
    <row r="16" spans="1:22" x14ac:dyDescent="0.2">
      <c r="A16" s="3"/>
      <c r="B16" s="77" t="s">
        <v>43</v>
      </c>
      <c r="C16" s="233">
        <v>187</v>
      </c>
      <c r="D16" s="108">
        <v>47.7</v>
      </c>
      <c r="E16" s="233">
        <v>107</v>
      </c>
      <c r="F16" s="108">
        <v>27.3</v>
      </c>
      <c r="G16" s="233">
        <v>43</v>
      </c>
      <c r="H16" s="108">
        <v>11</v>
      </c>
      <c r="I16" s="238"/>
      <c r="J16" s="109"/>
      <c r="K16" s="233">
        <v>45</v>
      </c>
      <c r="L16" s="108">
        <v>11.5</v>
      </c>
      <c r="M16" s="238"/>
      <c r="N16" s="109"/>
      <c r="O16" s="293">
        <v>392</v>
      </c>
      <c r="P16" s="294">
        <v>3.6</v>
      </c>
      <c r="S16" s="3"/>
      <c r="V16" s="3"/>
    </row>
    <row r="17" spans="1:22" x14ac:dyDescent="0.2">
      <c r="A17" s="3"/>
      <c r="B17" s="77" t="s">
        <v>44</v>
      </c>
      <c r="C17" s="233">
        <v>129</v>
      </c>
      <c r="D17" s="108">
        <v>53.1</v>
      </c>
      <c r="E17" s="233">
        <v>42</v>
      </c>
      <c r="F17" s="108">
        <v>17.3</v>
      </c>
      <c r="G17" s="233">
        <v>8</v>
      </c>
      <c r="H17" s="108">
        <v>3.3</v>
      </c>
      <c r="I17" s="233">
        <v>24</v>
      </c>
      <c r="J17" s="108">
        <v>9.9</v>
      </c>
      <c r="K17" s="233">
        <v>14</v>
      </c>
      <c r="L17" s="108">
        <v>5.8</v>
      </c>
      <c r="M17" s="233">
        <v>26</v>
      </c>
      <c r="N17" s="108">
        <v>10.7</v>
      </c>
      <c r="O17" s="293">
        <v>243</v>
      </c>
      <c r="P17" s="294">
        <v>2.2000000000000002</v>
      </c>
      <c r="S17" s="3"/>
      <c r="V17" s="3"/>
    </row>
    <row r="18" spans="1:22" x14ac:dyDescent="0.2">
      <c r="A18" s="3"/>
      <c r="B18" s="77" t="s">
        <v>45</v>
      </c>
      <c r="C18" s="233">
        <v>178</v>
      </c>
      <c r="D18" s="108">
        <v>42.9</v>
      </c>
      <c r="E18" s="233">
        <v>157</v>
      </c>
      <c r="F18" s="108">
        <v>37.799999999999997</v>
      </c>
      <c r="G18" s="233">
        <v>10</v>
      </c>
      <c r="H18" s="108">
        <v>2.4</v>
      </c>
      <c r="I18" s="233">
        <v>13</v>
      </c>
      <c r="J18" s="108">
        <v>3.1</v>
      </c>
      <c r="K18" s="233">
        <v>22</v>
      </c>
      <c r="L18" s="108">
        <v>5.3</v>
      </c>
      <c r="M18" s="233">
        <v>35</v>
      </c>
      <c r="N18" s="108">
        <v>8.4</v>
      </c>
      <c r="O18" s="293">
        <v>415</v>
      </c>
      <c r="P18" s="294">
        <v>3.8</v>
      </c>
      <c r="S18" s="3"/>
      <c r="V18" s="3"/>
    </row>
    <row r="19" spans="1:22" x14ac:dyDescent="0.2">
      <c r="A19" s="3"/>
      <c r="B19" s="77" t="s">
        <v>46</v>
      </c>
      <c r="C19" s="233">
        <v>189</v>
      </c>
      <c r="D19" s="108">
        <v>46.7</v>
      </c>
      <c r="E19" s="233">
        <v>130</v>
      </c>
      <c r="F19" s="108">
        <v>32.1</v>
      </c>
      <c r="G19" s="238"/>
      <c r="H19" s="109"/>
      <c r="I19" s="233">
        <v>22</v>
      </c>
      <c r="J19" s="108">
        <v>5.4</v>
      </c>
      <c r="K19" s="233">
        <v>57</v>
      </c>
      <c r="L19" s="108">
        <v>14.1</v>
      </c>
      <c r="M19" s="238"/>
      <c r="N19" s="109"/>
      <c r="O19" s="293">
        <v>405</v>
      </c>
      <c r="P19" s="294">
        <v>3.7</v>
      </c>
      <c r="S19" s="3"/>
      <c r="V19" s="3"/>
    </row>
    <row r="20" spans="1:22" x14ac:dyDescent="0.2">
      <c r="A20" s="3"/>
      <c r="B20" s="77" t="s">
        <v>47</v>
      </c>
      <c r="C20" s="233">
        <v>15</v>
      </c>
      <c r="D20" s="108">
        <v>6.3</v>
      </c>
      <c r="E20" s="233">
        <v>57</v>
      </c>
      <c r="F20" s="108">
        <v>23.9</v>
      </c>
      <c r="G20" s="233">
        <v>53</v>
      </c>
      <c r="H20" s="108">
        <v>22.3</v>
      </c>
      <c r="I20" s="238"/>
      <c r="J20" s="109"/>
      <c r="K20" s="238"/>
      <c r="L20" s="109"/>
      <c r="M20" s="233">
        <v>108</v>
      </c>
      <c r="N20" s="108">
        <v>45.4</v>
      </c>
      <c r="O20" s="293">
        <v>238</v>
      </c>
      <c r="P20" s="294">
        <v>2.2000000000000002</v>
      </c>
      <c r="S20" s="3"/>
      <c r="V20" s="3"/>
    </row>
    <row r="21" spans="1:22" x14ac:dyDescent="0.2">
      <c r="A21" s="3"/>
      <c r="B21" s="77" t="s">
        <v>48</v>
      </c>
      <c r="C21" s="233">
        <v>125</v>
      </c>
      <c r="D21" s="108">
        <v>25.3</v>
      </c>
      <c r="E21" s="233">
        <v>107</v>
      </c>
      <c r="F21" s="108">
        <v>21.6</v>
      </c>
      <c r="G21" s="233">
        <v>137</v>
      </c>
      <c r="H21" s="108">
        <v>27.7</v>
      </c>
      <c r="I21" s="233">
        <v>109</v>
      </c>
      <c r="J21" s="108">
        <v>22</v>
      </c>
      <c r="K21" s="233">
        <v>11</v>
      </c>
      <c r="L21" s="108">
        <v>2.2000000000000002</v>
      </c>
      <c r="M21" s="233">
        <v>6</v>
      </c>
      <c r="N21" s="108">
        <v>1.2</v>
      </c>
      <c r="O21" s="293">
        <v>495</v>
      </c>
      <c r="P21" s="294">
        <v>4.5</v>
      </c>
      <c r="S21" s="3"/>
      <c r="V21" s="3"/>
    </row>
    <row r="22" spans="1:22" x14ac:dyDescent="0.2">
      <c r="A22" s="3"/>
      <c r="B22" s="77" t="s">
        <v>49</v>
      </c>
      <c r="C22" s="233">
        <v>183</v>
      </c>
      <c r="D22" s="108">
        <v>39.4</v>
      </c>
      <c r="E22" s="233">
        <v>181</v>
      </c>
      <c r="F22" s="108">
        <v>38.9</v>
      </c>
      <c r="G22" s="233">
        <v>11</v>
      </c>
      <c r="H22" s="108">
        <v>2.4</v>
      </c>
      <c r="I22" s="233">
        <v>34</v>
      </c>
      <c r="J22" s="108">
        <v>7.3</v>
      </c>
      <c r="K22" s="233">
        <v>28</v>
      </c>
      <c r="L22" s="108">
        <v>6</v>
      </c>
      <c r="M22" s="233">
        <v>28</v>
      </c>
      <c r="N22" s="108">
        <v>6</v>
      </c>
      <c r="O22" s="293">
        <v>465</v>
      </c>
      <c r="P22" s="294">
        <v>4.2</v>
      </c>
      <c r="S22" s="3"/>
      <c r="V22" s="3"/>
    </row>
    <row r="23" spans="1:22" x14ac:dyDescent="0.2">
      <c r="A23" s="3"/>
      <c r="B23" s="77" t="s">
        <v>50</v>
      </c>
      <c r="C23" s="233">
        <v>103</v>
      </c>
      <c r="D23" s="108">
        <v>20.100000000000001</v>
      </c>
      <c r="E23" s="233">
        <v>155</v>
      </c>
      <c r="F23" s="108">
        <v>30.3</v>
      </c>
      <c r="G23" s="233">
        <v>82</v>
      </c>
      <c r="H23" s="108">
        <v>16</v>
      </c>
      <c r="I23" s="233">
        <v>94</v>
      </c>
      <c r="J23" s="108">
        <v>18.399999999999999</v>
      </c>
      <c r="K23" s="233">
        <v>62</v>
      </c>
      <c r="L23" s="108">
        <v>12.1</v>
      </c>
      <c r="M23" s="233">
        <v>16</v>
      </c>
      <c r="N23" s="108">
        <v>3.1</v>
      </c>
      <c r="O23" s="293">
        <v>512</v>
      </c>
      <c r="P23" s="294">
        <v>4.5999999999999996</v>
      </c>
      <c r="S23" s="3"/>
      <c r="V23" s="3"/>
    </row>
    <row r="24" spans="1:22" x14ac:dyDescent="0.2">
      <c r="A24" s="3"/>
      <c r="B24" s="77" t="s">
        <v>51</v>
      </c>
      <c r="C24" s="233">
        <v>83</v>
      </c>
      <c r="D24" s="108">
        <v>32</v>
      </c>
      <c r="E24" s="233">
        <v>85</v>
      </c>
      <c r="F24" s="108">
        <v>32.799999999999997</v>
      </c>
      <c r="G24" s="238"/>
      <c r="H24" s="109"/>
      <c r="I24" s="238"/>
      <c r="J24" s="109"/>
      <c r="K24" s="233">
        <v>6</v>
      </c>
      <c r="L24" s="108">
        <v>2.2999999999999998</v>
      </c>
      <c r="M24" s="233">
        <v>82</v>
      </c>
      <c r="N24" s="108">
        <v>31.7</v>
      </c>
      <c r="O24" s="293">
        <v>259</v>
      </c>
      <c r="P24" s="294">
        <v>2.4</v>
      </c>
      <c r="S24" s="3"/>
      <c r="V24" s="3"/>
    </row>
    <row r="25" spans="1:22" x14ac:dyDescent="0.2">
      <c r="A25" s="3"/>
      <c r="B25" s="77" t="s">
        <v>52</v>
      </c>
      <c r="C25" s="233">
        <v>196</v>
      </c>
      <c r="D25" s="108">
        <v>53</v>
      </c>
      <c r="E25" s="233">
        <v>108</v>
      </c>
      <c r="F25" s="108">
        <v>29.2</v>
      </c>
      <c r="G25" s="233">
        <v>7</v>
      </c>
      <c r="H25" s="108">
        <v>1.9</v>
      </c>
      <c r="I25" s="233">
        <v>13</v>
      </c>
      <c r="J25" s="108">
        <v>3.5</v>
      </c>
      <c r="K25" s="233">
        <v>4</v>
      </c>
      <c r="L25" s="108">
        <v>1.1000000000000001</v>
      </c>
      <c r="M25" s="233">
        <v>42</v>
      </c>
      <c r="N25" s="108">
        <v>11.4</v>
      </c>
      <c r="O25" s="293">
        <v>370</v>
      </c>
      <c r="P25" s="294">
        <v>3.4</v>
      </c>
      <c r="S25" s="3"/>
      <c r="V25" s="3"/>
    </row>
    <row r="26" spans="1:22" x14ac:dyDescent="0.2">
      <c r="A26" s="3"/>
      <c r="B26" s="77" t="s">
        <v>53</v>
      </c>
      <c r="C26" s="233">
        <v>145</v>
      </c>
      <c r="D26" s="108">
        <v>53.5</v>
      </c>
      <c r="E26" s="233">
        <v>92</v>
      </c>
      <c r="F26" s="108">
        <v>33.9</v>
      </c>
      <c r="G26" s="233">
        <v>7</v>
      </c>
      <c r="H26" s="108">
        <v>2.6</v>
      </c>
      <c r="I26" s="233">
        <v>6</v>
      </c>
      <c r="J26" s="108">
        <v>2.2000000000000002</v>
      </c>
      <c r="K26" s="233">
        <v>12</v>
      </c>
      <c r="L26" s="108">
        <v>4.4000000000000004</v>
      </c>
      <c r="M26" s="233">
        <v>9</v>
      </c>
      <c r="N26" s="108">
        <v>3.3</v>
      </c>
      <c r="O26" s="293">
        <v>271</v>
      </c>
      <c r="P26" s="294">
        <v>2.5</v>
      </c>
      <c r="S26" s="3"/>
      <c r="V26" s="3"/>
    </row>
    <row r="27" spans="1:22" x14ac:dyDescent="0.2">
      <c r="A27" s="3"/>
      <c r="B27" s="77" t="s">
        <v>54</v>
      </c>
      <c r="C27" s="233">
        <v>142</v>
      </c>
      <c r="D27" s="108">
        <v>20.6</v>
      </c>
      <c r="E27" s="233">
        <v>324</v>
      </c>
      <c r="F27" s="108">
        <v>47</v>
      </c>
      <c r="G27" s="233">
        <v>146</v>
      </c>
      <c r="H27" s="108">
        <v>21.2</v>
      </c>
      <c r="I27" s="233">
        <v>18</v>
      </c>
      <c r="J27" s="108">
        <v>2.6</v>
      </c>
      <c r="K27" s="233">
        <v>41</v>
      </c>
      <c r="L27" s="108">
        <v>5.9</v>
      </c>
      <c r="M27" s="233">
        <v>19</v>
      </c>
      <c r="N27" s="108">
        <v>2.8</v>
      </c>
      <c r="O27" s="293">
        <v>690</v>
      </c>
      <c r="P27" s="294">
        <v>6.3</v>
      </c>
      <c r="S27" s="3"/>
      <c r="V27" s="3"/>
    </row>
    <row r="28" spans="1:22" x14ac:dyDescent="0.2">
      <c r="A28" s="3"/>
      <c r="B28" s="77" t="s">
        <v>55</v>
      </c>
      <c r="C28" s="233">
        <v>89</v>
      </c>
      <c r="D28" s="108">
        <v>23.5</v>
      </c>
      <c r="E28" s="233">
        <v>98</v>
      </c>
      <c r="F28" s="108">
        <v>25.9</v>
      </c>
      <c r="G28" s="233">
        <v>121</v>
      </c>
      <c r="H28" s="108">
        <v>31.9</v>
      </c>
      <c r="I28" s="233">
        <v>44</v>
      </c>
      <c r="J28" s="108">
        <v>11.6</v>
      </c>
      <c r="K28" s="238"/>
      <c r="L28" s="109"/>
      <c r="M28" s="238"/>
      <c r="N28" s="109"/>
      <c r="O28" s="293">
        <v>379</v>
      </c>
      <c r="P28" s="294">
        <v>3.4</v>
      </c>
      <c r="S28" s="3"/>
      <c r="V28" s="3"/>
    </row>
    <row r="29" spans="1:22" x14ac:dyDescent="0.2">
      <c r="A29" s="3"/>
      <c r="B29" s="77" t="s">
        <v>56</v>
      </c>
      <c r="C29" s="233">
        <v>10</v>
      </c>
      <c r="D29" s="108">
        <v>6.8</v>
      </c>
      <c r="E29" s="233">
        <v>49</v>
      </c>
      <c r="F29" s="108">
        <v>33.6</v>
      </c>
      <c r="G29" s="233">
        <v>75</v>
      </c>
      <c r="H29" s="108">
        <v>51.4</v>
      </c>
      <c r="I29" s="238"/>
      <c r="J29" s="109"/>
      <c r="K29" s="238"/>
      <c r="L29" s="109"/>
      <c r="M29" s="233">
        <v>8</v>
      </c>
      <c r="N29" s="108">
        <v>5.5</v>
      </c>
      <c r="O29" s="293">
        <v>146</v>
      </c>
      <c r="P29" s="294">
        <v>1.3</v>
      </c>
      <c r="S29" s="3"/>
      <c r="V29" s="3"/>
    </row>
    <row r="30" spans="1:22" x14ac:dyDescent="0.2">
      <c r="A30" s="3"/>
      <c r="B30" s="77" t="s">
        <v>57</v>
      </c>
      <c r="C30" s="233">
        <v>159</v>
      </c>
      <c r="D30" s="108">
        <v>54.5</v>
      </c>
      <c r="E30" s="233">
        <v>61</v>
      </c>
      <c r="F30" s="108">
        <v>20.9</v>
      </c>
      <c r="G30" s="233">
        <v>11</v>
      </c>
      <c r="H30" s="108">
        <v>3.8</v>
      </c>
      <c r="I30" s="233">
        <v>37</v>
      </c>
      <c r="J30" s="108">
        <v>12.7</v>
      </c>
      <c r="K30" s="233">
        <v>5</v>
      </c>
      <c r="L30" s="108">
        <v>1.7</v>
      </c>
      <c r="M30" s="233">
        <v>19</v>
      </c>
      <c r="N30" s="108">
        <v>6.5</v>
      </c>
      <c r="O30" s="293">
        <v>292</v>
      </c>
      <c r="P30" s="294">
        <v>2.7</v>
      </c>
      <c r="S30" s="3"/>
      <c r="V30" s="3"/>
    </row>
    <row r="31" spans="1:22" x14ac:dyDescent="0.2">
      <c r="A31" s="3"/>
      <c r="B31" s="77" t="s">
        <v>58</v>
      </c>
      <c r="C31" s="233">
        <v>151</v>
      </c>
      <c r="D31" s="108">
        <v>49.5</v>
      </c>
      <c r="E31" s="233">
        <v>92</v>
      </c>
      <c r="F31" s="108">
        <v>30.2</v>
      </c>
      <c r="G31" s="233">
        <v>14</v>
      </c>
      <c r="H31" s="108">
        <v>4.5999999999999996</v>
      </c>
      <c r="I31" s="233">
        <v>25</v>
      </c>
      <c r="J31" s="108">
        <v>8.1999999999999993</v>
      </c>
      <c r="K31" s="233">
        <v>11</v>
      </c>
      <c r="L31" s="108">
        <v>3.6</v>
      </c>
      <c r="M31" s="233">
        <v>12</v>
      </c>
      <c r="N31" s="108">
        <v>3.9</v>
      </c>
      <c r="O31" s="293">
        <v>305</v>
      </c>
      <c r="P31" s="294">
        <v>2.8</v>
      </c>
      <c r="S31" s="3"/>
      <c r="V31" s="3"/>
    </row>
    <row r="32" spans="1:22" x14ac:dyDescent="0.2">
      <c r="A32" s="3"/>
      <c r="B32" s="77" t="s">
        <v>59</v>
      </c>
      <c r="C32" s="233">
        <v>181</v>
      </c>
      <c r="D32" s="108">
        <v>57.1</v>
      </c>
      <c r="E32" s="233">
        <v>105</v>
      </c>
      <c r="F32" s="108">
        <v>33.1</v>
      </c>
      <c r="G32" s="233">
        <v>11</v>
      </c>
      <c r="H32" s="108">
        <v>3.5</v>
      </c>
      <c r="I32" s="238"/>
      <c r="J32" s="109"/>
      <c r="K32" s="233">
        <v>15</v>
      </c>
      <c r="L32" s="108">
        <v>4.7</v>
      </c>
      <c r="M32" s="238"/>
      <c r="N32" s="109"/>
      <c r="O32" s="293">
        <v>317</v>
      </c>
      <c r="P32" s="294">
        <v>2.9</v>
      </c>
      <c r="S32" s="3"/>
      <c r="V32" s="3"/>
    </row>
    <row r="33" spans="1:22" x14ac:dyDescent="0.2">
      <c r="A33" s="3"/>
      <c r="B33" s="77" t="s">
        <v>60</v>
      </c>
      <c r="C33" s="233">
        <v>144</v>
      </c>
      <c r="D33" s="108">
        <v>36.200000000000003</v>
      </c>
      <c r="E33" s="233">
        <v>163</v>
      </c>
      <c r="F33" s="108">
        <v>41</v>
      </c>
      <c r="G33" s="233">
        <v>11</v>
      </c>
      <c r="H33" s="108">
        <v>2.8</v>
      </c>
      <c r="I33" s="233">
        <v>6</v>
      </c>
      <c r="J33" s="108">
        <v>1.5</v>
      </c>
      <c r="K33" s="233">
        <v>14</v>
      </c>
      <c r="L33" s="108">
        <v>3.5</v>
      </c>
      <c r="M33" s="233">
        <v>60</v>
      </c>
      <c r="N33" s="108">
        <v>15.1</v>
      </c>
      <c r="O33" s="293">
        <v>398</v>
      </c>
      <c r="P33" s="294">
        <v>3.6</v>
      </c>
      <c r="S33" s="3"/>
      <c r="V33" s="3"/>
    </row>
    <row r="34" spans="1:22" x14ac:dyDescent="0.2">
      <c r="A34" s="3"/>
      <c r="B34" s="77" t="s">
        <v>61</v>
      </c>
      <c r="C34" s="233">
        <v>117</v>
      </c>
      <c r="D34" s="108">
        <v>38.1</v>
      </c>
      <c r="E34" s="233">
        <v>107</v>
      </c>
      <c r="F34" s="108">
        <v>34.9</v>
      </c>
      <c r="G34" s="233">
        <v>8</v>
      </c>
      <c r="H34" s="108">
        <v>2.6</v>
      </c>
      <c r="I34" s="233">
        <v>0</v>
      </c>
      <c r="J34" s="108">
        <v>0</v>
      </c>
      <c r="K34" s="233">
        <v>15</v>
      </c>
      <c r="L34" s="108">
        <v>4.9000000000000004</v>
      </c>
      <c r="M34" s="233">
        <v>60</v>
      </c>
      <c r="N34" s="108">
        <v>19.5</v>
      </c>
      <c r="O34" s="293">
        <v>307</v>
      </c>
      <c r="P34" s="294">
        <v>2.8</v>
      </c>
      <c r="S34" s="3"/>
      <c r="V34" s="3"/>
    </row>
    <row r="35" spans="1:22" x14ac:dyDescent="0.2">
      <c r="A35" s="3"/>
      <c r="B35" s="77" t="s">
        <v>62</v>
      </c>
      <c r="C35" s="233">
        <v>133</v>
      </c>
      <c r="D35" s="108">
        <v>24.7</v>
      </c>
      <c r="E35" s="233">
        <v>254</v>
      </c>
      <c r="F35" s="108">
        <v>47.2</v>
      </c>
      <c r="G35" s="233">
        <v>102</v>
      </c>
      <c r="H35" s="108">
        <v>19</v>
      </c>
      <c r="I35" s="233">
        <v>10</v>
      </c>
      <c r="J35" s="108">
        <v>1.9</v>
      </c>
      <c r="K35" s="233">
        <v>8</v>
      </c>
      <c r="L35" s="108">
        <v>1.5</v>
      </c>
      <c r="M35" s="233">
        <v>31</v>
      </c>
      <c r="N35" s="108">
        <v>5.8</v>
      </c>
      <c r="O35" s="293">
        <v>538</v>
      </c>
      <c r="P35" s="294">
        <v>4.9000000000000004</v>
      </c>
      <c r="S35" s="3"/>
      <c r="V35" s="3"/>
    </row>
    <row r="36" spans="1:22" x14ac:dyDescent="0.2">
      <c r="A36" s="3"/>
      <c r="B36" s="77" t="s">
        <v>63</v>
      </c>
      <c r="C36" s="233">
        <v>112</v>
      </c>
      <c r="D36" s="108">
        <v>37.799999999999997</v>
      </c>
      <c r="E36" s="233">
        <v>74</v>
      </c>
      <c r="F36" s="108">
        <v>25</v>
      </c>
      <c r="G36" s="233">
        <v>48</v>
      </c>
      <c r="H36" s="108">
        <v>16.2</v>
      </c>
      <c r="I36" s="233">
        <v>20</v>
      </c>
      <c r="J36" s="108">
        <v>6.8</v>
      </c>
      <c r="K36" s="233">
        <v>5</v>
      </c>
      <c r="L36" s="108">
        <v>1.7</v>
      </c>
      <c r="M36" s="233">
        <v>37</v>
      </c>
      <c r="N36" s="108">
        <v>12.5</v>
      </c>
      <c r="O36" s="293">
        <v>296</v>
      </c>
      <c r="P36" s="294">
        <v>2.7</v>
      </c>
      <c r="S36" s="3"/>
      <c r="V36" s="3"/>
    </row>
    <row r="37" spans="1:22" x14ac:dyDescent="0.2">
      <c r="A37" s="3"/>
      <c r="B37" s="77" t="s">
        <v>64</v>
      </c>
      <c r="C37" s="233">
        <v>0</v>
      </c>
      <c r="D37" s="108">
        <v>0</v>
      </c>
      <c r="E37" s="233">
        <v>8</v>
      </c>
      <c r="F37" s="108">
        <v>72.7</v>
      </c>
      <c r="G37" s="233">
        <v>0</v>
      </c>
      <c r="H37" s="108">
        <v>0</v>
      </c>
      <c r="I37" s="233">
        <v>0</v>
      </c>
      <c r="J37" s="108">
        <v>0</v>
      </c>
      <c r="K37" s="233">
        <v>0</v>
      </c>
      <c r="L37" s="108">
        <v>0</v>
      </c>
      <c r="M37" s="233">
        <v>3</v>
      </c>
      <c r="N37" s="108">
        <v>27.3</v>
      </c>
      <c r="O37" s="293">
        <v>11</v>
      </c>
      <c r="P37" s="294">
        <v>0.1</v>
      </c>
      <c r="S37" s="3"/>
      <c r="V37" s="3"/>
    </row>
    <row r="38" spans="1:22" x14ac:dyDescent="0.2">
      <c r="A38" s="3"/>
      <c r="B38" s="77" t="s">
        <v>65</v>
      </c>
      <c r="C38" s="238"/>
      <c r="D38" s="109"/>
      <c r="E38" s="233">
        <v>11</v>
      </c>
      <c r="F38" s="108">
        <v>50</v>
      </c>
      <c r="G38" s="238"/>
      <c r="H38" s="109"/>
      <c r="I38" s="233">
        <v>0</v>
      </c>
      <c r="J38" s="108">
        <v>0</v>
      </c>
      <c r="K38" s="238"/>
      <c r="L38" s="109"/>
      <c r="M38" s="233">
        <v>7</v>
      </c>
      <c r="N38" s="108">
        <v>31.8</v>
      </c>
      <c r="O38" s="293">
        <v>22</v>
      </c>
      <c r="P38" s="294">
        <v>0.2</v>
      </c>
      <c r="S38" s="3"/>
      <c r="V38" s="3"/>
    </row>
    <row r="39" spans="1:22" x14ac:dyDescent="0.2">
      <c r="A39" s="3">
        <v>2018</v>
      </c>
      <c r="B39" s="3" t="s">
        <v>7</v>
      </c>
      <c r="C39" s="68">
        <v>3943</v>
      </c>
      <c r="D39" s="149" t="s">
        <v>311</v>
      </c>
      <c r="E39" s="68">
        <v>3657</v>
      </c>
      <c r="F39" s="132" t="s">
        <v>312</v>
      </c>
      <c r="G39" s="68">
        <v>1345</v>
      </c>
      <c r="H39" s="132" t="s">
        <v>313</v>
      </c>
      <c r="I39" s="68">
        <v>718</v>
      </c>
      <c r="J39" s="132" t="s">
        <v>314</v>
      </c>
      <c r="K39" s="68">
        <v>598</v>
      </c>
      <c r="L39" s="132" t="s">
        <v>315</v>
      </c>
      <c r="M39" s="68">
        <v>647</v>
      </c>
      <c r="N39" s="132" t="s">
        <v>316</v>
      </c>
      <c r="O39" s="295">
        <v>11014</v>
      </c>
      <c r="P39" s="296" t="s">
        <v>317</v>
      </c>
      <c r="S39" s="3"/>
      <c r="V39" s="3"/>
    </row>
    <row r="40" spans="1:22" x14ac:dyDescent="0.2">
      <c r="A40" s="2">
        <v>2019</v>
      </c>
      <c r="B40" s="237" t="s">
        <v>34</v>
      </c>
      <c r="C40" s="233">
        <v>186</v>
      </c>
      <c r="D40" s="108">
        <v>43.3</v>
      </c>
      <c r="E40" s="233">
        <v>150</v>
      </c>
      <c r="F40" s="108">
        <v>34.9</v>
      </c>
      <c r="G40" s="233">
        <v>53</v>
      </c>
      <c r="H40" s="108">
        <v>12.3</v>
      </c>
      <c r="I40" s="233">
        <v>5</v>
      </c>
      <c r="J40" s="108">
        <v>1.2</v>
      </c>
      <c r="K40" s="233">
        <v>27</v>
      </c>
      <c r="L40" s="108">
        <v>6.3</v>
      </c>
      <c r="M40" s="233">
        <v>9</v>
      </c>
      <c r="N40" s="108">
        <v>2.1</v>
      </c>
      <c r="O40" s="293">
        <v>430</v>
      </c>
      <c r="P40" s="294">
        <v>3.8</v>
      </c>
      <c r="S40" s="3"/>
    </row>
    <row r="41" spans="1:22" x14ac:dyDescent="0.2">
      <c r="B41" s="237" t="s">
        <v>35</v>
      </c>
      <c r="C41" s="233">
        <v>92</v>
      </c>
      <c r="D41" s="108">
        <v>27.5</v>
      </c>
      <c r="E41" s="233">
        <v>149</v>
      </c>
      <c r="F41" s="108">
        <v>44.5</v>
      </c>
      <c r="G41" s="233">
        <v>19</v>
      </c>
      <c r="H41" s="108">
        <v>5.7</v>
      </c>
      <c r="I41" s="233">
        <v>24</v>
      </c>
      <c r="J41" s="108">
        <v>7.2</v>
      </c>
      <c r="K41" s="233">
        <v>38</v>
      </c>
      <c r="L41" s="108">
        <v>11.3</v>
      </c>
      <c r="M41" s="233">
        <v>13</v>
      </c>
      <c r="N41" s="108">
        <v>3.9</v>
      </c>
      <c r="O41" s="293">
        <v>335</v>
      </c>
      <c r="P41" s="294">
        <v>2.9</v>
      </c>
      <c r="S41" s="3"/>
    </row>
    <row r="42" spans="1:22" x14ac:dyDescent="0.2">
      <c r="B42" s="237" t="s">
        <v>36</v>
      </c>
      <c r="C42" s="233">
        <v>328</v>
      </c>
      <c r="D42" s="108">
        <v>49.3</v>
      </c>
      <c r="E42" s="233">
        <v>268</v>
      </c>
      <c r="F42" s="108">
        <v>40.299999999999997</v>
      </c>
      <c r="G42" s="233">
        <v>21</v>
      </c>
      <c r="H42" s="108">
        <v>3.2</v>
      </c>
      <c r="I42" s="233">
        <v>21</v>
      </c>
      <c r="J42" s="108">
        <v>3.2</v>
      </c>
      <c r="K42" s="233">
        <v>17</v>
      </c>
      <c r="L42" s="108">
        <v>2.6</v>
      </c>
      <c r="M42" s="233">
        <v>10</v>
      </c>
      <c r="N42" s="108">
        <v>1.5</v>
      </c>
      <c r="O42" s="293">
        <v>665</v>
      </c>
      <c r="P42" s="294">
        <v>5.8</v>
      </c>
      <c r="S42" s="3"/>
    </row>
    <row r="43" spans="1:22" x14ac:dyDescent="0.2">
      <c r="B43" s="237" t="s">
        <v>37</v>
      </c>
      <c r="C43" s="233">
        <v>162</v>
      </c>
      <c r="D43" s="108">
        <v>28.8</v>
      </c>
      <c r="E43" s="233">
        <v>163</v>
      </c>
      <c r="F43" s="108">
        <v>29</v>
      </c>
      <c r="G43" s="233">
        <v>152</v>
      </c>
      <c r="H43" s="108">
        <v>27</v>
      </c>
      <c r="I43" s="233">
        <v>26</v>
      </c>
      <c r="J43" s="108">
        <v>4.5999999999999996</v>
      </c>
      <c r="K43" s="233">
        <v>51</v>
      </c>
      <c r="L43" s="108">
        <v>9.1</v>
      </c>
      <c r="M43" s="233">
        <v>9</v>
      </c>
      <c r="N43" s="108">
        <v>1.6</v>
      </c>
      <c r="O43" s="293">
        <v>563</v>
      </c>
      <c r="P43" s="294">
        <v>5</v>
      </c>
      <c r="S43" s="3"/>
    </row>
    <row r="44" spans="1:22" x14ac:dyDescent="0.2">
      <c r="B44" s="237" t="s">
        <v>38</v>
      </c>
      <c r="C44" s="233">
        <v>17</v>
      </c>
      <c r="D44" s="108">
        <v>9.3000000000000007</v>
      </c>
      <c r="E44" s="233">
        <v>23</v>
      </c>
      <c r="F44" s="108">
        <v>12.6</v>
      </c>
      <c r="G44" s="233">
        <v>87</v>
      </c>
      <c r="H44" s="108">
        <v>47.5</v>
      </c>
      <c r="I44" s="233">
        <v>49</v>
      </c>
      <c r="J44" s="108">
        <v>26.8</v>
      </c>
      <c r="K44" s="233">
        <v>7</v>
      </c>
      <c r="L44" s="108">
        <v>3.8</v>
      </c>
      <c r="M44" s="233">
        <v>0</v>
      </c>
      <c r="N44" s="108">
        <v>0</v>
      </c>
      <c r="O44" s="293">
        <v>183</v>
      </c>
      <c r="P44" s="294">
        <v>1.6</v>
      </c>
      <c r="S44" s="3"/>
    </row>
    <row r="45" spans="1:22" x14ac:dyDescent="0.2">
      <c r="B45" s="237" t="s">
        <v>39</v>
      </c>
      <c r="C45" s="233">
        <v>188</v>
      </c>
      <c r="D45" s="108">
        <v>31.2</v>
      </c>
      <c r="E45" s="233">
        <v>129</v>
      </c>
      <c r="F45" s="108">
        <v>21.4</v>
      </c>
      <c r="G45" s="233">
        <v>64</v>
      </c>
      <c r="H45" s="108">
        <v>10.6</v>
      </c>
      <c r="I45" s="233">
        <v>72</v>
      </c>
      <c r="J45" s="108">
        <v>12</v>
      </c>
      <c r="K45" s="233">
        <v>120</v>
      </c>
      <c r="L45" s="108">
        <v>19.899999999999999</v>
      </c>
      <c r="M45" s="233">
        <v>29</v>
      </c>
      <c r="N45" s="108">
        <v>4.8</v>
      </c>
      <c r="O45" s="293">
        <v>602</v>
      </c>
      <c r="P45" s="294">
        <v>5.3</v>
      </c>
      <c r="S45" s="3"/>
    </row>
    <row r="46" spans="1:22" x14ac:dyDescent="0.2">
      <c r="B46" s="237" t="s">
        <v>40</v>
      </c>
      <c r="C46" s="233">
        <v>180</v>
      </c>
      <c r="D46" s="108">
        <v>53.3</v>
      </c>
      <c r="E46" s="233">
        <v>120</v>
      </c>
      <c r="F46" s="108">
        <v>35.5</v>
      </c>
      <c r="G46" s="233">
        <v>15</v>
      </c>
      <c r="H46" s="108">
        <v>4.4000000000000004</v>
      </c>
      <c r="I46" s="233">
        <v>6</v>
      </c>
      <c r="J46" s="108">
        <v>1.8</v>
      </c>
      <c r="K46" s="233">
        <v>13</v>
      </c>
      <c r="L46" s="108">
        <v>3.8</v>
      </c>
      <c r="M46" s="233">
        <v>4</v>
      </c>
      <c r="N46" s="108">
        <v>1.2</v>
      </c>
      <c r="O46" s="293">
        <v>338</v>
      </c>
      <c r="P46" s="294">
        <v>3</v>
      </c>
      <c r="S46" s="3"/>
    </row>
    <row r="47" spans="1:22" x14ac:dyDescent="0.2">
      <c r="B47" s="237" t="s">
        <v>41</v>
      </c>
      <c r="C47" s="233">
        <v>94</v>
      </c>
      <c r="D47" s="108">
        <v>32.9</v>
      </c>
      <c r="E47" s="233">
        <v>99</v>
      </c>
      <c r="F47" s="108">
        <v>34.6</v>
      </c>
      <c r="G47" s="233">
        <v>10</v>
      </c>
      <c r="H47" s="108">
        <v>3.5</v>
      </c>
      <c r="I47" s="233">
        <v>51</v>
      </c>
      <c r="J47" s="108">
        <v>17.8</v>
      </c>
      <c r="K47" s="233">
        <v>32</v>
      </c>
      <c r="L47" s="108">
        <v>11.2</v>
      </c>
      <c r="M47" s="233">
        <v>0</v>
      </c>
      <c r="N47" s="108">
        <v>0</v>
      </c>
      <c r="O47" s="293">
        <v>286</v>
      </c>
      <c r="P47" s="294">
        <v>2.5</v>
      </c>
      <c r="S47" s="3"/>
    </row>
    <row r="48" spans="1:22" x14ac:dyDescent="0.2">
      <c r="B48" s="237" t="s">
        <v>42</v>
      </c>
      <c r="C48" s="233">
        <v>9</v>
      </c>
      <c r="D48" s="108">
        <v>14.3</v>
      </c>
      <c r="E48" s="233">
        <v>14</v>
      </c>
      <c r="F48" s="108">
        <v>22.2</v>
      </c>
      <c r="G48" s="233">
        <v>11</v>
      </c>
      <c r="H48" s="108">
        <v>17.5</v>
      </c>
      <c r="I48" s="233">
        <v>21</v>
      </c>
      <c r="J48" s="108">
        <v>33.299999999999997</v>
      </c>
      <c r="K48" s="233">
        <v>3</v>
      </c>
      <c r="L48" s="108">
        <v>4.8</v>
      </c>
      <c r="M48" s="233">
        <v>5</v>
      </c>
      <c r="N48" s="108">
        <v>7.9</v>
      </c>
      <c r="O48" s="293">
        <v>63</v>
      </c>
      <c r="P48" s="294">
        <v>0.6</v>
      </c>
      <c r="S48" s="3"/>
    </row>
    <row r="49" spans="2:19" x14ac:dyDescent="0.2">
      <c r="B49" s="237" t="s">
        <v>43</v>
      </c>
      <c r="C49" s="233">
        <v>178</v>
      </c>
      <c r="D49" s="108">
        <v>47.3</v>
      </c>
      <c r="E49" s="233">
        <v>112</v>
      </c>
      <c r="F49" s="108">
        <v>29.8</v>
      </c>
      <c r="G49" s="233">
        <v>21</v>
      </c>
      <c r="H49" s="108">
        <v>5.6</v>
      </c>
      <c r="I49" s="233">
        <v>0</v>
      </c>
      <c r="J49" s="108">
        <v>0</v>
      </c>
      <c r="K49" s="233">
        <v>59</v>
      </c>
      <c r="L49" s="108">
        <v>15.7</v>
      </c>
      <c r="M49" s="233">
        <v>6</v>
      </c>
      <c r="N49" s="108">
        <v>1.6</v>
      </c>
      <c r="O49" s="293">
        <v>376</v>
      </c>
      <c r="P49" s="294">
        <v>3.3</v>
      </c>
      <c r="S49" s="3"/>
    </row>
    <row r="50" spans="2:19" x14ac:dyDescent="0.2">
      <c r="B50" s="237" t="s">
        <v>44</v>
      </c>
      <c r="C50" s="233">
        <v>120</v>
      </c>
      <c r="D50" s="108">
        <v>44.4</v>
      </c>
      <c r="E50" s="233">
        <v>59</v>
      </c>
      <c r="F50" s="108">
        <v>21.9</v>
      </c>
      <c r="G50" s="233">
        <v>4</v>
      </c>
      <c r="H50" s="108">
        <v>1.5</v>
      </c>
      <c r="I50" s="233">
        <v>43</v>
      </c>
      <c r="J50" s="108">
        <v>15.9</v>
      </c>
      <c r="K50" s="233">
        <v>3</v>
      </c>
      <c r="L50" s="108">
        <v>1.1000000000000001</v>
      </c>
      <c r="M50" s="233">
        <v>41</v>
      </c>
      <c r="N50" s="108">
        <v>15.2</v>
      </c>
      <c r="O50" s="293">
        <v>270</v>
      </c>
      <c r="P50" s="294">
        <v>2.4</v>
      </c>
      <c r="S50" s="3"/>
    </row>
    <row r="51" spans="2:19" x14ac:dyDescent="0.2">
      <c r="B51" s="237" t="s">
        <v>45</v>
      </c>
      <c r="C51" s="233">
        <v>182</v>
      </c>
      <c r="D51" s="108">
        <v>47.2</v>
      </c>
      <c r="E51" s="233">
        <v>164</v>
      </c>
      <c r="F51" s="108">
        <v>42.5</v>
      </c>
      <c r="G51" s="233">
        <v>8</v>
      </c>
      <c r="H51" s="108">
        <v>2.1</v>
      </c>
      <c r="I51" s="233">
        <v>10</v>
      </c>
      <c r="J51" s="108">
        <v>2.6</v>
      </c>
      <c r="K51" s="233">
        <v>9</v>
      </c>
      <c r="L51" s="108">
        <v>2.2999999999999998</v>
      </c>
      <c r="M51" s="233">
        <v>13</v>
      </c>
      <c r="N51" s="108">
        <v>3.4</v>
      </c>
      <c r="O51" s="293">
        <v>386</v>
      </c>
      <c r="P51" s="294">
        <v>3.4</v>
      </c>
      <c r="S51" s="3"/>
    </row>
    <row r="52" spans="2:19" x14ac:dyDescent="0.2">
      <c r="B52" s="237" t="s">
        <v>46</v>
      </c>
      <c r="C52" s="233">
        <v>215</v>
      </c>
      <c r="D52" s="108">
        <v>55.8</v>
      </c>
      <c r="E52" s="233">
        <v>92</v>
      </c>
      <c r="F52" s="108">
        <v>23.9</v>
      </c>
      <c r="G52" s="238"/>
      <c r="H52" s="109"/>
      <c r="I52" s="233">
        <v>20</v>
      </c>
      <c r="J52" s="108">
        <v>5.2</v>
      </c>
      <c r="K52" s="233">
        <v>40</v>
      </c>
      <c r="L52" s="108">
        <v>10.4</v>
      </c>
      <c r="M52" s="238"/>
      <c r="N52" s="109"/>
      <c r="O52" s="293">
        <v>385</v>
      </c>
      <c r="P52" s="294">
        <v>3.4</v>
      </c>
      <c r="S52" s="3"/>
    </row>
    <row r="53" spans="2:19" x14ac:dyDescent="0.2">
      <c r="B53" s="237" t="s">
        <v>47</v>
      </c>
      <c r="C53" s="233">
        <v>9</v>
      </c>
      <c r="D53" s="108">
        <v>3.9</v>
      </c>
      <c r="E53" s="233">
        <v>55</v>
      </c>
      <c r="F53" s="108">
        <v>24.1</v>
      </c>
      <c r="G53" s="233">
        <v>54</v>
      </c>
      <c r="H53" s="108">
        <v>23.7</v>
      </c>
      <c r="I53" s="238"/>
      <c r="J53" s="109"/>
      <c r="K53" s="238"/>
      <c r="L53" s="109"/>
      <c r="M53" s="233">
        <v>98</v>
      </c>
      <c r="N53" s="108">
        <v>43</v>
      </c>
      <c r="O53" s="293">
        <v>228</v>
      </c>
      <c r="P53" s="294">
        <v>2</v>
      </c>
      <c r="S53" s="3"/>
    </row>
    <row r="54" spans="2:19" x14ac:dyDescent="0.2">
      <c r="B54" s="237" t="s">
        <v>48</v>
      </c>
      <c r="C54" s="233">
        <v>115</v>
      </c>
      <c r="D54" s="108">
        <v>24.3</v>
      </c>
      <c r="E54" s="233">
        <v>152</v>
      </c>
      <c r="F54" s="108">
        <v>32.1</v>
      </c>
      <c r="G54" s="233">
        <v>104</v>
      </c>
      <c r="H54" s="108">
        <v>22</v>
      </c>
      <c r="I54" s="233">
        <v>92</v>
      </c>
      <c r="J54" s="108">
        <v>19.5</v>
      </c>
      <c r="K54" s="238"/>
      <c r="L54" s="109"/>
      <c r="M54" s="238"/>
      <c r="N54" s="109"/>
      <c r="O54" s="293">
        <v>473</v>
      </c>
      <c r="P54" s="294">
        <v>4.2</v>
      </c>
      <c r="S54" s="3"/>
    </row>
    <row r="55" spans="2:19" x14ac:dyDescent="0.2">
      <c r="B55" s="237" t="s">
        <v>49</v>
      </c>
      <c r="C55" s="233">
        <v>214</v>
      </c>
      <c r="D55" s="108">
        <v>47.5</v>
      </c>
      <c r="E55" s="233">
        <v>136</v>
      </c>
      <c r="F55" s="108">
        <v>30.2</v>
      </c>
      <c r="G55" s="233">
        <v>9</v>
      </c>
      <c r="H55" s="108">
        <v>2</v>
      </c>
      <c r="I55" s="233">
        <v>29</v>
      </c>
      <c r="J55" s="108">
        <v>6.4</v>
      </c>
      <c r="K55" s="233">
        <v>33</v>
      </c>
      <c r="L55" s="108">
        <v>7.3</v>
      </c>
      <c r="M55" s="233">
        <v>30</v>
      </c>
      <c r="N55" s="108">
        <v>6.7</v>
      </c>
      <c r="O55" s="293">
        <v>451</v>
      </c>
      <c r="P55" s="294">
        <v>4</v>
      </c>
      <c r="S55" s="3"/>
    </row>
    <row r="56" spans="2:19" x14ac:dyDescent="0.2">
      <c r="B56" s="237" t="s">
        <v>50</v>
      </c>
      <c r="C56" s="233">
        <v>122</v>
      </c>
      <c r="D56" s="108">
        <v>25.4</v>
      </c>
      <c r="E56" s="233">
        <v>107</v>
      </c>
      <c r="F56" s="108">
        <v>22.2</v>
      </c>
      <c r="G56" s="233">
        <v>87</v>
      </c>
      <c r="H56" s="108">
        <v>18.100000000000001</v>
      </c>
      <c r="I56" s="233">
        <v>103</v>
      </c>
      <c r="J56" s="108">
        <v>21.4</v>
      </c>
      <c r="K56" s="233">
        <v>50</v>
      </c>
      <c r="L56" s="108">
        <v>10.4</v>
      </c>
      <c r="M56" s="233">
        <v>12</v>
      </c>
      <c r="N56" s="108">
        <v>2.5</v>
      </c>
      <c r="O56" s="293">
        <v>481</v>
      </c>
      <c r="P56" s="294">
        <v>4.2</v>
      </c>
      <c r="S56" s="3"/>
    </row>
    <row r="57" spans="2:19" x14ac:dyDescent="0.2">
      <c r="B57" s="237" t="s">
        <v>51</v>
      </c>
      <c r="C57" s="233">
        <v>84</v>
      </c>
      <c r="D57" s="108">
        <v>29.7</v>
      </c>
      <c r="E57" s="233">
        <v>111</v>
      </c>
      <c r="F57" s="108">
        <v>39.200000000000003</v>
      </c>
      <c r="G57" s="238"/>
      <c r="H57" s="109"/>
      <c r="I57" s="238"/>
      <c r="J57" s="109"/>
      <c r="K57" s="233">
        <v>9</v>
      </c>
      <c r="L57" s="108">
        <v>3.2</v>
      </c>
      <c r="M57" s="233">
        <v>77</v>
      </c>
      <c r="N57" s="108">
        <v>27.2</v>
      </c>
      <c r="O57" s="293">
        <v>283</v>
      </c>
      <c r="P57" s="294">
        <v>2.5</v>
      </c>
      <c r="S57" s="3"/>
    </row>
    <row r="58" spans="2:19" x14ac:dyDescent="0.2">
      <c r="B58" s="237" t="s">
        <v>52</v>
      </c>
      <c r="C58" s="233">
        <v>179</v>
      </c>
      <c r="D58" s="108">
        <v>53.8</v>
      </c>
      <c r="E58" s="233">
        <v>98</v>
      </c>
      <c r="F58" s="108">
        <v>29.4</v>
      </c>
      <c r="G58" s="233">
        <v>8</v>
      </c>
      <c r="H58" s="108">
        <v>2.4</v>
      </c>
      <c r="I58" s="233">
        <v>9</v>
      </c>
      <c r="J58" s="108">
        <v>2.7</v>
      </c>
      <c r="K58" s="233">
        <v>3</v>
      </c>
      <c r="L58" s="108">
        <v>0.9</v>
      </c>
      <c r="M58" s="233">
        <v>36</v>
      </c>
      <c r="N58" s="108">
        <v>10.8</v>
      </c>
      <c r="O58" s="293">
        <v>333</v>
      </c>
      <c r="P58" s="294">
        <v>2.9</v>
      </c>
      <c r="S58" s="3"/>
    </row>
    <row r="59" spans="2:19" x14ac:dyDescent="0.2">
      <c r="B59" s="237" t="s">
        <v>53</v>
      </c>
      <c r="C59" s="233">
        <v>190</v>
      </c>
      <c r="D59" s="108">
        <v>56.5</v>
      </c>
      <c r="E59" s="233">
        <v>97</v>
      </c>
      <c r="F59" s="108">
        <v>28.9</v>
      </c>
      <c r="G59" s="233">
        <v>7</v>
      </c>
      <c r="H59" s="108">
        <v>2.1</v>
      </c>
      <c r="I59" s="233">
        <v>12</v>
      </c>
      <c r="J59" s="108">
        <v>3.6</v>
      </c>
      <c r="K59" s="233">
        <v>18</v>
      </c>
      <c r="L59" s="108">
        <v>5.4</v>
      </c>
      <c r="M59" s="233">
        <v>12</v>
      </c>
      <c r="N59" s="108">
        <v>3.6</v>
      </c>
      <c r="O59" s="293">
        <v>336</v>
      </c>
      <c r="P59" s="294">
        <v>3</v>
      </c>
      <c r="S59" s="3"/>
    </row>
    <row r="60" spans="2:19" x14ac:dyDescent="0.2">
      <c r="B60" s="237" t="s">
        <v>54</v>
      </c>
      <c r="C60" s="233">
        <v>179</v>
      </c>
      <c r="D60" s="108">
        <v>27.3</v>
      </c>
      <c r="E60" s="233">
        <v>294</v>
      </c>
      <c r="F60" s="108">
        <v>44.9</v>
      </c>
      <c r="G60" s="233">
        <v>131</v>
      </c>
      <c r="H60" s="108">
        <v>20</v>
      </c>
      <c r="I60" s="233">
        <v>24</v>
      </c>
      <c r="J60" s="108">
        <v>3.7</v>
      </c>
      <c r="K60" s="233">
        <v>21</v>
      </c>
      <c r="L60" s="108">
        <v>3.2</v>
      </c>
      <c r="M60" s="233">
        <v>6</v>
      </c>
      <c r="N60" s="108">
        <v>0.9</v>
      </c>
      <c r="O60" s="293">
        <v>655</v>
      </c>
      <c r="P60" s="294">
        <v>5.8</v>
      </c>
      <c r="S60" s="3"/>
    </row>
    <row r="61" spans="2:19" x14ac:dyDescent="0.2">
      <c r="B61" s="237" t="s">
        <v>55</v>
      </c>
      <c r="C61" s="233">
        <v>128</v>
      </c>
      <c r="D61" s="108">
        <v>30.6</v>
      </c>
      <c r="E61" s="233">
        <v>69</v>
      </c>
      <c r="F61" s="108">
        <v>16.5</v>
      </c>
      <c r="G61" s="233">
        <v>113</v>
      </c>
      <c r="H61" s="108">
        <v>27</v>
      </c>
      <c r="I61" s="233">
        <v>78</v>
      </c>
      <c r="J61" s="108">
        <v>18.7</v>
      </c>
      <c r="K61" s="238"/>
      <c r="L61" s="109"/>
      <c r="M61" s="238"/>
      <c r="N61" s="109"/>
      <c r="O61" s="293">
        <v>418</v>
      </c>
      <c r="P61" s="294">
        <v>3.7</v>
      </c>
      <c r="S61" s="3"/>
    </row>
    <row r="62" spans="2:19" x14ac:dyDescent="0.2">
      <c r="B62" s="237" t="s">
        <v>56</v>
      </c>
      <c r="C62" s="233">
        <v>13</v>
      </c>
      <c r="D62" s="108">
        <v>12</v>
      </c>
      <c r="E62" s="233">
        <v>35</v>
      </c>
      <c r="F62" s="108">
        <v>32.4</v>
      </c>
      <c r="G62" s="233">
        <v>56</v>
      </c>
      <c r="H62" s="108">
        <v>51.9</v>
      </c>
      <c r="I62" s="238"/>
      <c r="J62" s="109"/>
      <c r="K62" s="238"/>
      <c r="L62" s="109"/>
      <c r="M62" s="238"/>
      <c r="N62" s="109"/>
      <c r="O62" s="293">
        <v>108</v>
      </c>
      <c r="P62" s="294">
        <v>1</v>
      </c>
      <c r="S62" s="3"/>
    </row>
    <row r="63" spans="2:19" x14ac:dyDescent="0.2">
      <c r="B63" s="237" t="s">
        <v>57</v>
      </c>
      <c r="C63" s="233">
        <v>185</v>
      </c>
      <c r="D63" s="108">
        <v>60.9</v>
      </c>
      <c r="E63" s="233">
        <v>79</v>
      </c>
      <c r="F63" s="108">
        <v>26</v>
      </c>
      <c r="G63" s="233">
        <v>7</v>
      </c>
      <c r="H63" s="108">
        <v>2.2999999999999998</v>
      </c>
      <c r="I63" s="233">
        <v>26</v>
      </c>
      <c r="J63" s="108">
        <v>8.6</v>
      </c>
      <c r="K63" s="233">
        <v>4</v>
      </c>
      <c r="L63" s="108">
        <v>1.3</v>
      </c>
      <c r="M63" s="233">
        <v>3</v>
      </c>
      <c r="N63" s="108">
        <v>1</v>
      </c>
      <c r="O63" s="293">
        <v>304</v>
      </c>
      <c r="P63" s="294">
        <v>2.7</v>
      </c>
      <c r="S63" s="3"/>
    </row>
    <row r="64" spans="2:19" x14ac:dyDescent="0.2">
      <c r="B64" s="237" t="s">
        <v>58</v>
      </c>
      <c r="C64" s="233">
        <v>288</v>
      </c>
      <c r="D64" s="108">
        <v>50.4</v>
      </c>
      <c r="E64" s="233">
        <v>202</v>
      </c>
      <c r="F64" s="108">
        <v>35.4</v>
      </c>
      <c r="G64" s="233">
        <v>20</v>
      </c>
      <c r="H64" s="108">
        <v>3.5</v>
      </c>
      <c r="I64" s="233">
        <v>30</v>
      </c>
      <c r="J64" s="108">
        <v>5.3</v>
      </c>
      <c r="K64" s="233">
        <v>25</v>
      </c>
      <c r="L64" s="108">
        <v>4.4000000000000004</v>
      </c>
      <c r="M64" s="233">
        <v>6</v>
      </c>
      <c r="N64" s="108">
        <v>1.1000000000000001</v>
      </c>
      <c r="O64" s="293">
        <v>571</v>
      </c>
      <c r="P64" s="294">
        <v>5</v>
      </c>
      <c r="S64" s="3"/>
    </row>
    <row r="65" spans="1:19" x14ac:dyDescent="0.2">
      <c r="B65" s="237" t="s">
        <v>59</v>
      </c>
      <c r="C65" s="233">
        <v>126</v>
      </c>
      <c r="D65" s="108">
        <v>53.2</v>
      </c>
      <c r="E65" s="233">
        <v>85</v>
      </c>
      <c r="F65" s="108">
        <v>35.9</v>
      </c>
      <c r="G65" s="233">
        <v>8</v>
      </c>
      <c r="H65" s="108">
        <v>3.4</v>
      </c>
      <c r="I65" s="238"/>
      <c r="J65" s="109"/>
      <c r="K65" s="233">
        <v>15</v>
      </c>
      <c r="L65" s="108">
        <v>6.3</v>
      </c>
      <c r="M65" s="238"/>
      <c r="N65" s="109"/>
      <c r="O65" s="293">
        <v>237</v>
      </c>
      <c r="P65" s="294">
        <v>2.1</v>
      </c>
      <c r="S65" s="3"/>
    </row>
    <row r="66" spans="1:19" x14ac:dyDescent="0.2">
      <c r="B66" s="237" t="s">
        <v>60</v>
      </c>
      <c r="C66" s="233">
        <v>160</v>
      </c>
      <c r="D66" s="108">
        <v>36.299999999999997</v>
      </c>
      <c r="E66" s="233">
        <v>186</v>
      </c>
      <c r="F66" s="108">
        <v>42.2</v>
      </c>
      <c r="G66" s="233">
        <v>10</v>
      </c>
      <c r="H66" s="108">
        <v>2.2999999999999998</v>
      </c>
      <c r="I66" s="233">
        <v>8</v>
      </c>
      <c r="J66" s="108">
        <v>1.8</v>
      </c>
      <c r="K66" s="233">
        <v>13</v>
      </c>
      <c r="L66" s="108">
        <v>2.9</v>
      </c>
      <c r="M66" s="233">
        <v>64</v>
      </c>
      <c r="N66" s="108">
        <v>14.5</v>
      </c>
      <c r="O66" s="293">
        <v>441</v>
      </c>
      <c r="P66" s="294">
        <v>3.9</v>
      </c>
      <c r="S66" s="3"/>
    </row>
    <row r="67" spans="1:19" x14ac:dyDescent="0.2">
      <c r="B67" s="237" t="s">
        <v>61</v>
      </c>
      <c r="C67" s="233">
        <v>99</v>
      </c>
      <c r="D67" s="108">
        <v>30.7</v>
      </c>
      <c r="E67" s="233">
        <v>107</v>
      </c>
      <c r="F67" s="108">
        <v>33.1</v>
      </c>
      <c r="G67" s="233">
        <v>7</v>
      </c>
      <c r="H67" s="108">
        <v>2.2000000000000002</v>
      </c>
      <c r="I67" s="233">
        <v>0</v>
      </c>
      <c r="J67" s="108">
        <v>0</v>
      </c>
      <c r="K67" s="233">
        <v>12</v>
      </c>
      <c r="L67" s="108">
        <v>3.7</v>
      </c>
      <c r="M67" s="233">
        <v>98</v>
      </c>
      <c r="N67" s="108">
        <v>30.3</v>
      </c>
      <c r="O67" s="293">
        <v>323</v>
      </c>
      <c r="P67" s="294">
        <v>2.8</v>
      </c>
      <c r="S67" s="3"/>
    </row>
    <row r="68" spans="1:19" x14ac:dyDescent="0.2">
      <c r="B68" s="237" t="s">
        <v>62</v>
      </c>
      <c r="C68" s="233">
        <v>144</v>
      </c>
      <c r="D68" s="108">
        <v>30.8</v>
      </c>
      <c r="E68" s="233">
        <v>209</v>
      </c>
      <c r="F68" s="108">
        <v>44.7</v>
      </c>
      <c r="G68" s="233">
        <v>70</v>
      </c>
      <c r="H68" s="108">
        <v>15</v>
      </c>
      <c r="I68" s="233">
        <v>5</v>
      </c>
      <c r="J68" s="108">
        <v>1.1000000000000001</v>
      </c>
      <c r="K68" s="233">
        <v>15</v>
      </c>
      <c r="L68" s="108">
        <v>3.2</v>
      </c>
      <c r="M68" s="233">
        <v>25</v>
      </c>
      <c r="N68" s="108">
        <v>5.3</v>
      </c>
      <c r="O68" s="293">
        <v>468</v>
      </c>
      <c r="P68" s="294">
        <v>4.0999999999999996</v>
      </c>
      <c r="S68" s="3"/>
    </row>
    <row r="69" spans="1:19" x14ac:dyDescent="0.2">
      <c r="B69" s="237" t="s">
        <v>63</v>
      </c>
      <c r="C69" s="233">
        <v>137</v>
      </c>
      <c r="D69" s="108">
        <v>39.4</v>
      </c>
      <c r="E69" s="233">
        <v>98</v>
      </c>
      <c r="F69" s="108">
        <v>28.2</v>
      </c>
      <c r="G69" s="233">
        <v>49</v>
      </c>
      <c r="H69" s="108">
        <v>14.1</v>
      </c>
      <c r="I69" s="233">
        <v>18</v>
      </c>
      <c r="J69" s="108">
        <v>5.2</v>
      </c>
      <c r="K69" s="233">
        <v>6</v>
      </c>
      <c r="L69" s="108">
        <v>1.7</v>
      </c>
      <c r="M69" s="233">
        <v>40</v>
      </c>
      <c r="N69" s="108">
        <v>11.5</v>
      </c>
      <c r="O69" s="293">
        <v>348</v>
      </c>
      <c r="P69" s="294">
        <v>3.1</v>
      </c>
      <c r="S69" s="3"/>
    </row>
    <row r="70" spans="1:19" x14ac:dyDescent="0.2">
      <c r="B70" s="237" t="s">
        <v>64</v>
      </c>
      <c r="C70" s="238"/>
      <c r="D70" s="109"/>
      <c r="E70" s="233">
        <v>12</v>
      </c>
      <c r="F70" s="108">
        <v>85.7</v>
      </c>
      <c r="G70" s="233">
        <v>0</v>
      </c>
      <c r="H70" s="108">
        <v>0</v>
      </c>
      <c r="I70" s="233">
        <v>0</v>
      </c>
      <c r="J70" s="108">
        <v>0</v>
      </c>
      <c r="K70" s="233">
        <v>0</v>
      </c>
      <c r="L70" s="108">
        <v>0</v>
      </c>
      <c r="M70" s="238"/>
      <c r="N70" s="109"/>
      <c r="O70" s="293">
        <v>14</v>
      </c>
      <c r="P70" s="294">
        <v>0.1</v>
      </c>
      <c r="S70" s="3"/>
    </row>
    <row r="71" spans="1:19" x14ac:dyDescent="0.2">
      <c r="B71" s="237" t="s">
        <v>65</v>
      </c>
      <c r="C71" s="238"/>
      <c r="D71" s="109"/>
      <c r="E71" s="233">
        <v>7</v>
      </c>
      <c r="F71" s="108">
        <v>50</v>
      </c>
      <c r="G71" s="238"/>
      <c r="H71" s="109"/>
      <c r="I71" s="233">
        <v>0</v>
      </c>
      <c r="J71" s="108">
        <v>0</v>
      </c>
      <c r="K71" s="233">
        <v>0</v>
      </c>
      <c r="L71" s="108">
        <v>0</v>
      </c>
      <c r="M71" s="233">
        <v>5</v>
      </c>
      <c r="N71" s="108">
        <v>35.700000000000003</v>
      </c>
      <c r="O71" s="293">
        <v>14</v>
      </c>
      <c r="P71" s="294">
        <v>0.1</v>
      </c>
      <c r="S71" s="3"/>
    </row>
    <row r="72" spans="1:19" x14ac:dyDescent="0.2">
      <c r="A72" s="3">
        <v>2019</v>
      </c>
      <c r="B72" s="77" t="s">
        <v>7</v>
      </c>
      <c r="C72" s="69">
        <v>4323</v>
      </c>
      <c r="D72" s="149" t="s">
        <v>305</v>
      </c>
      <c r="E72" s="70">
        <v>3681</v>
      </c>
      <c r="F72" s="132" t="s">
        <v>306</v>
      </c>
      <c r="G72" s="69">
        <v>1205</v>
      </c>
      <c r="H72" s="132" t="s">
        <v>307</v>
      </c>
      <c r="I72" s="70">
        <v>782</v>
      </c>
      <c r="J72" s="132" t="s">
        <v>308</v>
      </c>
      <c r="K72" s="69">
        <v>643</v>
      </c>
      <c r="L72" s="132" t="s">
        <v>309</v>
      </c>
      <c r="M72" s="70">
        <v>651</v>
      </c>
      <c r="N72" s="132" t="s">
        <v>309</v>
      </c>
      <c r="O72" s="297">
        <v>11368</v>
      </c>
      <c r="P72" s="296" t="s">
        <v>310</v>
      </c>
      <c r="S72" s="3"/>
    </row>
    <row r="73" spans="1:19" x14ac:dyDescent="0.2">
      <c r="A73" s="2">
        <v>2020</v>
      </c>
      <c r="B73" s="237" t="s">
        <v>34</v>
      </c>
      <c r="C73" s="233">
        <v>167</v>
      </c>
      <c r="D73" s="108">
        <v>53.2</v>
      </c>
      <c r="E73" s="233">
        <v>110</v>
      </c>
      <c r="F73" s="108">
        <v>35</v>
      </c>
      <c r="G73" s="233">
        <v>19</v>
      </c>
      <c r="H73" s="108">
        <v>6.1</v>
      </c>
      <c r="I73" s="238"/>
      <c r="J73" s="109"/>
      <c r="K73" s="233">
        <v>9</v>
      </c>
      <c r="L73" s="108">
        <v>2.9</v>
      </c>
      <c r="M73" s="238"/>
      <c r="N73" s="109"/>
      <c r="O73" s="293">
        <v>314</v>
      </c>
      <c r="P73" s="294">
        <v>3.6</v>
      </c>
      <c r="S73" s="3"/>
    </row>
    <row r="74" spans="1:19" x14ac:dyDescent="0.2">
      <c r="B74" s="237" t="s">
        <v>35</v>
      </c>
      <c r="C74" s="233">
        <v>71</v>
      </c>
      <c r="D74" s="108">
        <v>33.200000000000003</v>
      </c>
      <c r="E74" s="233">
        <v>89</v>
      </c>
      <c r="F74" s="108">
        <v>41.6</v>
      </c>
      <c r="G74" s="233">
        <v>13</v>
      </c>
      <c r="H74" s="108">
        <v>6.1</v>
      </c>
      <c r="I74" s="233">
        <v>11</v>
      </c>
      <c r="J74" s="108">
        <v>5.0999999999999996</v>
      </c>
      <c r="K74" s="233">
        <v>22</v>
      </c>
      <c r="L74" s="108">
        <v>10.3</v>
      </c>
      <c r="M74" s="233">
        <v>8</v>
      </c>
      <c r="N74" s="108">
        <v>3.7</v>
      </c>
      <c r="O74" s="293">
        <v>214</v>
      </c>
      <c r="P74" s="294">
        <v>2.4</v>
      </c>
      <c r="S74" s="3"/>
    </row>
    <row r="75" spans="1:19" x14ac:dyDescent="0.2">
      <c r="B75" s="237" t="s">
        <v>36</v>
      </c>
      <c r="C75" s="233">
        <v>245</v>
      </c>
      <c r="D75" s="108">
        <v>48.4</v>
      </c>
      <c r="E75" s="233">
        <v>214</v>
      </c>
      <c r="F75" s="108">
        <v>42.3</v>
      </c>
      <c r="G75" s="233">
        <v>11</v>
      </c>
      <c r="H75" s="108">
        <v>2.2000000000000002</v>
      </c>
      <c r="I75" s="233">
        <v>9</v>
      </c>
      <c r="J75" s="108">
        <v>1.8</v>
      </c>
      <c r="K75" s="233">
        <v>10</v>
      </c>
      <c r="L75" s="108">
        <v>2</v>
      </c>
      <c r="M75" s="233">
        <v>17</v>
      </c>
      <c r="N75" s="108">
        <v>3.4</v>
      </c>
      <c r="O75" s="293">
        <v>506</v>
      </c>
      <c r="P75" s="294">
        <v>5.8</v>
      </c>
      <c r="S75" s="3"/>
    </row>
    <row r="76" spans="1:19" x14ac:dyDescent="0.2">
      <c r="B76" s="237" t="s">
        <v>37</v>
      </c>
      <c r="C76" s="233">
        <v>178</v>
      </c>
      <c r="D76" s="108">
        <v>24.1</v>
      </c>
      <c r="E76" s="233">
        <v>263</v>
      </c>
      <c r="F76" s="108">
        <v>35.6</v>
      </c>
      <c r="G76" s="233">
        <v>251</v>
      </c>
      <c r="H76" s="108">
        <v>34</v>
      </c>
      <c r="I76" s="233">
        <v>17</v>
      </c>
      <c r="J76" s="108">
        <v>2.2999999999999998</v>
      </c>
      <c r="K76" s="233">
        <v>23</v>
      </c>
      <c r="L76" s="108">
        <v>3.1</v>
      </c>
      <c r="M76" s="233">
        <v>7</v>
      </c>
      <c r="N76" s="108">
        <v>0.9</v>
      </c>
      <c r="O76" s="293">
        <v>739</v>
      </c>
      <c r="P76" s="294">
        <v>8.4</v>
      </c>
      <c r="S76" s="3"/>
    </row>
    <row r="77" spans="1:19" x14ac:dyDescent="0.2">
      <c r="B77" s="237" t="s">
        <v>38</v>
      </c>
      <c r="C77" s="238"/>
      <c r="D77" s="109"/>
      <c r="E77" s="233">
        <v>29</v>
      </c>
      <c r="F77" s="108">
        <v>17.399999999999999</v>
      </c>
      <c r="G77" s="233">
        <v>95</v>
      </c>
      <c r="H77" s="108">
        <v>56.9</v>
      </c>
      <c r="I77" s="233">
        <v>25</v>
      </c>
      <c r="J77" s="108">
        <v>15</v>
      </c>
      <c r="K77" s="233">
        <v>9</v>
      </c>
      <c r="L77" s="108">
        <v>5.4</v>
      </c>
      <c r="M77" s="238"/>
      <c r="N77" s="109"/>
      <c r="O77" s="293">
        <v>167</v>
      </c>
      <c r="P77" s="294">
        <v>1.9</v>
      </c>
      <c r="S77" s="3"/>
    </row>
    <row r="78" spans="1:19" x14ac:dyDescent="0.2">
      <c r="B78" s="237" t="s">
        <v>39</v>
      </c>
      <c r="C78" s="233">
        <v>165</v>
      </c>
      <c r="D78" s="108">
        <v>31.8</v>
      </c>
      <c r="E78" s="233">
        <v>195</v>
      </c>
      <c r="F78" s="108">
        <v>37.6</v>
      </c>
      <c r="G78" s="233">
        <v>55</v>
      </c>
      <c r="H78" s="108">
        <v>10.6</v>
      </c>
      <c r="I78" s="233">
        <v>26</v>
      </c>
      <c r="J78" s="108">
        <v>5</v>
      </c>
      <c r="K78" s="233">
        <v>51</v>
      </c>
      <c r="L78" s="108">
        <v>9.8000000000000007</v>
      </c>
      <c r="M78" s="233">
        <v>27</v>
      </c>
      <c r="N78" s="108">
        <v>5.2</v>
      </c>
      <c r="O78" s="293">
        <v>519</v>
      </c>
      <c r="P78" s="294">
        <v>5.9</v>
      </c>
      <c r="S78" s="3"/>
    </row>
    <row r="79" spans="1:19" x14ac:dyDescent="0.2">
      <c r="B79" s="237" t="s">
        <v>40</v>
      </c>
      <c r="C79" s="233">
        <v>111</v>
      </c>
      <c r="D79" s="108">
        <v>47</v>
      </c>
      <c r="E79" s="233">
        <v>92</v>
      </c>
      <c r="F79" s="108">
        <v>39</v>
      </c>
      <c r="G79" s="233">
        <v>13</v>
      </c>
      <c r="H79" s="108">
        <v>5.5</v>
      </c>
      <c r="I79" s="238"/>
      <c r="J79" s="109"/>
      <c r="K79" s="233">
        <v>12</v>
      </c>
      <c r="L79" s="108">
        <v>5.0999999999999996</v>
      </c>
      <c r="M79" s="238"/>
      <c r="N79" s="109"/>
      <c r="O79" s="293">
        <v>236</v>
      </c>
      <c r="P79" s="294">
        <v>2.7</v>
      </c>
      <c r="S79" s="3"/>
    </row>
    <row r="80" spans="1:19" x14ac:dyDescent="0.2">
      <c r="B80" s="237" t="s">
        <v>41</v>
      </c>
      <c r="C80" s="233">
        <v>90</v>
      </c>
      <c r="D80" s="108">
        <v>35.9</v>
      </c>
      <c r="E80" s="233">
        <v>88</v>
      </c>
      <c r="F80" s="108">
        <v>35.1</v>
      </c>
      <c r="G80" s="233">
        <v>17</v>
      </c>
      <c r="H80" s="108">
        <v>6.8</v>
      </c>
      <c r="I80" s="233">
        <v>41</v>
      </c>
      <c r="J80" s="108">
        <v>16.3</v>
      </c>
      <c r="K80" s="233">
        <v>10</v>
      </c>
      <c r="L80" s="108">
        <v>4</v>
      </c>
      <c r="M80" s="233">
        <v>5</v>
      </c>
      <c r="N80" s="108">
        <v>2</v>
      </c>
      <c r="O80" s="293">
        <v>251</v>
      </c>
      <c r="P80" s="294">
        <v>2.9</v>
      </c>
      <c r="S80" s="3"/>
    </row>
    <row r="81" spans="2:19" x14ac:dyDescent="0.2">
      <c r="B81" s="237" t="s">
        <v>42</v>
      </c>
      <c r="C81" s="233">
        <v>6</v>
      </c>
      <c r="D81" s="108">
        <v>12.2</v>
      </c>
      <c r="E81" s="233">
        <v>7</v>
      </c>
      <c r="F81" s="108">
        <v>14.3</v>
      </c>
      <c r="G81" s="233">
        <v>13</v>
      </c>
      <c r="H81" s="108">
        <v>26.5</v>
      </c>
      <c r="I81" s="233">
        <v>17</v>
      </c>
      <c r="J81" s="108">
        <v>34.700000000000003</v>
      </c>
      <c r="K81" s="233">
        <v>0</v>
      </c>
      <c r="L81" s="108">
        <v>0</v>
      </c>
      <c r="M81" s="233">
        <v>6</v>
      </c>
      <c r="N81" s="108">
        <v>12.2</v>
      </c>
      <c r="O81" s="293">
        <v>49</v>
      </c>
      <c r="P81" s="294">
        <v>0.6</v>
      </c>
      <c r="S81" s="3"/>
    </row>
    <row r="82" spans="2:19" x14ac:dyDescent="0.2">
      <c r="B82" s="237" t="s">
        <v>43</v>
      </c>
      <c r="C82" s="233">
        <v>124</v>
      </c>
      <c r="D82" s="108">
        <v>51.9</v>
      </c>
      <c r="E82" s="233">
        <v>71</v>
      </c>
      <c r="F82" s="108">
        <v>29.7</v>
      </c>
      <c r="G82" s="233">
        <v>14</v>
      </c>
      <c r="H82" s="108">
        <v>5.9</v>
      </c>
      <c r="I82" s="238"/>
      <c r="J82" s="109"/>
      <c r="K82" s="233">
        <v>25</v>
      </c>
      <c r="L82" s="108">
        <v>10.5</v>
      </c>
      <c r="M82" s="238"/>
      <c r="N82" s="109"/>
      <c r="O82" s="293">
        <v>239</v>
      </c>
      <c r="P82" s="294">
        <v>2.7</v>
      </c>
      <c r="S82" s="3"/>
    </row>
    <row r="83" spans="2:19" x14ac:dyDescent="0.2">
      <c r="B83" s="237" t="s">
        <v>44</v>
      </c>
      <c r="C83" s="233">
        <v>55</v>
      </c>
      <c r="D83" s="108">
        <v>45.5</v>
      </c>
      <c r="E83" s="233">
        <v>20</v>
      </c>
      <c r="F83" s="108">
        <v>16.5</v>
      </c>
      <c r="G83" s="233">
        <v>8</v>
      </c>
      <c r="H83" s="108">
        <v>6.6</v>
      </c>
      <c r="I83" s="233">
        <v>16</v>
      </c>
      <c r="J83" s="108">
        <v>13.2</v>
      </c>
      <c r="K83" s="233">
        <v>5</v>
      </c>
      <c r="L83" s="108">
        <v>4.0999999999999996</v>
      </c>
      <c r="M83" s="233">
        <v>17</v>
      </c>
      <c r="N83" s="108">
        <v>14</v>
      </c>
      <c r="O83" s="293">
        <v>121</v>
      </c>
      <c r="P83" s="294">
        <v>1.4</v>
      </c>
      <c r="S83" s="3"/>
    </row>
    <row r="84" spans="2:19" x14ac:dyDescent="0.2">
      <c r="B84" s="237" t="s">
        <v>45</v>
      </c>
      <c r="C84" s="233">
        <v>124</v>
      </c>
      <c r="D84" s="108">
        <v>40.9</v>
      </c>
      <c r="E84" s="233">
        <v>134</v>
      </c>
      <c r="F84" s="108">
        <v>44.2</v>
      </c>
      <c r="G84" s="233">
        <v>4</v>
      </c>
      <c r="H84" s="108">
        <v>1.3</v>
      </c>
      <c r="I84" s="233">
        <v>6</v>
      </c>
      <c r="J84" s="108">
        <v>2</v>
      </c>
      <c r="K84" s="233">
        <v>7</v>
      </c>
      <c r="L84" s="108">
        <v>2.2999999999999998</v>
      </c>
      <c r="M84" s="233">
        <v>28</v>
      </c>
      <c r="N84" s="108">
        <v>9.1999999999999993</v>
      </c>
      <c r="O84" s="293">
        <v>303</v>
      </c>
      <c r="P84" s="294">
        <v>3.5</v>
      </c>
      <c r="S84" s="3"/>
    </row>
    <row r="85" spans="2:19" x14ac:dyDescent="0.2">
      <c r="B85" s="237" t="s">
        <v>46</v>
      </c>
      <c r="C85" s="233">
        <v>128</v>
      </c>
      <c r="D85" s="108">
        <v>45.4</v>
      </c>
      <c r="E85" s="233">
        <v>98</v>
      </c>
      <c r="F85" s="108">
        <v>34.799999999999997</v>
      </c>
      <c r="G85" s="233">
        <v>4</v>
      </c>
      <c r="H85" s="108">
        <v>1.4</v>
      </c>
      <c r="I85" s="233">
        <v>13</v>
      </c>
      <c r="J85" s="108">
        <v>4.5999999999999996</v>
      </c>
      <c r="K85" s="233">
        <v>35</v>
      </c>
      <c r="L85" s="108">
        <v>12.4</v>
      </c>
      <c r="M85" s="233">
        <v>4</v>
      </c>
      <c r="N85" s="108">
        <v>1.4</v>
      </c>
      <c r="O85" s="293">
        <v>282</v>
      </c>
      <c r="P85" s="294">
        <v>3.2</v>
      </c>
      <c r="S85" s="3"/>
    </row>
    <row r="86" spans="2:19" x14ac:dyDescent="0.2">
      <c r="B86" s="237" t="s">
        <v>47</v>
      </c>
      <c r="C86" s="238"/>
      <c r="D86" s="109"/>
      <c r="E86" s="233">
        <v>20</v>
      </c>
      <c r="F86" s="108">
        <v>19.600000000000001</v>
      </c>
      <c r="G86" s="233">
        <v>25</v>
      </c>
      <c r="H86" s="108">
        <v>24.5</v>
      </c>
      <c r="I86" s="233">
        <v>7</v>
      </c>
      <c r="J86" s="108">
        <v>6.9</v>
      </c>
      <c r="K86" s="238"/>
      <c r="L86" s="109"/>
      <c r="M86" s="233">
        <v>45</v>
      </c>
      <c r="N86" s="108">
        <v>44.1</v>
      </c>
      <c r="O86" s="293">
        <v>102</v>
      </c>
      <c r="P86" s="294">
        <v>1.2</v>
      </c>
      <c r="S86" s="3"/>
    </row>
    <row r="87" spans="2:19" x14ac:dyDescent="0.2">
      <c r="B87" s="237" t="s">
        <v>48</v>
      </c>
      <c r="C87" s="233">
        <v>109</v>
      </c>
      <c r="D87" s="108">
        <v>30.6</v>
      </c>
      <c r="E87" s="233">
        <v>80</v>
      </c>
      <c r="F87" s="108">
        <v>22.5</v>
      </c>
      <c r="G87" s="233">
        <v>92</v>
      </c>
      <c r="H87" s="108">
        <v>25.8</v>
      </c>
      <c r="I87" s="233">
        <v>64</v>
      </c>
      <c r="J87" s="108">
        <v>18</v>
      </c>
      <c r="K87" s="233">
        <v>6</v>
      </c>
      <c r="L87" s="108">
        <v>1.7</v>
      </c>
      <c r="M87" s="233">
        <v>5</v>
      </c>
      <c r="N87" s="108">
        <v>1.4</v>
      </c>
      <c r="O87" s="293">
        <v>356</v>
      </c>
      <c r="P87" s="294">
        <v>4.0999999999999996</v>
      </c>
      <c r="S87" s="3"/>
    </row>
    <row r="88" spans="2:19" x14ac:dyDescent="0.2">
      <c r="B88" s="237" t="s">
        <v>49</v>
      </c>
      <c r="C88" s="233">
        <v>159</v>
      </c>
      <c r="D88" s="108">
        <v>47</v>
      </c>
      <c r="E88" s="233">
        <v>109</v>
      </c>
      <c r="F88" s="108">
        <v>32.200000000000003</v>
      </c>
      <c r="G88" s="233">
        <v>10</v>
      </c>
      <c r="H88" s="108">
        <v>3</v>
      </c>
      <c r="I88" s="233">
        <v>15</v>
      </c>
      <c r="J88" s="108">
        <v>4.4000000000000004</v>
      </c>
      <c r="K88" s="233">
        <v>22</v>
      </c>
      <c r="L88" s="108">
        <v>6.5</v>
      </c>
      <c r="M88" s="233">
        <v>23</v>
      </c>
      <c r="N88" s="108">
        <v>6.8</v>
      </c>
      <c r="O88" s="293">
        <v>338</v>
      </c>
      <c r="P88" s="294">
        <v>3.9</v>
      </c>
      <c r="S88" s="3"/>
    </row>
    <row r="89" spans="2:19" x14ac:dyDescent="0.2">
      <c r="B89" s="237" t="s">
        <v>50</v>
      </c>
      <c r="C89" s="233">
        <v>117</v>
      </c>
      <c r="D89" s="108">
        <v>29.8</v>
      </c>
      <c r="E89" s="233">
        <v>83</v>
      </c>
      <c r="F89" s="108">
        <v>21.1</v>
      </c>
      <c r="G89" s="233">
        <v>87</v>
      </c>
      <c r="H89" s="108">
        <v>22.1</v>
      </c>
      <c r="I89" s="233">
        <v>55</v>
      </c>
      <c r="J89" s="108">
        <v>14</v>
      </c>
      <c r="K89" s="233">
        <v>35</v>
      </c>
      <c r="L89" s="108">
        <v>8.9</v>
      </c>
      <c r="M89" s="233">
        <v>16</v>
      </c>
      <c r="N89" s="108">
        <v>4.0999999999999996</v>
      </c>
      <c r="O89" s="293">
        <v>393</v>
      </c>
      <c r="P89" s="294">
        <v>4.5</v>
      </c>
      <c r="S89" s="3"/>
    </row>
    <row r="90" spans="2:19" x14ac:dyDescent="0.2">
      <c r="B90" s="237" t="s">
        <v>51</v>
      </c>
      <c r="C90" s="233">
        <v>57</v>
      </c>
      <c r="D90" s="108">
        <v>34.799999999999997</v>
      </c>
      <c r="E90" s="233">
        <v>62</v>
      </c>
      <c r="F90" s="108">
        <v>37.799999999999997</v>
      </c>
      <c r="G90" s="233">
        <v>0</v>
      </c>
      <c r="H90" s="108">
        <v>0</v>
      </c>
      <c r="I90" s="238"/>
      <c r="J90" s="109"/>
      <c r="K90" s="238"/>
      <c r="L90" s="109"/>
      <c r="M90" s="233">
        <v>44</v>
      </c>
      <c r="N90" s="108">
        <v>26.8</v>
      </c>
      <c r="O90" s="293">
        <v>164</v>
      </c>
      <c r="P90" s="294">
        <v>1.9</v>
      </c>
      <c r="S90" s="3"/>
    </row>
    <row r="91" spans="2:19" x14ac:dyDescent="0.2">
      <c r="B91" s="237" t="s">
        <v>52</v>
      </c>
      <c r="C91" s="233">
        <v>142</v>
      </c>
      <c r="D91" s="108">
        <v>50.7</v>
      </c>
      <c r="E91" s="233">
        <v>104</v>
      </c>
      <c r="F91" s="108">
        <v>37.1</v>
      </c>
      <c r="G91" s="238"/>
      <c r="H91" s="109"/>
      <c r="I91" s="233">
        <v>8</v>
      </c>
      <c r="J91" s="108">
        <v>2.9</v>
      </c>
      <c r="K91" s="238"/>
      <c r="L91" s="109"/>
      <c r="M91" s="233">
        <v>21</v>
      </c>
      <c r="N91" s="108">
        <v>7.5</v>
      </c>
      <c r="O91" s="293">
        <v>280</v>
      </c>
      <c r="P91" s="294">
        <v>3.2</v>
      </c>
      <c r="S91" s="3"/>
    </row>
    <row r="92" spans="2:19" x14ac:dyDescent="0.2">
      <c r="B92" s="237" t="s">
        <v>53</v>
      </c>
      <c r="C92" s="233">
        <v>158</v>
      </c>
      <c r="D92" s="108">
        <v>61.2</v>
      </c>
      <c r="E92" s="233">
        <v>75</v>
      </c>
      <c r="F92" s="108">
        <v>29.1</v>
      </c>
      <c r="G92" s="233">
        <v>8</v>
      </c>
      <c r="H92" s="108">
        <v>3.1</v>
      </c>
      <c r="I92" s="233">
        <v>6</v>
      </c>
      <c r="J92" s="108">
        <v>2.2999999999999998</v>
      </c>
      <c r="K92" s="233">
        <v>8</v>
      </c>
      <c r="L92" s="108">
        <v>3.1</v>
      </c>
      <c r="M92" s="233">
        <v>3</v>
      </c>
      <c r="N92" s="108">
        <v>1.2</v>
      </c>
      <c r="O92" s="293">
        <v>258</v>
      </c>
      <c r="P92" s="294">
        <v>2.9</v>
      </c>
      <c r="S92" s="3"/>
    </row>
    <row r="93" spans="2:19" x14ac:dyDescent="0.2">
      <c r="B93" s="237" t="s">
        <v>54</v>
      </c>
      <c r="C93" s="233">
        <v>180</v>
      </c>
      <c r="D93" s="108">
        <v>28</v>
      </c>
      <c r="E93" s="233">
        <v>243</v>
      </c>
      <c r="F93" s="108">
        <v>37.799999999999997</v>
      </c>
      <c r="G93" s="233">
        <v>155</v>
      </c>
      <c r="H93" s="108">
        <v>24.1</v>
      </c>
      <c r="I93" s="233">
        <v>28</v>
      </c>
      <c r="J93" s="108">
        <v>4.4000000000000004</v>
      </c>
      <c r="K93" s="233">
        <v>18</v>
      </c>
      <c r="L93" s="108">
        <v>2.8</v>
      </c>
      <c r="M93" s="233">
        <v>19</v>
      </c>
      <c r="N93" s="108">
        <v>3</v>
      </c>
      <c r="O93" s="293">
        <v>643</v>
      </c>
      <c r="P93" s="294">
        <v>7.4</v>
      </c>
      <c r="S93" s="3"/>
    </row>
    <row r="94" spans="2:19" x14ac:dyDescent="0.2">
      <c r="B94" s="237" t="s">
        <v>55</v>
      </c>
      <c r="C94" s="233">
        <v>97</v>
      </c>
      <c r="D94" s="108">
        <v>29.3</v>
      </c>
      <c r="E94" s="233">
        <v>73</v>
      </c>
      <c r="F94" s="108">
        <v>22.1</v>
      </c>
      <c r="G94" s="233">
        <v>80</v>
      </c>
      <c r="H94" s="108">
        <v>24.2</v>
      </c>
      <c r="I94" s="233">
        <v>65</v>
      </c>
      <c r="J94" s="108">
        <v>19.600000000000001</v>
      </c>
      <c r="K94" s="233">
        <v>12</v>
      </c>
      <c r="L94" s="108">
        <v>3.6</v>
      </c>
      <c r="M94" s="233">
        <v>4</v>
      </c>
      <c r="N94" s="108">
        <v>1.2</v>
      </c>
      <c r="O94" s="293">
        <v>331</v>
      </c>
      <c r="P94" s="294">
        <v>3.8</v>
      </c>
      <c r="S94" s="3"/>
    </row>
    <row r="95" spans="2:19" x14ac:dyDescent="0.2">
      <c r="B95" s="237" t="s">
        <v>56</v>
      </c>
      <c r="C95" s="233">
        <v>6</v>
      </c>
      <c r="D95" s="108">
        <v>7.8</v>
      </c>
      <c r="E95" s="233">
        <v>39</v>
      </c>
      <c r="F95" s="108">
        <v>50.6</v>
      </c>
      <c r="G95" s="233">
        <v>31</v>
      </c>
      <c r="H95" s="108">
        <v>40.299999999999997</v>
      </c>
      <c r="I95" s="233">
        <v>0</v>
      </c>
      <c r="J95" s="108">
        <v>0</v>
      </c>
      <c r="K95" s="238"/>
      <c r="L95" s="109"/>
      <c r="M95" s="238"/>
      <c r="N95" s="109"/>
      <c r="O95" s="293">
        <v>77</v>
      </c>
      <c r="P95" s="294">
        <v>0.9</v>
      </c>
      <c r="S95" s="3"/>
    </row>
    <row r="96" spans="2:19" x14ac:dyDescent="0.2">
      <c r="B96" s="237" t="s">
        <v>57</v>
      </c>
      <c r="C96" s="233">
        <v>108</v>
      </c>
      <c r="D96" s="108">
        <v>59.7</v>
      </c>
      <c r="E96" s="233">
        <v>43</v>
      </c>
      <c r="F96" s="108">
        <v>23.8</v>
      </c>
      <c r="G96" s="233">
        <v>5</v>
      </c>
      <c r="H96" s="108">
        <v>2.8</v>
      </c>
      <c r="I96" s="233">
        <v>19</v>
      </c>
      <c r="J96" s="108">
        <v>10.5</v>
      </c>
      <c r="K96" s="238"/>
      <c r="L96" s="109"/>
      <c r="M96" s="238"/>
      <c r="N96" s="109"/>
      <c r="O96" s="293">
        <v>181</v>
      </c>
      <c r="P96" s="294">
        <v>2.1</v>
      </c>
      <c r="S96" s="3"/>
    </row>
    <row r="97" spans="1:19" x14ac:dyDescent="0.2">
      <c r="B97" s="237" t="s">
        <v>58</v>
      </c>
      <c r="C97" s="233">
        <v>142</v>
      </c>
      <c r="D97" s="108">
        <v>46.4</v>
      </c>
      <c r="E97" s="233">
        <v>116</v>
      </c>
      <c r="F97" s="108">
        <v>37.9</v>
      </c>
      <c r="G97" s="233">
        <v>13</v>
      </c>
      <c r="H97" s="108">
        <v>4.2</v>
      </c>
      <c r="I97" s="233">
        <v>18</v>
      </c>
      <c r="J97" s="108">
        <v>5.9</v>
      </c>
      <c r="K97" s="233">
        <v>13</v>
      </c>
      <c r="L97" s="108">
        <v>4.2</v>
      </c>
      <c r="M97" s="233">
        <v>4</v>
      </c>
      <c r="N97" s="108">
        <v>1.3</v>
      </c>
      <c r="O97" s="293">
        <v>306</v>
      </c>
      <c r="P97" s="294">
        <v>3.5</v>
      </c>
      <c r="S97" s="3"/>
    </row>
    <row r="98" spans="1:19" x14ac:dyDescent="0.2">
      <c r="B98" s="237" t="s">
        <v>59</v>
      </c>
      <c r="C98" s="233">
        <v>108</v>
      </c>
      <c r="D98" s="108">
        <v>56.5</v>
      </c>
      <c r="E98" s="233">
        <v>67</v>
      </c>
      <c r="F98" s="108">
        <v>35.1</v>
      </c>
      <c r="G98" s="233">
        <v>6</v>
      </c>
      <c r="H98" s="108">
        <v>3.1</v>
      </c>
      <c r="I98" s="238"/>
      <c r="J98" s="109"/>
      <c r="K98" s="233">
        <v>6</v>
      </c>
      <c r="L98" s="108">
        <v>3.1</v>
      </c>
      <c r="M98" s="238"/>
      <c r="N98" s="109"/>
      <c r="O98" s="293">
        <v>191</v>
      </c>
      <c r="P98" s="294">
        <v>2.2000000000000002</v>
      </c>
      <c r="S98" s="3"/>
    </row>
    <row r="99" spans="1:19" x14ac:dyDescent="0.2">
      <c r="B99" s="237" t="s">
        <v>60</v>
      </c>
      <c r="C99" s="233">
        <v>113</v>
      </c>
      <c r="D99" s="108">
        <v>38.6</v>
      </c>
      <c r="E99" s="233">
        <v>111</v>
      </c>
      <c r="F99" s="108">
        <v>37.9</v>
      </c>
      <c r="G99" s="238"/>
      <c r="H99" s="109"/>
      <c r="I99" s="238"/>
      <c r="J99" s="109"/>
      <c r="K99" s="233">
        <v>13</v>
      </c>
      <c r="L99" s="108">
        <v>4.4000000000000004</v>
      </c>
      <c r="M99" s="233">
        <v>47</v>
      </c>
      <c r="N99" s="108">
        <v>16</v>
      </c>
      <c r="O99" s="293">
        <v>293</v>
      </c>
      <c r="P99" s="294">
        <v>3.4</v>
      </c>
      <c r="S99" s="3"/>
    </row>
    <row r="100" spans="1:19" x14ac:dyDescent="0.2">
      <c r="B100" s="237" t="s">
        <v>61</v>
      </c>
      <c r="C100" s="233">
        <v>94</v>
      </c>
      <c r="D100" s="108">
        <v>43.9</v>
      </c>
      <c r="E100" s="233">
        <v>63</v>
      </c>
      <c r="F100" s="108">
        <v>29.4</v>
      </c>
      <c r="G100" s="233">
        <v>7</v>
      </c>
      <c r="H100" s="108">
        <v>3.3</v>
      </c>
      <c r="I100" s="233">
        <v>0</v>
      </c>
      <c r="J100" s="108">
        <v>0</v>
      </c>
      <c r="K100" s="233">
        <v>16</v>
      </c>
      <c r="L100" s="108">
        <v>7.5</v>
      </c>
      <c r="M100" s="233">
        <v>34</v>
      </c>
      <c r="N100" s="108">
        <v>15.9</v>
      </c>
      <c r="O100" s="293">
        <v>214</v>
      </c>
      <c r="P100" s="294">
        <v>2.4</v>
      </c>
      <c r="S100" s="3"/>
    </row>
    <row r="101" spans="1:19" x14ac:dyDescent="0.2">
      <c r="B101" s="237" t="s">
        <v>62</v>
      </c>
      <c r="C101" s="233">
        <v>114</v>
      </c>
      <c r="D101" s="108">
        <v>27.7</v>
      </c>
      <c r="E101" s="233">
        <v>184</v>
      </c>
      <c r="F101" s="108">
        <v>44.8</v>
      </c>
      <c r="G101" s="233">
        <v>45</v>
      </c>
      <c r="H101" s="108">
        <v>10.9</v>
      </c>
      <c r="I101" s="233">
        <v>5</v>
      </c>
      <c r="J101" s="108">
        <v>1.2</v>
      </c>
      <c r="K101" s="233">
        <v>15</v>
      </c>
      <c r="L101" s="108">
        <v>3.6</v>
      </c>
      <c r="M101" s="233">
        <v>48</v>
      </c>
      <c r="N101" s="108">
        <v>11.7</v>
      </c>
      <c r="O101" s="293">
        <v>411</v>
      </c>
      <c r="P101" s="294">
        <v>4.7</v>
      </c>
      <c r="S101" s="3"/>
    </row>
    <row r="102" spans="1:19" x14ac:dyDescent="0.2">
      <c r="B102" s="237" t="s">
        <v>63</v>
      </c>
      <c r="C102" s="233">
        <v>88</v>
      </c>
      <c r="D102" s="108">
        <v>34.799999999999997</v>
      </c>
      <c r="E102" s="233">
        <v>62</v>
      </c>
      <c r="F102" s="108">
        <v>24.5</v>
      </c>
      <c r="G102" s="233">
        <v>59</v>
      </c>
      <c r="H102" s="108">
        <v>23.3</v>
      </c>
      <c r="I102" s="233">
        <v>19</v>
      </c>
      <c r="J102" s="108">
        <v>7.5</v>
      </c>
      <c r="K102" s="233">
        <v>7</v>
      </c>
      <c r="L102" s="108">
        <v>2.8</v>
      </c>
      <c r="M102" s="233">
        <v>18</v>
      </c>
      <c r="N102" s="108">
        <v>7.1</v>
      </c>
      <c r="O102" s="293">
        <v>253</v>
      </c>
      <c r="P102" s="294">
        <v>2.9</v>
      </c>
      <c r="S102" s="3"/>
    </row>
    <row r="103" spans="1:19" x14ac:dyDescent="0.2">
      <c r="B103" s="237" t="s">
        <v>64</v>
      </c>
      <c r="C103" s="233">
        <v>0</v>
      </c>
      <c r="D103" s="108">
        <v>0</v>
      </c>
      <c r="E103" s="238"/>
      <c r="F103" s="109"/>
      <c r="G103" s="238"/>
      <c r="H103" s="109"/>
      <c r="I103" s="233">
        <v>0</v>
      </c>
      <c r="J103" s="108">
        <v>0</v>
      </c>
      <c r="K103" s="233">
        <v>0</v>
      </c>
      <c r="L103" s="108">
        <v>0</v>
      </c>
      <c r="M103" s="233">
        <v>0</v>
      </c>
      <c r="N103" s="108">
        <v>0</v>
      </c>
      <c r="O103" s="293">
        <v>1</v>
      </c>
      <c r="P103" s="294">
        <v>0</v>
      </c>
      <c r="S103" s="3"/>
    </row>
    <row r="104" spans="1:19" x14ac:dyDescent="0.2">
      <c r="B104" s="237" t="s">
        <v>65</v>
      </c>
      <c r="C104" s="233">
        <v>0</v>
      </c>
      <c r="D104" s="108">
        <v>0</v>
      </c>
      <c r="E104" s="233">
        <v>13</v>
      </c>
      <c r="F104" s="108">
        <v>92.9</v>
      </c>
      <c r="G104" s="233">
        <v>0</v>
      </c>
      <c r="H104" s="108">
        <v>0</v>
      </c>
      <c r="I104" s="233">
        <v>0</v>
      </c>
      <c r="J104" s="108">
        <v>0</v>
      </c>
      <c r="K104" s="238"/>
      <c r="L104" s="109"/>
      <c r="M104" s="238"/>
      <c r="N104" s="109"/>
      <c r="O104" s="293">
        <v>14</v>
      </c>
      <c r="P104" s="294">
        <v>0.2</v>
      </c>
      <c r="S104" s="3"/>
    </row>
    <row r="105" spans="1:19" x14ac:dyDescent="0.2">
      <c r="A105" s="3">
        <v>2020</v>
      </c>
      <c r="B105" s="3" t="s">
        <v>7</v>
      </c>
      <c r="C105" s="69">
        <v>3256</v>
      </c>
      <c r="D105" s="149" t="s">
        <v>293</v>
      </c>
      <c r="E105" s="70">
        <v>2957</v>
      </c>
      <c r="F105" s="132" t="s">
        <v>294</v>
      </c>
      <c r="G105" s="69">
        <v>1140</v>
      </c>
      <c r="H105" s="132" t="s">
        <v>295</v>
      </c>
      <c r="I105" s="70">
        <v>490</v>
      </c>
      <c r="J105" s="132" t="s">
        <v>296</v>
      </c>
      <c r="K105" s="69">
        <v>389</v>
      </c>
      <c r="L105" s="132" t="s">
        <v>297</v>
      </c>
      <c r="M105" s="70">
        <v>450</v>
      </c>
      <c r="N105" s="132" t="s">
        <v>298</v>
      </c>
      <c r="O105" s="298">
        <v>8746</v>
      </c>
      <c r="P105" s="296" t="s">
        <v>299</v>
      </c>
      <c r="S105" s="3"/>
    </row>
    <row r="106" spans="1:19" x14ac:dyDescent="0.2">
      <c r="A106" s="146" t="s">
        <v>68</v>
      </c>
      <c r="B106" s="3" t="s">
        <v>7</v>
      </c>
      <c r="C106" s="69">
        <v>11522</v>
      </c>
      <c r="D106" s="149" t="s">
        <v>300</v>
      </c>
      <c r="E106" s="70">
        <v>10295</v>
      </c>
      <c r="F106" s="132" t="s">
        <v>301</v>
      </c>
      <c r="G106" s="69">
        <v>3690</v>
      </c>
      <c r="H106" s="132" t="s">
        <v>302</v>
      </c>
      <c r="I106" s="70">
        <v>1990</v>
      </c>
      <c r="J106" s="132" t="s">
        <v>303</v>
      </c>
      <c r="K106" s="69">
        <v>1630</v>
      </c>
      <c r="L106" s="132" t="s">
        <v>304</v>
      </c>
      <c r="M106" s="70">
        <v>1748</v>
      </c>
      <c r="N106" s="132" t="s">
        <v>296</v>
      </c>
      <c r="O106" s="298">
        <v>31128</v>
      </c>
      <c r="P106" s="296" t="s">
        <v>22</v>
      </c>
      <c r="S106" s="3"/>
    </row>
    <row r="108" spans="1:19" x14ac:dyDescent="0.2">
      <c r="A108" s="619" t="s">
        <v>127</v>
      </c>
      <c r="B108" s="619"/>
      <c r="C108" s="619"/>
      <c r="D108" s="619"/>
      <c r="E108" s="619"/>
      <c r="F108" s="619"/>
      <c r="G108" s="619"/>
      <c r="H108" s="619"/>
      <c r="I108" s="619"/>
      <c r="J108" s="619"/>
      <c r="K108" s="41"/>
      <c r="L108" s="42"/>
      <c r="M108" s="41"/>
      <c r="N108" s="42"/>
    </row>
    <row r="109" spans="1:19" x14ac:dyDescent="0.2">
      <c r="A109" s="617" t="s">
        <v>157</v>
      </c>
      <c r="B109" s="617"/>
      <c r="C109" s="617"/>
      <c r="D109" s="617"/>
      <c r="E109" s="617"/>
      <c r="F109" s="617"/>
      <c r="G109" s="617"/>
      <c r="H109" s="617"/>
      <c r="I109" s="617"/>
      <c r="J109" s="617"/>
      <c r="K109" s="617"/>
      <c r="L109" s="621"/>
      <c r="M109" s="621"/>
      <c r="N109" s="621"/>
    </row>
    <row r="110" spans="1:19" x14ac:dyDescent="0.2">
      <c r="A110" s="617" t="s">
        <v>163</v>
      </c>
      <c r="B110" s="617"/>
      <c r="C110" s="617"/>
      <c r="D110" s="617"/>
      <c r="E110" s="617"/>
      <c r="F110" s="617"/>
      <c r="G110" s="617"/>
      <c r="H110" s="617"/>
      <c r="I110" s="617"/>
      <c r="J110" s="617"/>
      <c r="K110" s="617"/>
    </row>
    <row r="143" spans="1:10" x14ac:dyDescent="0.2">
      <c r="A143" s="38"/>
      <c r="B143" s="38"/>
      <c r="C143" s="38"/>
      <c r="D143" s="38"/>
      <c r="E143" s="38"/>
      <c r="F143" s="38"/>
      <c r="G143" s="38"/>
      <c r="H143" s="38"/>
      <c r="I143" s="38"/>
      <c r="J143" s="38"/>
    </row>
  </sheetData>
  <mergeCells count="17">
    <mergeCell ref="A1:U1"/>
    <mergeCell ref="I5:J5"/>
    <mergeCell ref="K5:L5"/>
    <mergeCell ref="M5:N5"/>
    <mergeCell ref="O5:P5"/>
    <mergeCell ref="A2:M2"/>
    <mergeCell ref="A3:M3"/>
    <mergeCell ref="A4:M4"/>
    <mergeCell ref="A110:K110"/>
    <mergeCell ref="A108:J108"/>
    <mergeCell ref="A109:K109"/>
    <mergeCell ref="L109:N109"/>
    <mergeCell ref="A5:A6"/>
    <mergeCell ref="B5:B6"/>
    <mergeCell ref="C5:D5"/>
    <mergeCell ref="E5:F5"/>
    <mergeCell ref="G5:H5"/>
  </mergeCells>
  <conditionalFormatting sqref="A105:E106 G105:G106 I105:I106 K105:K106 M105:M106 O105:P106">
    <cfRule type="expression" dxfId="437" priority="94">
      <formula>IF(OR($B104="Organisation",$B105="Total",$B104="Total"),0,1)</formula>
    </cfRule>
  </conditionalFormatting>
  <conditionalFormatting sqref="B39 F39">
    <cfRule type="expression" dxfId="436" priority="99">
      <formula>IF($B39="Total",1,0)</formula>
    </cfRule>
  </conditionalFormatting>
  <conditionalFormatting sqref="B39 F39">
    <cfRule type="expression" dxfId="435" priority="98">
      <formula>IF(OR($B38="Organisation",$B39="Total",$B38="Total"),0,1)</formula>
    </cfRule>
  </conditionalFormatting>
  <conditionalFormatting sqref="B72:C72 E72 G72 I72 K72 M72 O72">
    <cfRule type="expression" dxfId="434" priority="97">
      <formula>IF($B72="Total",1,0)</formula>
    </cfRule>
  </conditionalFormatting>
  <conditionalFormatting sqref="B72:C72 E72 G72 I72 K72 M72 O72">
    <cfRule type="expression" dxfId="433" priority="96">
      <formula>IF(OR($B71="Organisation",$B72="Total",$B71="Total"),0,1)</formula>
    </cfRule>
  </conditionalFormatting>
  <conditionalFormatting sqref="A105:E106 G105:G106 I105:I106 K105:K106 M105:M106 O105:P106">
    <cfRule type="expression" dxfId="432" priority="95">
      <formula>IF($B105="Total",1,0)</formula>
    </cfRule>
  </conditionalFormatting>
  <conditionalFormatting sqref="D7:D38">
    <cfRule type="expression" dxfId="431" priority="93">
      <formula>IF($B7="Total",1,0)</formula>
    </cfRule>
  </conditionalFormatting>
  <conditionalFormatting sqref="C7:C38">
    <cfRule type="expression" dxfId="430" priority="92">
      <formula>IF($B7="Total",1,0)</formula>
    </cfRule>
  </conditionalFormatting>
  <conditionalFormatting sqref="F7:F38 H7:H38 J7:J38 L7:L38 N7:N38 P7:P38">
    <cfRule type="expression" dxfId="429" priority="91">
      <formula>IF($B7="Total",1,0)</formula>
    </cfRule>
  </conditionalFormatting>
  <conditionalFormatting sqref="E7:E38 G7:G38 I7:I38 K7:K38 M7:M38 O7:O38">
    <cfRule type="expression" dxfId="428" priority="90">
      <formula>IF($B7="Total",1,0)</formula>
    </cfRule>
  </conditionalFormatting>
  <conditionalFormatting sqref="D40:D71">
    <cfRule type="expression" dxfId="427" priority="89">
      <formula>IF($B40="Total",1,0)</formula>
    </cfRule>
  </conditionalFormatting>
  <conditionalFormatting sqref="C40:C71">
    <cfRule type="expression" dxfId="426" priority="88">
      <formula>IF($B40="Total",1,0)</formula>
    </cfRule>
  </conditionalFormatting>
  <conditionalFormatting sqref="F40:F71 H40:H71 J40:J71 L40:L71 N40:N71 P40:P71">
    <cfRule type="expression" dxfId="425" priority="87">
      <formula>IF($B40="Total",1,0)</formula>
    </cfRule>
  </conditionalFormatting>
  <conditionalFormatting sqref="E40:E71 G40:G71 I40:I71 K40:K71 M40:M71 O40:O71">
    <cfRule type="expression" dxfId="424" priority="86">
      <formula>IF($B40="Total",1,0)</formula>
    </cfRule>
  </conditionalFormatting>
  <conditionalFormatting sqref="D73:D104">
    <cfRule type="expression" dxfId="423" priority="85">
      <formula>IF($B73="Total",1,0)</formula>
    </cfRule>
  </conditionalFormatting>
  <conditionalFormatting sqref="C73:C104">
    <cfRule type="expression" dxfId="422" priority="84">
      <formula>IF($B73="Total",1,0)</formula>
    </cfRule>
  </conditionalFormatting>
  <conditionalFormatting sqref="F73:F104 H73:H104 J73:J104 L73:L104 N73:N104 P73:P104">
    <cfRule type="expression" dxfId="421" priority="83">
      <formula>IF($B73="Total",1,0)</formula>
    </cfRule>
  </conditionalFormatting>
  <conditionalFormatting sqref="E73:E104 G73:G104 I73:I104 K73:K104 M73:M104 O73:O104">
    <cfRule type="expression" dxfId="420" priority="82">
      <formula>IF($B73="Total",1,0)</formula>
    </cfRule>
  </conditionalFormatting>
  <conditionalFormatting sqref="A8:A104">
    <cfRule type="expression" dxfId="419" priority="81">
      <formula>IF($B8="Total",1,0)</formula>
    </cfRule>
  </conditionalFormatting>
  <conditionalFormatting sqref="A8:A104">
    <cfRule type="expression" dxfId="418" priority="80">
      <formula>IF(OR($B7="Organisation",$B8="Total",$B7="Total"),0,1)</formula>
    </cfRule>
  </conditionalFormatting>
  <conditionalFormatting sqref="C39">
    <cfRule type="expression" dxfId="417" priority="79">
      <formula>IF($B39="Total",1,0)</formula>
    </cfRule>
  </conditionalFormatting>
  <conditionalFormatting sqref="O39 M39 K39 I39 G39 E39">
    <cfRule type="expression" dxfId="416" priority="78">
      <formula>IF($B39="Total",1,0)</formula>
    </cfRule>
  </conditionalFormatting>
  <conditionalFormatting sqref="D72">
    <cfRule type="expression" dxfId="415" priority="76">
      <formula>IF(OR($B71="Organisation",$B72="Total",$B71="Total"),0,1)</formula>
    </cfRule>
  </conditionalFormatting>
  <conditionalFormatting sqref="D72">
    <cfRule type="expression" dxfId="414" priority="77">
      <formula>IF($B72="Total",1,0)</formula>
    </cfRule>
  </conditionalFormatting>
  <conditionalFormatting sqref="D39">
    <cfRule type="expression" dxfId="413" priority="74">
      <formula>IF(OR($B38="Organisation",$B39="Total",$B38="Total"),0,1)</formula>
    </cfRule>
  </conditionalFormatting>
  <conditionalFormatting sqref="D39">
    <cfRule type="expression" dxfId="412" priority="75">
      <formula>IF($B39="Total",1,0)</formula>
    </cfRule>
  </conditionalFormatting>
  <conditionalFormatting sqref="F72">
    <cfRule type="expression" dxfId="411" priority="73">
      <formula>IF($B72="Total",1,0)</formula>
    </cfRule>
  </conditionalFormatting>
  <conditionalFormatting sqref="F72">
    <cfRule type="expression" dxfId="410" priority="72">
      <formula>IF(OR($B71="Organisation",$B72="Total",$B71="Total"),0,1)</formula>
    </cfRule>
  </conditionalFormatting>
  <conditionalFormatting sqref="F105">
    <cfRule type="expression" dxfId="409" priority="71">
      <formula>IF($B105="Total",1,0)</formula>
    </cfRule>
  </conditionalFormatting>
  <conditionalFormatting sqref="F105">
    <cfRule type="expression" dxfId="408" priority="70">
      <formula>IF(OR($B104="Organisation",$B105="Total",$B104="Total"),0,1)</formula>
    </cfRule>
  </conditionalFormatting>
  <conditionalFormatting sqref="F106">
    <cfRule type="expression" dxfId="407" priority="69">
      <formula>IF($B106="Total",1,0)</formula>
    </cfRule>
  </conditionalFormatting>
  <conditionalFormatting sqref="F106">
    <cfRule type="expression" dxfId="406" priority="68">
      <formula>IF(OR($B105="Organisation",$B106="Total",$B105="Total"),0,1)</formula>
    </cfRule>
  </conditionalFormatting>
  <conditionalFormatting sqref="H106">
    <cfRule type="expression" dxfId="405" priority="67">
      <formula>IF($B106="Total",1,0)</formula>
    </cfRule>
  </conditionalFormatting>
  <conditionalFormatting sqref="H106">
    <cfRule type="expression" dxfId="404" priority="66">
      <formula>IF(OR($B105="Organisation",$B106="Total",$B105="Total"),0,1)</formula>
    </cfRule>
  </conditionalFormatting>
  <conditionalFormatting sqref="H105">
    <cfRule type="expression" dxfId="403" priority="65">
      <formula>IF($B105="Total",1,0)</formula>
    </cfRule>
  </conditionalFormatting>
  <conditionalFormatting sqref="H105">
    <cfRule type="expression" dxfId="402" priority="64">
      <formula>IF(OR($B104="Organisation",$B105="Total",$B104="Total"),0,1)</formula>
    </cfRule>
  </conditionalFormatting>
  <conditionalFormatting sqref="H72">
    <cfRule type="expression" dxfId="401" priority="63">
      <formula>IF($B72="Total",1,0)</formula>
    </cfRule>
  </conditionalFormatting>
  <conditionalFormatting sqref="H72">
    <cfRule type="expression" dxfId="400" priority="62">
      <formula>IF(OR($B71="Organisation",$B72="Total",$B71="Total"),0,1)</formula>
    </cfRule>
  </conditionalFormatting>
  <conditionalFormatting sqref="H39">
    <cfRule type="expression" dxfId="399" priority="61">
      <formula>IF($B39="Total",1,0)</formula>
    </cfRule>
  </conditionalFormatting>
  <conditionalFormatting sqref="H39">
    <cfRule type="expression" dxfId="398" priority="60">
      <formula>IF(OR($B38="Organisation",$B39="Total",$B38="Total"),0,1)</formula>
    </cfRule>
  </conditionalFormatting>
  <conditionalFormatting sqref="J39">
    <cfRule type="expression" dxfId="397" priority="59">
      <formula>IF($B39="Total",1,0)</formula>
    </cfRule>
  </conditionalFormatting>
  <conditionalFormatting sqref="J39">
    <cfRule type="expression" dxfId="396" priority="58">
      <formula>IF(OR($B38="Organisation",$B39="Total",$B38="Total"),0,1)</formula>
    </cfRule>
  </conditionalFormatting>
  <conditionalFormatting sqref="J72">
    <cfRule type="expression" dxfId="395" priority="57">
      <formula>IF($B72="Total",1,0)</formula>
    </cfRule>
  </conditionalFormatting>
  <conditionalFormatting sqref="J72">
    <cfRule type="expression" dxfId="394" priority="56">
      <formula>IF(OR($B71="Organisation",$B72="Total",$B71="Total"),0,1)</formula>
    </cfRule>
  </conditionalFormatting>
  <conditionalFormatting sqref="J105">
    <cfRule type="expression" dxfId="393" priority="55">
      <formula>IF($B105="Total",1,0)</formula>
    </cfRule>
  </conditionalFormatting>
  <conditionalFormatting sqref="J105">
    <cfRule type="expression" dxfId="392" priority="54">
      <formula>IF(OR($B104="Organisation",$B105="Total",$B104="Total"),0,1)</formula>
    </cfRule>
  </conditionalFormatting>
  <conditionalFormatting sqref="J106">
    <cfRule type="expression" dxfId="391" priority="53">
      <formula>IF($B106="Total",1,0)</formula>
    </cfRule>
  </conditionalFormatting>
  <conditionalFormatting sqref="J106">
    <cfRule type="expression" dxfId="390" priority="52">
      <formula>IF(OR($B105="Organisation",$B106="Total",$B105="Total"),0,1)</formula>
    </cfRule>
  </conditionalFormatting>
  <conditionalFormatting sqref="L106">
    <cfRule type="expression" dxfId="389" priority="51">
      <formula>IF($B106="Total",1,0)</formula>
    </cfRule>
  </conditionalFormatting>
  <conditionalFormatting sqref="L106">
    <cfRule type="expression" dxfId="388" priority="50">
      <formula>IF(OR($B105="Organisation",$B106="Total",$B105="Total"),0,1)</formula>
    </cfRule>
  </conditionalFormatting>
  <conditionalFormatting sqref="L105">
    <cfRule type="expression" dxfId="387" priority="49">
      <formula>IF($B105="Total",1,0)</formula>
    </cfRule>
  </conditionalFormatting>
  <conditionalFormatting sqref="L105">
    <cfRule type="expression" dxfId="386" priority="48">
      <formula>IF(OR($B104="Organisation",$B105="Total",$B104="Total"),0,1)</formula>
    </cfRule>
  </conditionalFormatting>
  <conditionalFormatting sqref="L72">
    <cfRule type="expression" dxfId="385" priority="47">
      <formula>IF($B72="Total",1,0)</formula>
    </cfRule>
  </conditionalFormatting>
  <conditionalFormatting sqref="L72">
    <cfRule type="expression" dxfId="384" priority="46">
      <formula>IF(OR($B71="Organisation",$B72="Total",$B71="Total"),0,1)</formula>
    </cfRule>
  </conditionalFormatting>
  <conditionalFormatting sqref="L39">
    <cfRule type="expression" dxfId="383" priority="45">
      <formula>IF($B39="Total",1,0)</formula>
    </cfRule>
  </conditionalFormatting>
  <conditionalFormatting sqref="L39">
    <cfRule type="expression" dxfId="382" priority="44">
      <formula>IF(OR($B38="Organisation",$B39="Total",$B38="Total"),0,1)</formula>
    </cfRule>
  </conditionalFormatting>
  <conditionalFormatting sqref="N39">
    <cfRule type="expression" dxfId="381" priority="41">
      <formula>IF($B39="Total",1,0)</formula>
    </cfRule>
  </conditionalFormatting>
  <conditionalFormatting sqref="N39">
    <cfRule type="expression" dxfId="380" priority="40">
      <formula>IF(OR($B38="Organisation",$B39="Total",$B38="Total"),0,1)</formula>
    </cfRule>
  </conditionalFormatting>
  <conditionalFormatting sqref="N72">
    <cfRule type="expression" dxfId="379" priority="39">
      <formula>IF($B72="Total",1,0)</formula>
    </cfRule>
  </conditionalFormatting>
  <conditionalFormatting sqref="N72">
    <cfRule type="expression" dxfId="378" priority="38">
      <formula>IF(OR($B71="Organisation",$B72="Total",$B71="Total"),0,1)</formula>
    </cfRule>
  </conditionalFormatting>
  <conditionalFormatting sqref="N105">
    <cfRule type="expression" dxfId="377" priority="37">
      <formula>IF($B105="Total",1,0)</formula>
    </cfRule>
  </conditionalFormatting>
  <conditionalFormatting sqref="N105">
    <cfRule type="expression" dxfId="376" priority="36">
      <formula>IF(OR($B104="Organisation",$B105="Total",$B104="Total"),0,1)</formula>
    </cfRule>
  </conditionalFormatting>
  <conditionalFormatting sqref="N106">
    <cfRule type="expression" dxfId="375" priority="35">
      <formula>IF($B106="Total",1,0)</formula>
    </cfRule>
  </conditionalFormatting>
  <conditionalFormatting sqref="N106">
    <cfRule type="expression" dxfId="374" priority="34">
      <formula>IF(OR($B105="Organisation",$B106="Total",$B105="Total"),0,1)</formula>
    </cfRule>
  </conditionalFormatting>
  <conditionalFormatting sqref="P72">
    <cfRule type="expression" dxfId="373" priority="8">
      <formula>IF(OR($B71="Organisation",$B72="Total",$B71="Total"),0,1)</formula>
    </cfRule>
  </conditionalFormatting>
  <conditionalFormatting sqref="P72">
    <cfRule type="expression" dxfId="372" priority="9">
      <formula>IF($B72="Total",1,0)</formula>
    </cfRule>
  </conditionalFormatting>
  <conditionalFormatting sqref="P39">
    <cfRule type="expression" dxfId="371" priority="6">
      <formula>IF(OR($B38="Organisation",$B39="Total",$B38="Total"),0,1)</formula>
    </cfRule>
  </conditionalFormatting>
  <conditionalFormatting sqref="P39">
    <cfRule type="expression" dxfId="370" priority="7">
      <formula>IF($B39="Total",1,0)</formula>
    </cfRule>
  </conditionalFormatting>
  <pageMargins left="0.70866141732283472" right="0.70866141732283472" top="0.74803149606299213" bottom="0.74803149606299213" header="0.31496062992125984" footer="0.31496062992125984"/>
  <pageSetup paperSize="9" scale="34"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72"/>
  <sheetViews>
    <sheetView showGridLines="0" showRowColHeaders="0" zoomScaleNormal="100" workbookViewId="0">
      <selection activeCell="Z9" sqref="Z9"/>
    </sheetView>
  </sheetViews>
  <sheetFormatPr defaultRowHeight="12.75" x14ac:dyDescent="0.2"/>
  <sheetData>
    <row r="1" spans="1:14" ht="36" customHeight="1" x14ac:dyDescent="0.2">
      <c r="A1" s="609" t="s">
        <v>233</v>
      </c>
      <c r="B1" s="609"/>
      <c r="C1" s="609"/>
      <c r="D1" s="609"/>
      <c r="E1" s="609"/>
      <c r="F1" s="609"/>
      <c r="G1" s="609"/>
      <c r="H1" s="609"/>
      <c r="I1" s="609"/>
      <c r="J1" s="609"/>
      <c r="K1" s="609"/>
      <c r="L1" s="609"/>
      <c r="M1" s="609"/>
      <c r="N1" s="609"/>
    </row>
    <row r="2" spans="1:14" ht="50.25" customHeight="1" x14ac:dyDescent="0.2">
      <c r="A2" s="546" t="s">
        <v>234</v>
      </c>
      <c r="B2" s="546"/>
      <c r="C2" s="546"/>
      <c r="D2" s="546"/>
      <c r="E2" s="546"/>
      <c r="F2" s="546"/>
      <c r="G2" s="546"/>
      <c r="H2" s="546"/>
      <c r="I2" s="546"/>
      <c r="J2" s="546"/>
      <c r="K2" s="546"/>
    </row>
    <row r="70" spans="1:11" x14ac:dyDescent="0.2">
      <c r="A70" s="619" t="s">
        <v>127</v>
      </c>
      <c r="B70" s="619"/>
      <c r="C70" s="619"/>
      <c r="D70" s="619"/>
      <c r="E70" s="619"/>
      <c r="F70" s="619"/>
      <c r="G70" s="619"/>
      <c r="H70" s="619"/>
      <c r="I70" s="619"/>
      <c r="J70" s="619"/>
      <c r="K70" s="41"/>
    </row>
    <row r="71" spans="1:11" x14ac:dyDescent="0.2">
      <c r="A71" s="617" t="s">
        <v>157</v>
      </c>
      <c r="B71" s="617"/>
      <c r="C71" s="617"/>
      <c r="D71" s="617"/>
      <c r="E71" s="617"/>
      <c r="F71" s="617"/>
      <c r="G71" s="617"/>
      <c r="H71" s="617"/>
      <c r="I71" s="617"/>
      <c r="J71" s="617"/>
      <c r="K71" s="617"/>
    </row>
    <row r="72" spans="1:11" x14ac:dyDescent="0.2">
      <c r="A72" s="49" t="s">
        <v>155</v>
      </c>
      <c r="B72" s="7"/>
      <c r="C72" s="33"/>
      <c r="D72" s="7"/>
      <c r="E72" s="33"/>
      <c r="F72" s="7"/>
      <c r="G72" s="33"/>
      <c r="H72" s="7"/>
      <c r="I72" s="33"/>
      <c r="J72" s="7"/>
      <c r="K72" s="33"/>
    </row>
  </sheetData>
  <mergeCells count="4">
    <mergeCell ref="A70:J70"/>
    <mergeCell ref="A71:K71"/>
    <mergeCell ref="A2:K2"/>
    <mergeCell ref="A1:N1"/>
  </mergeCells>
  <pageMargins left="0.7" right="0.7" top="0.75" bottom="0.75" header="0.3" footer="0.3"/>
  <pageSetup paperSize="9" scale="70"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E53"/>
  <sheetViews>
    <sheetView showGridLines="0" tabSelected="1" showRuler="0" topLeftCell="A4" zoomScaleNormal="100" zoomScalePageLayoutView="112" workbookViewId="0">
      <selection activeCell="A11" sqref="A11:I11"/>
    </sheetView>
  </sheetViews>
  <sheetFormatPr defaultColWidth="9.140625" defaultRowHeight="12.75" x14ac:dyDescent="0.2"/>
  <cols>
    <col min="1" max="1" width="9.140625" style="13" customWidth="1"/>
    <col min="2" max="8" width="9.140625" style="13"/>
    <col min="9" max="9" width="42.28515625" style="13" customWidth="1"/>
    <col min="10" max="11" width="9.140625" style="13"/>
    <col min="12" max="16384" width="9.140625" style="10"/>
  </cols>
  <sheetData>
    <row r="1" spans="1:31" ht="18" customHeight="1" x14ac:dyDescent="0.25">
      <c r="A1" s="428" t="s">
        <v>128</v>
      </c>
      <c r="B1" s="429"/>
      <c r="C1" s="429"/>
      <c r="D1" s="429"/>
      <c r="E1" s="429"/>
      <c r="F1" s="429"/>
      <c r="G1" s="429"/>
      <c r="H1" s="429"/>
      <c r="I1" s="429"/>
      <c r="J1" s="429"/>
      <c r="K1" s="429"/>
      <c r="L1" s="430"/>
      <c r="M1" s="430"/>
      <c r="N1" s="430"/>
      <c r="O1" s="430"/>
      <c r="P1" s="430"/>
      <c r="Q1" s="430"/>
      <c r="R1" s="430"/>
      <c r="S1" s="430"/>
      <c r="T1" s="430"/>
      <c r="U1" s="430"/>
      <c r="V1" s="430"/>
      <c r="W1" s="430"/>
      <c r="X1" s="430"/>
      <c r="Y1" s="430"/>
      <c r="Z1" s="430"/>
      <c r="AA1" s="430"/>
      <c r="AB1" s="430"/>
      <c r="AC1" s="430"/>
      <c r="AD1" s="430"/>
      <c r="AE1" s="430"/>
    </row>
    <row r="2" spans="1:31" x14ac:dyDescent="0.2">
      <c r="A2" s="429"/>
      <c r="B2" s="429"/>
      <c r="C2" s="429"/>
      <c r="D2" s="429"/>
      <c r="E2" s="429"/>
      <c r="F2" s="429"/>
      <c r="G2" s="429"/>
      <c r="H2" s="429"/>
      <c r="I2" s="429"/>
      <c r="J2" s="429"/>
      <c r="K2" s="429"/>
      <c r="L2" s="430"/>
      <c r="M2" s="430"/>
      <c r="N2" s="430"/>
      <c r="O2" s="430"/>
      <c r="P2" s="430"/>
      <c r="Q2" s="430"/>
      <c r="R2" s="430"/>
      <c r="S2" s="430"/>
      <c r="T2" s="430"/>
      <c r="U2" s="430"/>
      <c r="V2" s="430"/>
      <c r="W2" s="430"/>
      <c r="X2" s="430"/>
      <c r="Y2" s="430"/>
      <c r="Z2" s="430"/>
      <c r="AA2" s="430"/>
      <c r="AB2" s="430"/>
      <c r="AC2" s="430"/>
      <c r="AD2" s="430"/>
      <c r="AE2" s="430"/>
    </row>
    <row r="3" spans="1:31" ht="61.5" customHeight="1" x14ac:dyDescent="0.2">
      <c r="A3" s="541" t="s">
        <v>130</v>
      </c>
      <c r="B3" s="541"/>
      <c r="C3" s="541"/>
      <c r="D3" s="541"/>
      <c r="E3" s="541"/>
      <c r="F3" s="541"/>
      <c r="G3" s="541"/>
      <c r="H3" s="541"/>
      <c r="I3" s="429"/>
      <c r="J3" s="429"/>
      <c r="K3" s="429"/>
      <c r="L3" s="430"/>
      <c r="M3" s="430"/>
      <c r="N3" s="430"/>
      <c r="O3" s="430"/>
      <c r="P3" s="430"/>
      <c r="Q3" s="430"/>
      <c r="R3" s="430"/>
      <c r="S3" s="430"/>
      <c r="T3" s="430"/>
      <c r="U3" s="430"/>
      <c r="V3" s="430"/>
      <c r="W3" s="430"/>
      <c r="X3" s="430"/>
      <c r="Y3" s="430"/>
      <c r="Z3" s="430"/>
      <c r="AA3" s="430"/>
      <c r="AB3" s="430"/>
      <c r="AC3" s="430"/>
      <c r="AD3" s="430"/>
      <c r="AE3" s="430"/>
    </row>
    <row r="4" spans="1:31" ht="124.5" customHeight="1" x14ac:dyDescent="0.2">
      <c r="A4" s="541" t="s">
        <v>354</v>
      </c>
      <c r="B4" s="541"/>
      <c r="C4" s="541"/>
      <c r="D4" s="541"/>
      <c r="E4" s="541"/>
      <c r="F4" s="541"/>
      <c r="G4" s="541"/>
      <c r="H4" s="541"/>
      <c r="I4" s="429"/>
      <c r="J4" s="429"/>
      <c r="K4" s="429"/>
      <c r="L4" s="430"/>
      <c r="M4" s="430"/>
      <c r="N4" s="430"/>
      <c r="O4" s="430"/>
      <c r="P4" s="430"/>
      <c r="Q4" s="430"/>
      <c r="R4" s="430"/>
      <c r="S4" s="430"/>
      <c r="T4" s="430"/>
      <c r="U4" s="430"/>
      <c r="V4" s="430"/>
      <c r="W4" s="430"/>
      <c r="X4" s="430"/>
      <c r="Y4" s="430"/>
      <c r="Z4" s="430"/>
      <c r="AA4" s="430"/>
      <c r="AB4" s="430"/>
      <c r="AC4" s="430"/>
      <c r="AD4" s="430"/>
      <c r="AE4" s="430"/>
    </row>
    <row r="5" spans="1:31" x14ac:dyDescent="0.2">
      <c r="A5" s="429"/>
      <c r="B5" s="429"/>
      <c r="C5" s="429"/>
      <c r="D5" s="429"/>
      <c r="E5" s="429"/>
      <c r="F5" s="429"/>
      <c r="G5" s="429"/>
      <c r="H5" s="429"/>
      <c r="I5" s="429"/>
      <c r="J5" s="429"/>
      <c r="K5" s="429"/>
      <c r="L5" s="430"/>
      <c r="M5" s="430"/>
      <c r="N5" s="430"/>
      <c r="O5" s="430"/>
      <c r="P5" s="430"/>
      <c r="Q5" s="430"/>
      <c r="R5" s="430"/>
      <c r="S5" s="430"/>
      <c r="T5" s="430"/>
      <c r="U5" s="430"/>
      <c r="V5" s="430"/>
      <c r="W5" s="430"/>
      <c r="X5" s="430"/>
      <c r="Y5" s="430"/>
      <c r="Z5" s="430"/>
      <c r="AA5" s="430"/>
      <c r="AB5" s="430"/>
      <c r="AC5" s="430"/>
      <c r="AD5" s="430"/>
      <c r="AE5" s="430"/>
    </row>
    <row r="6" spans="1:31" s="12" customFormat="1" ht="18" customHeight="1" x14ac:dyDescent="0.25">
      <c r="A6" s="428" t="s">
        <v>129</v>
      </c>
      <c r="B6" s="428"/>
      <c r="C6" s="428"/>
      <c r="D6" s="428"/>
      <c r="E6" s="428"/>
      <c r="F6" s="428"/>
      <c r="G6" s="428"/>
      <c r="H6" s="428"/>
      <c r="I6" s="428"/>
      <c r="J6" s="428"/>
      <c r="K6" s="428"/>
      <c r="L6" s="431"/>
      <c r="M6" s="431"/>
      <c r="N6" s="431"/>
      <c r="O6" s="431"/>
      <c r="P6" s="431"/>
      <c r="Q6" s="431"/>
      <c r="R6" s="431"/>
      <c r="S6" s="431"/>
      <c r="T6" s="431"/>
      <c r="U6" s="431"/>
      <c r="V6" s="431"/>
      <c r="W6" s="431"/>
      <c r="X6" s="431"/>
      <c r="Y6" s="431"/>
      <c r="Z6" s="431"/>
      <c r="AA6" s="431"/>
      <c r="AB6" s="431"/>
      <c r="AC6" s="431"/>
      <c r="AD6" s="431"/>
      <c r="AE6" s="431"/>
    </row>
    <row r="7" spans="1:31" s="12" customFormat="1" ht="15" customHeight="1" x14ac:dyDescent="0.2">
      <c r="A7" s="433"/>
      <c r="B7" s="433"/>
      <c r="C7" s="433"/>
      <c r="D7" s="433"/>
      <c r="E7" s="433"/>
      <c r="F7" s="433"/>
      <c r="G7" s="433"/>
      <c r="H7" s="433"/>
      <c r="I7" s="433"/>
      <c r="J7" s="433"/>
      <c r="K7" s="433"/>
      <c r="L7" s="432"/>
      <c r="M7" s="432"/>
      <c r="N7" s="432"/>
      <c r="O7" s="432"/>
      <c r="P7" s="432"/>
      <c r="Q7" s="432"/>
      <c r="R7" s="432"/>
      <c r="S7" s="432"/>
      <c r="T7" s="432"/>
      <c r="U7" s="432"/>
      <c r="V7" s="432"/>
      <c r="W7" s="432"/>
      <c r="X7" s="432"/>
      <c r="Y7" s="432"/>
      <c r="Z7" s="432"/>
      <c r="AA7" s="432"/>
      <c r="AB7" s="432"/>
      <c r="AC7" s="432"/>
      <c r="AD7" s="432"/>
      <c r="AE7" s="432"/>
    </row>
    <row r="8" spans="1:31" ht="14.25" customHeight="1" x14ac:dyDescent="0.2">
      <c r="A8" s="542" t="s">
        <v>167</v>
      </c>
      <c r="B8" s="542"/>
      <c r="C8" s="542"/>
      <c r="D8" s="542"/>
      <c r="E8" s="542"/>
      <c r="F8" s="542"/>
      <c r="G8" s="542"/>
      <c r="H8" s="542"/>
      <c r="I8" s="542"/>
      <c r="J8" s="439"/>
      <c r="K8" s="439"/>
      <c r="L8" s="434"/>
      <c r="M8" s="434"/>
      <c r="N8" s="434"/>
      <c r="O8" s="434"/>
      <c r="P8" s="432"/>
      <c r="Q8" s="432"/>
      <c r="R8" s="432"/>
      <c r="S8" s="432"/>
      <c r="T8" s="432"/>
      <c r="U8" s="432"/>
      <c r="V8" s="432"/>
      <c r="W8" s="432"/>
      <c r="X8" s="432"/>
      <c r="Y8" s="432"/>
      <c r="Z8" s="432"/>
      <c r="AA8" s="432"/>
      <c r="AB8" s="432"/>
      <c r="AC8" s="432"/>
      <c r="AD8" s="432"/>
      <c r="AE8" s="432"/>
    </row>
    <row r="9" spans="1:31" ht="14.25" customHeight="1" x14ac:dyDescent="0.2">
      <c r="A9" s="542" t="s">
        <v>182</v>
      </c>
      <c r="B9" s="542"/>
      <c r="C9" s="542"/>
      <c r="D9" s="542"/>
      <c r="E9" s="542"/>
      <c r="F9" s="542"/>
      <c r="G9" s="542"/>
      <c r="H9" s="542"/>
      <c r="I9" s="542"/>
      <c r="J9" s="440"/>
      <c r="K9" s="440"/>
      <c r="L9" s="434"/>
      <c r="M9" s="434"/>
      <c r="N9" s="434"/>
      <c r="O9" s="434"/>
      <c r="P9" s="432"/>
      <c r="Q9" s="432"/>
      <c r="R9" s="432"/>
      <c r="S9" s="432"/>
      <c r="T9" s="432"/>
      <c r="U9" s="432"/>
      <c r="V9" s="432"/>
      <c r="W9" s="432"/>
      <c r="X9" s="432"/>
      <c r="Y9" s="432"/>
      <c r="Z9" s="432"/>
      <c r="AA9" s="432"/>
      <c r="AB9" s="432"/>
      <c r="AC9" s="432"/>
      <c r="AD9" s="432"/>
      <c r="AE9" s="432"/>
    </row>
    <row r="10" spans="1:31" ht="14.25" customHeight="1" x14ac:dyDescent="0.2">
      <c r="A10" s="441"/>
      <c r="B10" s="441"/>
      <c r="C10" s="441"/>
      <c r="D10" s="441"/>
      <c r="E10" s="441"/>
      <c r="F10" s="441"/>
      <c r="G10" s="441"/>
      <c r="H10" s="441"/>
      <c r="I10" s="441"/>
      <c r="J10" s="440"/>
      <c r="K10" s="440"/>
      <c r="L10" s="434"/>
      <c r="M10" s="434"/>
      <c r="N10" s="434"/>
      <c r="O10" s="434"/>
      <c r="P10" s="432"/>
      <c r="Q10" s="432"/>
      <c r="R10" s="432"/>
      <c r="S10" s="432"/>
      <c r="T10" s="432"/>
      <c r="U10" s="432"/>
      <c r="V10" s="432"/>
      <c r="W10" s="432"/>
      <c r="X10" s="432"/>
      <c r="Y10" s="432"/>
      <c r="Z10" s="432"/>
      <c r="AA10" s="432"/>
      <c r="AB10" s="432"/>
      <c r="AC10" s="432"/>
      <c r="AD10" s="432"/>
      <c r="AE10" s="432"/>
    </row>
    <row r="11" spans="1:31" s="12" customFormat="1" ht="14.25" customHeight="1" x14ac:dyDescent="0.2">
      <c r="A11" s="544" t="s">
        <v>319</v>
      </c>
      <c r="B11" s="544"/>
      <c r="C11" s="544"/>
      <c r="D11" s="544"/>
      <c r="E11" s="544"/>
      <c r="F11" s="544"/>
      <c r="G11" s="544"/>
      <c r="H11" s="544"/>
      <c r="I11" s="544"/>
      <c r="J11" s="439"/>
      <c r="K11" s="439"/>
      <c r="L11" s="434"/>
      <c r="M11" s="434"/>
      <c r="N11" s="434"/>
      <c r="O11" s="434"/>
      <c r="P11" s="432"/>
      <c r="Q11" s="432"/>
      <c r="R11" s="432"/>
      <c r="S11" s="432"/>
      <c r="T11" s="432"/>
      <c r="U11" s="432"/>
      <c r="V11" s="432"/>
      <c r="W11" s="432"/>
      <c r="X11" s="432"/>
      <c r="Y11" s="432"/>
      <c r="Z11" s="432"/>
      <c r="AA11" s="432"/>
      <c r="AB11" s="432"/>
      <c r="AC11" s="432"/>
      <c r="AD11" s="432"/>
      <c r="AE11" s="432"/>
    </row>
    <row r="12" spans="1:31" s="12" customFormat="1" ht="14.25" customHeight="1" x14ac:dyDescent="0.2">
      <c r="A12" s="544" t="s">
        <v>321</v>
      </c>
      <c r="B12" s="544"/>
      <c r="C12" s="544"/>
      <c r="D12" s="544"/>
      <c r="E12" s="544"/>
      <c r="F12" s="544"/>
      <c r="G12" s="544"/>
      <c r="H12" s="544"/>
      <c r="I12" s="544"/>
      <c r="J12" s="439"/>
      <c r="K12" s="439"/>
      <c r="L12" s="434"/>
      <c r="M12" s="434"/>
      <c r="N12" s="434"/>
      <c r="O12" s="434"/>
      <c r="P12" s="432"/>
      <c r="Q12" s="432"/>
      <c r="R12" s="432"/>
      <c r="S12" s="432"/>
      <c r="T12" s="432"/>
      <c r="U12" s="432"/>
      <c r="V12" s="432"/>
      <c r="W12" s="432"/>
      <c r="X12" s="432"/>
      <c r="Y12" s="432"/>
      <c r="Z12" s="432"/>
      <c r="AA12" s="432"/>
      <c r="AB12" s="432"/>
      <c r="AC12" s="432"/>
      <c r="AD12" s="432"/>
      <c r="AE12" s="432"/>
    </row>
    <row r="13" spans="1:31" s="12" customFormat="1" ht="14.25" customHeight="1" x14ac:dyDescent="0.2">
      <c r="A13" s="503"/>
      <c r="B13" s="503"/>
      <c r="C13" s="503"/>
      <c r="D13" s="503"/>
      <c r="E13" s="503"/>
      <c r="F13" s="503"/>
      <c r="G13" s="503"/>
      <c r="H13" s="503"/>
      <c r="I13" s="503"/>
      <c r="J13" s="439"/>
      <c r="K13" s="439"/>
      <c r="L13" s="434"/>
      <c r="M13" s="434"/>
      <c r="N13" s="434"/>
      <c r="O13" s="434"/>
      <c r="P13" s="432"/>
      <c r="Q13" s="432"/>
      <c r="R13" s="432"/>
      <c r="S13" s="432"/>
      <c r="T13" s="432"/>
      <c r="U13" s="432"/>
      <c r="V13" s="432"/>
      <c r="W13" s="432"/>
      <c r="X13" s="432"/>
      <c r="Y13" s="432"/>
      <c r="Z13" s="432"/>
      <c r="AA13" s="432"/>
      <c r="AB13" s="432"/>
      <c r="AC13" s="432"/>
      <c r="AD13" s="432"/>
      <c r="AE13" s="432"/>
    </row>
    <row r="14" spans="1:31" s="12" customFormat="1" ht="15" customHeight="1" x14ac:dyDescent="0.2">
      <c r="A14" s="542" t="s">
        <v>247</v>
      </c>
      <c r="B14" s="542"/>
      <c r="C14" s="542"/>
      <c r="D14" s="542"/>
      <c r="E14" s="542"/>
      <c r="F14" s="542"/>
      <c r="G14" s="542"/>
      <c r="H14" s="542"/>
      <c r="I14" s="542"/>
      <c r="J14" s="439"/>
      <c r="K14" s="439"/>
      <c r="L14" s="434"/>
      <c r="M14" s="434"/>
      <c r="N14" s="434"/>
      <c r="O14" s="434"/>
      <c r="P14" s="432"/>
      <c r="Q14" s="432"/>
      <c r="R14" s="432"/>
      <c r="S14" s="432"/>
      <c r="T14" s="432"/>
      <c r="U14" s="432"/>
      <c r="V14" s="432"/>
      <c r="W14" s="432"/>
      <c r="X14" s="432"/>
      <c r="Y14" s="432"/>
      <c r="Z14" s="432"/>
      <c r="AA14" s="432"/>
      <c r="AB14" s="432"/>
      <c r="AC14" s="432"/>
      <c r="AD14" s="432"/>
      <c r="AE14" s="432"/>
    </row>
    <row r="15" spans="1:31" s="12" customFormat="1" ht="15" customHeight="1" x14ac:dyDescent="0.2">
      <c r="A15" s="441"/>
      <c r="B15" s="441"/>
      <c r="C15" s="441"/>
      <c r="D15" s="441"/>
      <c r="E15" s="441"/>
      <c r="F15" s="441"/>
      <c r="G15" s="441"/>
      <c r="H15" s="441"/>
      <c r="I15" s="441"/>
      <c r="J15" s="439"/>
      <c r="K15" s="439"/>
      <c r="L15" s="434"/>
      <c r="M15" s="434"/>
      <c r="N15" s="434"/>
      <c r="O15" s="434"/>
      <c r="P15" s="432"/>
      <c r="Q15" s="432"/>
      <c r="R15" s="432"/>
      <c r="S15" s="432"/>
      <c r="T15" s="432"/>
      <c r="U15" s="432"/>
      <c r="V15" s="432"/>
      <c r="W15" s="432"/>
      <c r="X15" s="432"/>
      <c r="Y15" s="432"/>
      <c r="Z15" s="432"/>
      <c r="AA15" s="432"/>
      <c r="AB15" s="432"/>
      <c r="AC15" s="432"/>
      <c r="AD15" s="432"/>
      <c r="AE15" s="432"/>
    </row>
    <row r="16" spans="1:31" s="12" customFormat="1" ht="14.25" customHeight="1" x14ac:dyDescent="0.2">
      <c r="A16" s="542" t="s">
        <v>196</v>
      </c>
      <c r="B16" s="542"/>
      <c r="C16" s="542"/>
      <c r="D16" s="542"/>
      <c r="E16" s="542"/>
      <c r="F16" s="542"/>
      <c r="G16" s="542"/>
      <c r="H16" s="542"/>
      <c r="I16" s="542"/>
      <c r="J16" s="439"/>
      <c r="K16" s="439"/>
      <c r="L16" s="434"/>
      <c r="M16" s="434"/>
      <c r="N16" s="434"/>
      <c r="O16" s="434"/>
      <c r="P16" s="432"/>
      <c r="Q16" s="432"/>
      <c r="R16" s="432"/>
      <c r="S16" s="432"/>
      <c r="T16" s="432"/>
      <c r="U16" s="432"/>
      <c r="V16" s="432"/>
      <c r="W16" s="432"/>
      <c r="X16" s="432"/>
      <c r="Y16" s="432"/>
      <c r="Z16" s="432"/>
      <c r="AA16" s="432"/>
      <c r="AB16" s="432"/>
      <c r="AC16" s="432"/>
      <c r="AD16" s="432"/>
      <c r="AE16" s="432"/>
    </row>
    <row r="17" spans="1:31" s="12" customFormat="1" ht="15" customHeight="1" x14ac:dyDescent="0.2">
      <c r="A17" s="542" t="s">
        <v>197</v>
      </c>
      <c r="B17" s="542"/>
      <c r="C17" s="542"/>
      <c r="D17" s="542"/>
      <c r="E17" s="542"/>
      <c r="F17" s="542"/>
      <c r="G17" s="542"/>
      <c r="H17" s="542"/>
      <c r="I17" s="542"/>
      <c r="J17" s="439"/>
      <c r="K17" s="434"/>
      <c r="L17" s="434"/>
      <c r="M17" s="434"/>
      <c r="N17" s="434"/>
      <c r="O17" s="434"/>
      <c r="P17" s="432"/>
      <c r="Q17" s="432"/>
      <c r="R17" s="432"/>
      <c r="S17" s="432"/>
      <c r="T17" s="432"/>
      <c r="U17" s="432"/>
      <c r="V17" s="432"/>
      <c r="W17" s="432"/>
      <c r="X17" s="432"/>
      <c r="Y17" s="432"/>
      <c r="Z17" s="432"/>
      <c r="AA17" s="432"/>
      <c r="AB17" s="432"/>
      <c r="AC17" s="432"/>
      <c r="AD17" s="432"/>
      <c r="AE17" s="432"/>
    </row>
    <row r="18" spans="1:31" s="12" customFormat="1" ht="15" customHeight="1" x14ac:dyDescent="0.2">
      <c r="A18" s="441"/>
      <c r="B18" s="441"/>
      <c r="C18" s="441"/>
      <c r="D18" s="441"/>
      <c r="E18" s="441"/>
      <c r="F18" s="441"/>
      <c r="G18" s="441"/>
      <c r="H18" s="441"/>
      <c r="I18" s="441"/>
      <c r="J18" s="439"/>
      <c r="K18" s="434"/>
      <c r="L18" s="434"/>
      <c r="M18" s="434"/>
      <c r="N18" s="434"/>
      <c r="O18" s="434"/>
      <c r="P18" s="432"/>
      <c r="Q18" s="432"/>
      <c r="R18" s="432"/>
      <c r="S18" s="432"/>
      <c r="T18" s="432"/>
      <c r="U18" s="432"/>
      <c r="V18" s="432"/>
      <c r="W18" s="432"/>
      <c r="X18" s="432"/>
      <c r="Y18" s="432"/>
      <c r="Z18" s="432"/>
      <c r="AA18" s="432"/>
      <c r="AB18" s="432"/>
      <c r="AC18" s="432"/>
      <c r="AD18" s="432"/>
      <c r="AE18" s="432"/>
    </row>
    <row r="19" spans="1:31" s="12" customFormat="1" ht="14.25" customHeight="1" x14ac:dyDescent="0.2">
      <c r="A19" s="543" t="s">
        <v>250</v>
      </c>
      <c r="B19" s="543"/>
      <c r="C19" s="543"/>
      <c r="D19" s="543"/>
      <c r="E19" s="543"/>
      <c r="F19" s="543"/>
      <c r="G19" s="543"/>
      <c r="H19" s="543"/>
      <c r="I19" s="543"/>
      <c r="J19" s="434"/>
      <c r="K19" s="434"/>
      <c r="L19" s="434"/>
      <c r="M19" s="434"/>
      <c r="N19" s="434"/>
      <c r="O19" s="434"/>
      <c r="P19" s="432"/>
      <c r="Q19" s="432"/>
      <c r="R19" s="432"/>
      <c r="S19" s="432"/>
      <c r="T19" s="432"/>
      <c r="U19" s="432"/>
      <c r="V19" s="432"/>
      <c r="W19" s="432"/>
      <c r="X19" s="432"/>
      <c r="Y19" s="432"/>
      <c r="Z19" s="432"/>
      <c r="AA19" s="432"/>
      <c r="AB19" s="432"/>
      <c r="AC19" s="432"/>
      <c r="AD19" s="432"/>
      <c r="AE19" s="432"/>
    </row>
    <row r="20" spans="1:31" s="12" customFormat="1" ht="14.25" customHeight="1" x14ac:dyDescent="0.2">
      <c r="A20" s="543" t="s">
        <v>198</v>
      </c>
      <c r="B20" s="543"/>
      <c r="C20" s="543"/>
      <c r="D20" s="543"/>
      <c r="E20" s="543"/>
      <c r="F20" s="543"/>
      <c r="G20" s="543"/>
      <c r="H20" s="543"/>
      <c r="I20" s="543"/>
      <c r="J20" s="434"/>
      <c r="K20" s="434"/>
      <c r="L20" s="434"/>
      <c r="M20" s="434"/>
      <c r="N20" s="434"/>
      <c r="O20" s="434"/>
      <c r="P20" s="432"/>
      <c r="Q20" s="432"/>
      <c r="R20" s="432"/>
      <c r="S20" s="432"/>
      <c r="T20" s="432"/>
      <c r="U20" s="432"/>
      <c r="V20" s="432"/>
      <c r="W20" s="432"/>
      <c r="X20" s="432"/>
      <c r="Y20" s="432"/>
      <c r="Z20" s="432"/>
      <c r="AA20" s="432"/>
      <c r="AB20" s="432"/>
      <c r="AC20" s="432"/>
      <c r="AD20" s="432"/>
      <c r="AE20" s="432"/>
    </row>
    <row r="21" spans="1:31" s="12" customFormat="1" ht="14.25" customHeight="1" x14ac:dyDescent="0.2">
      <c r="A21" s="442"/>
      <c r="B21" s="442"/>
      <c r="C21" s="442"/>
      <c r="D21" s="442"/>
      <c r="E21" s="442"/>
      <c r="F21" s="442"/>
      <c r="G21" s="442"/>
      <c r="H21" s="442"/>
      <c r="I21" s="442"/>
      <c r="J21" s="434"/>
      <c r="K21" s="434"/>
      <c r="L21" s="434"/>
      <c r="M21" s="434"/>
      <c r="N21" s="434"/>
      <c r="O21" s="434"/>
      <c r="P21" s="432"/>
      <c r="Q21" s="432"/>
      <c r="R21" s="432"/>
      <c r="S21" s="432"/>
      <c r="T21" s="432"/>
      <c r="U21" s="432"/>
      <c r="V21" s="432"/>
      <c r="W21" s="432"/>
      <c r="X21" s="432"/>
      <c r="Y21" s="432"/>
      <c r="Z21" s="432"/>
      <c r="AA21" s="432"/>
      <c r="AB21" s="432"/>
      <c r="AC21" s="432"/>
      <c r="AD21" s="432"/>
      <c r="AE21" s="432"/>
    </row>
    <row r="22" spans="1:31" s="12" customFormat="1" ht="15" customHeight="1" x14ac:dyDescent="0.2">
      <c r="A22" s="544" t="s">
        <v>348</v>
      </c>
      <c r="B22" s="544"/>
      <c r="C22" s="544"/>
      <c r="D22" s="544"/>
      <c r="E22" s="544"/>
      <c r="F22" s="544"/>
      <c r="G22" s="544"/>
      <c r="H22" s="544"/>
      <c r="I22" s="544"/>
      <c r="J22" s="439"/>
      <c r="K22" s="439"/>
      <c r="L22" s="434"/>
      <c r="M22" s="434"/>
      <c r="N22" s="434"/>
      <c r="O22" s="434"/>
      <c r="P22" s="432"/>
      <c r="Q22" s="432"/>
      <c r="R22" s="432"/>
      <c r="S22" s="432"/>
      <c r="T22" s="432"/>
      <c r="U22" s="432"/>
      <c r="V22" s="432"/>
      <c r="W22" s="432"/>
      <c r="X22" s="432"/>
      <c r="Y22" s="432"/>
      <c r="Z22" s="432"/>
      <c r="AA22" s="432"/>
      <c r="AB22" s="432"/>
      <c r="AC22" s="432"/>
      <c r="AD22" s="432"/>
      <c r="AE22" s="432"/>
    </row>
    <row r="23" spans="1:31" s="12" customFormat="1" ht="15" customHeight="1" x14ac:dyDescent="0.2">
      <c r="A23" s="544" t="s">
        <v>349</v>
      </c>
      <c r="B23" s="544"/>
      <c r="C23" s="544"/>
      <c r="D23" s="544"/>
      <c r="E23" s="544"/>
      <c r="F23" s="544"/>
      <c r="G23" s="544"/>
      <c r="H23" s="544"/>
      <c r="I23" s="544"/>
      <c r="J23" s="439"/>
      <c r="K23" s="439"/>
      <c r="L23" s="434"/>
      <c r="M23" s="434"/>
      <c r="N23" s="434"/>
      <c r="O23" s="434"/>
      <c r="P23" s="432"/>
      <c r="Q23" s="432"/>
      <c r="R23" s="432"/>
      <c r="S23" s="432"/>
      <c r="T23" s="432"/>
      <c r="U23" s="432"/>
      <c r="V23" s="432"/>
      <c r="W23" s="432"/>
      <c r="X23" s="432"/>
      <c r="Y23" s="432"/>
      <c r="Z23" s="432"/>
      <c r="AA23" s="432"/>
      <c r="AB23" s="432"/>
      <c r="AC23" s="432"/>
      <c r="AD23" s="432"/>
      <c r="AE23" s="432"/>
    </row>
    <row r="24" spans="1:31" s="12" customFormat="1" ht="15" customHeight="1" x14ac:dyDescent="0.2">
      <c r="A24" s="441"/>
      <c r="B24" s="441"/>
      <c r="C24" s="441"/>
      <c r="D24" s="441"/>
      <c r="E24" s="441"/>
      <c r="F24" s="441"/>
      <c r="G24" s="441"/>
      <c r="H24" s="441"/>
      <c r="I24" s="441"/>
      <c r="J24" s="439"/>
      <c r="K24" s="439"/>
      <c r="L24" s="434"/>
      <c r="M24" s="434"/>
      <c r="N24" s="434"/>
      <c r="O24" s="434"/>
      <c r="P24" s="432"/>
      <c r="Q24" s="432"/>
      <c r="R24" s="432"/>
      <c r="S24" s="432"/>
      <c r="T24" s="432"/>
      <c r="U24" s="432"/>
      <c r="V24" s="432"/>
      <c r="W24" s="432"/>
      <c r="X24" s="432"/>
      <c r="Y24" s="432"/>
      <c r="Z24" s="432"/>
      <c r="AA24" s="432"/>
      <c r="AB24" s="432"/>
      <c r="AC24" s="432"/>
      <c r="AD24" s="432"/>
      <c r="AE24" s="432"/>
    </row>
    <row r="25" spans="1:31" s="12" customFormat="1" ht="14.25" customHeight="1" x14ac:dyDescent="0.2">
      <c r="A25" s="542" t="s">
        <v>199</v>
      </c>
      <c r="B25" s="542"/>
      <c r="C25" s="542"/>
      <c r="D25" s="542"/>
      <c r="E25" s="542"/>
      <c r="F25" s="542"/>
      <c r="G25" s="542"/>
      <c r="H25" s="542"/>
      <c r="I25" s="542"/>
      <c r="J25" s="439"/>
      <c r="K25" s="439"/>
      <c r="L25" s="434"/>
      <c r="M25" s="434"/>
      <c r="N25" s="434"/>
      <c r="O25" s="434"/>
      <c r="P25" s="432"/>
      <c r="Q25" s="432"/>
      <c r="R25" s="432"/>
      <c r="S25" s="432"/>
      <c r="T25" s="432"/>
      <c r="U25" s="432"/>
      <c r="V25" s="432"/>
      <c r="W25" s="432"/>
      <c r="X25" s="432"/>
      <c r="Y25" s="432"/>
      <c r="Z25" s="432"/>
      <c r="AA25" s="432"/>
      <c r="AB25" s="432"/>
      <c r="AC25" s="432"/>
      <c r="AD25" s="432"/>
      <c r="AE25" s="432"/>
    </row>
    <row r="26" spans="1:31" s="12" customFormat="1" ht="14.25" customHeight="1" x14ac:dyDescent="0.2">
      <c r="A26" s="441"/>
      <c r="B26" s="441"/>
      <c r="C26" s="441"/>
      <c r="D26" s="441"/>
      <c r="E26" s="441"/>
      <c r="F26" s="441"/>
      <c r="G26" s="441"/>
      <c r="H26" s="441"/>
      <c r="I26" s="441"/>
      <c r="J26" s="439"/>
      <c r="K26" s="439"/>
      <c r="L26" s="434"/>
      <c r="M26" s="434"/>
      <c r="N26" s="434"/>
      <c r="O26" s="434"/>
      <c r="P26" s="432"/>
      <c r="Q26" s="432"/>
      <c r="R26" s="432"/>
      <c r="S26" s="432"/>
      <c r="T26" s="432"/>
      <c r="U26" s="432"/>
      <c r="V26" s="432"/>
      <c r="W26" s="432"/>
      <c r="X26" s="432"/>
      <c r="Y26" s="432"/>
      <c r="Z26" s="432"/>
      <c r="AA26" s="432"/>
      <c r="AB26" s="432"/>
      <c r="AC26" s="432"/>
      <c r="AD26" s="432"/>
      <c r="AE26" s="432"/>
    </row>
    <row r="27" spans="1:31" s="12" customFormat="1" ht="15" customHeight="1" x14ac:dyDescent="0.2">
      <c r="A27" s="543" t="s">
        <v>205</v>
      </c>
      <c r="B27" s="543"/>
      <c r="C27" s="543"/>
      <c r="D27" s="543"/>
      <c r="E27" s="543"/>
      <c r="F27" s="543"/>
      <c r="G27" s="543"/>
      <c r="H27" s="543"/>
      <c r="I27" s="543"/>
      <c r="J27" s="434"/>
      <c r="K27" s="434"/>
      <c r="L27" s="434"/>
      <c r="M27" s="434"/>
      <c r="N27" s="434"/>
      <c r="O27" s="434"/>
      <c r="P27" s="432"/>
      <c r="Q27" s="432"/>
      <c r="R27" s="432"/>
      <c r="S27" s="432"/>
      <c r="T27" s="432"/>
      <c r="U27" s="432"/>
      <c r="V27" s="432"/>
      <c r="W27" s="432"/>
      <c r="X27" s="432"/>
      <c r="Y27" s="432"/>
      <c r="Z27" s="432"/>
      <c r="AA27" s="432"/>
      <c r="AB27" s="432"/>
      <c r="AC27" s="432"/>
      <c r="AD27" s="432"/>
      <c r="AE27" s="432"/>
    </row>
    <row r="28" spans="1:31" s="12" customFormat="1" ht="15" customHeight="1" x14ac:dyDescent="0.2">
      <c r="A28" s="442"/>
      <c r="B28" s="442"/>
      <c r="C28" s="442"/>
      <c r="D28" s="442"/>
      <c r="E28" s="442"/>
      <c r="F28" s="442"/>
      <c r="G28" s="442"/>
      <c r="H28" s="442"/>
      <c r="I28" s="442"/>
      <c r="J28" s="434"/>
      <c r="K28" s="434"/>
      <c r="L28" s="434"/>
      <c r="M28" s="434"/>
      <c r="N28" s="434"/>
      <c r="O28" s="434"/>
      <c r="P28" s="432"/>
      <c r="Q28" s="432"/>
      <c r="R28" s="432"/>
      <c r="S28" s="432"/>
      <c r="T28" s="432"/>
      <c r="U28" s="432"/>
      <c r="V28" s="432"/>
      <c r="W28" s="432"/>
      <c r="X28" s="432"/>
      <c r="Y28" s="432"/>
      <c r="Z28" s="432"/>
      <c r="AA28" s="432"/>
      <c r="AB28" s="432"/>
      <c r="AC28" s="432"/>
      <c r="AD28" s="432"/>
      <c r="AE28" s="432"/>
    </row>
    <row r="29" spans="1:31" s="12" customFormat="1" ht="14.25" x14ac:dyDescent="0.2">
      <c r="A29" s="542" t="s">
        <v>207</v>
      </c>
      <c r="B29" s="542"/>
      <c r="C29" s="542"/>
      <c r="D29" s="542"/>
      <c r="E29" s="542"/>
      <c r="F29" s="542"/>
      <c r="G29" s="542"/>
      <c r="H29" s="542"/>
      <c r="I29" s="542"/>
      <c r="J29" s="439"/>
      <c r="K29" s="439"/>
      <c r="L29" s="439"/>
      <c r="M29" s="439"/>
      <c r="N29" s="439"/>
      <c r="O29" s="439"/>
      <c r="P29" s="436"/>
      <c r="Q29" s="436"/>
      <c r="R29" s="436"/>
      <c r="S29" s="436"/>
      <c r="T29" s="436"/>
      <c r="U29" s="436"/>
      <c r="V29" s="436"/>
      <c r="W29" s="436"/>
      <c r="X29" s="436"/>
      <c r="Y29" s="436"/>
      <c r="Z29" s="436"/>
      <c r="AA29" s="436"/>
      <c r="AB29" s="436"/>
      <c r="AC29" s="436"/>
      <c r="AD29" s="436"/>
      <c r="AE29" s="436"/>
    </row>
    <row r="30" spans="1:31" s="12" customFormat="1" ht="14.25" customHeight="1" x14ac:dyDescent="0.2">
      <c r="A30" s="542" t="s">
        <v>209</v>
      </c>
      <c r="B30" s="542"/>
      <c r="C30" s="542"/>
      <c r="D30" s="542"/>
      <c r="E30" s="542"/>
      <c r="F30" s="542"/>
      <c r="G30" s="542"/>
      <c r="H30" s="542"/>
      <c r="I30" s="542"/>
      <c r="J30" s="439"/>
      <c r="K30" s="439"/>
      <c r="L30" s="439"/>
      <c r="M30" s="439"/>
      <c r="N30" s="439"/>
      <c r="O30" s="439"/>
      <c r="P30" s="435"/>
      <c r="Q30" s="435"/>
      <c r="R30" s="435"/>
      <c r="S30" s="435"/>
      <c r="T30" s="435"/>
      <c r="U30" s="435"/>
      <c r="V30" s="435"/>
      <c r="W30" s="435"/>
      <c r="X30" s="435"/>
      <c r="Y30" s="435"/>
      <c r="Z30" s="435"/>
      <c r="AA30" s="435"/>
      <c r="AB30" s="435"/>
      <c r="AC30" s="435"/>
      <c r="AD30" s="435"/>
      <c r="AE30" s="435"/>
    </row>
    <row r="31" spans="1:31" s="12" customFormat="1" ht="14.25" customHeight="1" x14ac:dyDescent="0.2">
      <c r="A31" s="441"/>
      <c r="B31" s="441"/>
      <c r="C31" s="441"/>
      <c r="D31" s="441"/>
      <c r="E31" s="441"/>
      <c r="F31" s="441"/>
      <c r="G31" s="441"/>
      <c r="H31" s="441"/>
      <c r="I31" s="441"/>
      <c r="J31" s="439"/>
      <c r="K31" s="439"/>
      <c r="L31" s="439"/>
      <c r="M31" s="439"/>
      <c r="N31" s="439"/>
      <c r="O31" s="439"/>
      <c r="P31" s="435"/>
      <c r="Q31" s="435"/>
      <c r="R31" s="435"/>
      <c r="S31" s="435"/>
      <c r="T31" s="435"/>
      <c r="U31" s="435"/>
      <c r="V31" s="435"/>
      <c r="W31" s="435"/>
      <c r="X31" s="435"/>
      <c r="Y31" s="435"/>
      <c r="Z31" s="435"/>
      <c r="AA31" s="435"/>
      <c r="AB31" s="435"/>
      <c r="AC31" s="435"/>
      <c r="AD31" s="435"/>
      <c r="AE31" s="435"/>
    </row>
    <row r="32" spans="1:31" s="11" customFormat="1" ht="14.25" customHeight="1" x14ac:dyDescent="0.2">
      <c r="A32" s="543" t="s">
        <v>248</v>
      </c>
      <c r="B32" s="543"/>
      <c r="C32" s="543"/>
      <c r="D32" s="543"/>
      <c r="E32" s="543"/>
      <c r="F32" s="543"/>
      <c r="G32" s="543"/>
      <c r="H32" s="543"/>
      <c r="I32" s="543"/>
      <c r="J32" s="434"/>
      <c r="K32" s="434"/>
      <c r="L32" s="434"/>
      <c r="M32" s="434"/>
      <c r="N32" s="434"/>
      <c r="O32" s="434"/>
      <c r="P32" s="432"/>
      <c r="Q32" s="432"/>
      <c r="R32" s="432"/>
      <c r="S32" s="432"/>
      <c r="T32" s="432"/>
      <c r="U32" s="432"/>
      <c r="V32" s="432"/>
      <c r="W32" s="432"/>
      <c r="X32" s="432"/>
      <c r="Y32" s="432"/>
      <c r="Z32" s="432"/>
      <c r="AA32" s="432"/>
      <c r="AB32" s="432"/>
      <c r="AC32" s="432"/>
      <c r="AD32" s="432"/>
      <c r="AE32" s="432"/>
    </row>
    <row r="33" spans="1:31" s="12" customFormat="1" ht="15" customHeight="1" x14ac:dyDescent="0.2">
      <c r="A33" s="542" t="s">
        <v>211</v>
      </c>
      <c r="B33" s="542"/>
      <c r="C33" s="542"/>
      <c r="D33" s="542"/>
      <c r="E33" s="542"/>
      <c r="F33" s="542"/>
      <c r="G33" s="542"/>
      <c r="H33" s="542"/>
      <c r="I33" s="542"/>
      <c r="J33" s="439"/>
      <c r="K33" s="439"/>
      <c r="L33" s="434"/>
      <c r="M33" s="434"/>
      <c r="N33" s="434"/>
      <c r="O33" s="434"/>
      <c r="P33" s="432"/>
      <c r="Q33" s="432"/>
      <c r="R33" s="432"/>
      <c r="S33" s="432"/>
      <c r="T33" s="432"/>
      <c r="U33" s="432"/>
      <c r="V33" s="432"/>
      <c r="W33" s="432"/>
      <c r="X33" s="432"/>
      <c r="Y33" s="432"/>
      <c r="Z33" s="432"/>
      <c r="AA33" s="432"/>
      <c r="AB33" s="432"/>
      <c r="AC33" s="432"/>
      <c r="AD33" s="432"/>
      <c r="AE33" s="432"/>
    </row>
    <row r="34" spans="1:31" s="12" customFormat="1" ht="15" customHeight="1" x14ac:dyDescent="0.2">
      <c r="A34" s="441"/>
      <c r="B34" s="441"/>
      <c r="C34" s="441"/>
      <c r="D34" s="441"/>
      <c r="E34" s="441"/>
      <c r="F34" s="441"/>
      <c r="G34" s="441"/>
      <c r="H34" s="441"/>
      <c r="I34" s="442"/>
      <c r="J34" s="439"/>
      <c r="K34" s="439"/>
      <c r="L34" s="434"/>
      <c r="M34" s="434"/>
      <c r="N34" s="434"/>
      <c r="O34" s="434"/>
      <c r="P34" s="432"/>
      <c r="Q34" s="432"/>
      <c r="R34" s="432"/>
      <c r="S34" s="432"/>
      <c r="T34" s="432"/>
      <c r="U34" s="432"/>
      <c r="V34" s="432"/>
      <c r="W34" s="432"/>
      <c r="X34" s="432"/>
      <c r="Y34" s="432"/>
      <c r="Z34" s="432"/>
      <c r="AA34" s="432"/>
      <c r="AB34" s="432"/>
      <c r="AC34" s="432"/>
      <c r="AD34" s="432"/>
      <c r="AE34" s="432"/>
    </row>
    <row r="35" spans="1:31" s="12" customFormat="1" ht="14.25" customHeight="1" x14ac:dyDescent="0.2">
      <c r="A35" s="542" t="s">
        <v>213</v>
      </c>
      <c r="B35" s="542"/>
      <c r="C35" s="542"/>
      <c r="D35" s="542"/>
      <c r="E35" s="542"/>
      <c r="F35" s="542"/>
      <c r="G35" s="542"/>
      <c r="H35" s="542"/>
      <c r="I35" s="542"/>
      <c r="J35" s="542"/>
      <c r="K35" s="542"/>
      <c r="L35" s="434"/>
      <c r="M35" s="434"/>
      <c r="N35" s="434"/>
      <c r="O35" s="434"/>
      <c r="P35" s="432"/>
      <c r="Q35" s="432"/>
      <c r="R35" s="432"/>
      <c r="S35" s="432"/>
      <c r="T35" s="432"/>
      <c r="U35" s="432"/>
      <c r="V35" s="432"/>
      <c r="W35" s="432"/>
      <c r="X35" s="432"/>
      <c r="Y35" s="432"/>
      <c r="Z35" s="432"/>
      <c r="AA35" s="432"/>
      <c r="AB35" s="432"/>
      <c r="AC35" s="432"/>
      <c r="AD35" s="432"/>
      <c r="AE35" s="432"/>
    </row>
    <row r="36" spans="1:31" s="12" customFormat="1" ht="14.25" customHeight="1" x14ac:dyDescent="0.2">
      <c r="A36" s="543" t="s">
        <v>229</v>
      </c>
      <c r="B36" s="543"/>
      <c r="C36" s="543"/>
      <c r="D36" s="543"/>
      <c r="E36" s="543"/>
      <c r="F36" s="543"/>
      <c r="G36" s="543"/>
      <c r="H36" s="543"/>
      <c r="I36" s="543"/>
      <c r="J36" s="543"/>
      <c r="K36" s="543"/>
      <c r="L36" s="543"/>
      <c r="M36" s="434"/>
      <c r="N36" s="434"/>
      <c r="O36" s="434"/>
      <c r="P36" s="432"/>
      <c r="Q36" s="432"/>
      <c r="R36" s="432"/>
      <c r="S36" s="432"/>
      <c r="T36" s="432"/>
      <c r="U36" s="432"/>
      <c r="V36" s="432"/>
      <c r="W36" s="432"/>
      <c r="X36" s="432"/>
      <c r="Y36" s="432"/>
      <c r="Z36" s="432"/>
      <c r="AA36" s="432"/>
      <c r="AB36" s="432"/>
      <c r="AC36" s="432"/>
      <c r="AD36" s="432"/>
      <c r="AE36" s="432"/>
    </row>
    <row r="37" spans="1:31" s="12" customFormat="1" ht="14.25" customHeight="1" x14ac:dyDescent="0.2">
      <c r="A37" s="442"/>
      <c r="B37" s="442"/>
      <c r="C37" s="442"/>
      <c r="D37" s="442"/>
      <c r="E37" s="442"/>
      <c r="F37" s="442"/>
      <c r="G37" s="442"/>
      <c r="H37" s="442"/>
      <c r="I37" s="441"/>
      <c r="J37" s="434"/>
      <c r="K37" s="434"/>
      <c r="L37" s="434"/>
      <c r="M37" s="434"/>
      <c r="N37" s="434"/>
      <c r="O37" s="434"/>
      <c r="P37" s="432"/>
      <c r="Q37" s="432"/>
      <c r="R37" s="432"/>
      <c r="S37" s="432"/>
      <c r="T37" s="432"/>
      <c r="U37" s="432"/>
      <c r="V37" s="432"/>
      <c r="W37" s="432"/>
      <c r="X37" s="432"/>
      <c r="Y37" s="432"/>
      <c r="Z37" s="432"/>
      <c r="AA37" s="432"/>
      <c r="AB37" s="432"/>
      <c r="AC37" s="432"/>
      <c r="AD37" s="432"/>
      <c r="AE37" s="432"/>
    </row>
    <row r="38" spans="1:31" s="12" customFormat="1" ht="14.25" customHeight="1" x14ac:dyDescent="0.2">
      <c r="A38" s="542" t="s">
        <v>231</v>
      </c>
      <c r="B38" s="542"/>
      <c r="C38" s="542"/>
      <c r="D38" s="542"/>
      <c r="E38" s="542"/>
      <c r="F38" s="542"/>
      <c r="G38" s="542"/>
      <c r="H38" s="542"/>
      <c r="I38" s="542"/>
      <c r="J38" s="542"/>
      <c r="K38" s="542"/>
      <c r="L38" s="542"/>
      <c r="M38" s="542"/>
      <c r="N38" s="542"/>
      <c r="O38" s="439"/>
      <c r="P38" s="436"/>
      <c r="Q38" s="436"/>
      <c r="R38" s="436"/>
      <c r="S38" s="436"/>
      <c r="T38" s="436"/>
      <c r="U38" s="436"/>
      <c r="V38" s="436"/>
      <c r="W38" s="436"/>
      <c r="X38" s="436"/>
      <c r="Y38" s="436"/>
      <c r="Z38" s="436"/>
      <c r="AA38" s="436"/>
      <c r="AB38" s="432"/>
      <c r="AC38" s="432"/>
      <c r="AD38" s="432"/>
      <c r="AE38" s="432"/>
    </row>
    <row r="39" spans="1:31" s="12" customFormat="1" ht="14.25" customHeight="1" x14ac:dyDescent="0.2">
      <c r="A39" s="543" t="s">
        <v>233</v>
      </c>
      <c r="B39" s="543"/>
      <c r="C39" s="543"/>
      <c r="D39" s="543"/>
      <c r="E39" s="543"/>
      <c r="F39" s="543"/>
      <c r="G39" s="543"/>
      <c r="H39" s="543"/>
      <c r="I39" s="543"/>
      <c r="J39" s="543"/>
      <c r="K39" s="543"/>
      <c r="L39" s="543"/>
      <c r="M39" s="543"/>
      <c r="N39" s="543"/>
      <c r="O39" s="543"/>
      <c r="P39" s="432"/>
      <c r="Q39" s="432"/>
      <c r="R39" s="432"/>
      <c r="S39" s="432"/>
      <c r="T39" s="432"/>
      <c r="U39" s="432"/>
      <c r="V39" s="432"/>
      <c r="W39" s="432"/>
      <c r="X39" s="432"/>
      <c r="Y39" s="432"/>
      <c r="Z39" s="432"/>
      <c r="AA39" s="432"/>
      <c r="AB39" s="432"/>
      <c r="AC39" s="432"/>
      <c r="AD39" s="432"/>
      <c r="AE39" s="432"/>
    </row>
    <row r="40" spans="1:31" s="12" customFormat="1" ht="14.25" customHeight="1" x14ac:dyDescent="0.2">
      <c r="A40" s="442"/>
      <c r="B40" s="442"/>
      <c r="C40" s="442"/>
      <c r="D40" s="442"/>
      <c r="E40" s="442"/>
      <c r="F40" s="442"/>
      <c r="G40" s="442"/>
      <c r="H40" s="442"/>
      <c r="I40" s="441"/>
      <c r="J40" s="434"/>
      <c r="K40" s="434"/>
      <c r="L40" s="434"/>
      <c r="M40" s="434"/>
      <c r="N40" s="434"/>
      <c r="O40" s="434"/>
      <c r="P40" s="432"/>
      <c r="Q40" s="432"/>
      <c r="R40" s="432"/>
      <c r="S40" s="432"/>
      <c r="T40" s="432"/>
      <c r="U40" s="432"/>
      <c r="V40" s="432"/>
      <c r="W40" s="432"/>
      <c r="X40" s="432"/>
      <c r="Y40" s="432"/>
      <c r="Z40" s="432"/>
      <c r="AA40" s="432"/>
      <c r="AB40" s="432"/>
      <c r="AC40" s="432"/>
      <c r="AD40" s="432"/>
      <c r="AE40" s="432"/>
    </row>
    <row r="41" spans="1:31" s="12" customFormat="1" ht="14.25" x14ac:dyDescent="0.2">
      <c r="A41" s="542" t="s">
        <v>237</v>
      </c>
      <c r="B41" s="542"/>
      <c r="C41" s="542"/>
      <c r="D41" s="542"/>
      <c r="E41" s="542"/>
      <c r="F41" s="542"/>
      <c r="G41" s="542"/>
      <c r="H41" s="542"/>
      <c r="I41" s="542"/>
      <c r="J41" s="439"/>
      <c r="K41" s="439"/>
      <c r="L41" s="439"/>
      <c r="M41" s="439"/>
      <c r="N41" s="434"/>
      <c r="O41" s="434"/>
      <c r="P41" s="432"/>
      <c r="Q41" s="432"/>
      <c r="R41" s="432"/>
      <c r="S41" s="432"/>
      <c r="T41" s="432"/>
      <c r="U41" s="432"/>
      <c r="V41" s="432"/>
      <c r="W41" s="432"/>
      <c r="X41" s="432"/>
      <c r="Y41" s="432"/>
      <c r="Z41" s="432"/>
      <c r="AA41" s="432"/>
      <c r="AB41" s="432"/>
      <c r="AC41" s="432"/>
      <c r="AD41" s="432"/>
      <c r="AE41" s="432"/>
    </row>
    <row r="42" spans="1:31" s="12" customFormat="1" ht="14.25" customHeight="1" x14ac:dyDescent="0.2">
      <c r="A42" s="542" t="s">
        <v>238</v>
      </c>
      <c r="B42" s="542"/>
      <c r="C42" s="542"/>
      <c r="D42" s="542"/>
      <c r="E42" s="542"/>
      <c r="F42" s="542"/>
      <c r="G42" s="542"/>
      <c r="H42" s="542"/>
      <c r="I42" s="441"/>
      <c r="J42" s="439"/>
      <c r="K42" s="439"/>
      <c r="L42" s="439"/>
      <c r="M42" s="439"/>
      <c r="N42" s="439"/>
      <c r="O42" s="434"/>
      <c r="P42" s="432"/>
      <c r="Q42" s="432"/>
      <c r="R42" s="432"/>
      <c r="S42" s="432"/>
      <c r="T42" s="432"/>
      <c r="U42" s="432"/>
      <c r="V42" s="432"/>
      <c r="W42" s="432"/>
      <c r="X42" s="432"/>
      <c r="Y42" s="432"/>
      <c r="Z42" s="432"/>
      <c r="AA42" s="432"/>
      <c r="AB42" s="432"/>
      <c r="AC42" s="432"/>
      <c r="AD42" s="432"/>
      <c r="AE42" s="432"/>
    </row>
    <row r="43" spans="1:31" s="12" customFormat="1" ht="14.25" customHeight="1" x14ac:dyDescent="0.2">
      <c r="A43" s="441"/>
      <c r="B43" s="441"/>
      <c r="C43" s="441"/>
      <c r="D43" s="441"/>
      <c r="E43" s="441"/>
      <c r="F43" s="441"/>
      <c r="G43" s="441"/>
      <c r="H43" s="441"/>
      <c r="I43" s="441"/>
      <c r="J43" s="439"/>
      <c r="K43" s="439"/>
      <c r="L43" s="439"/>
      <c r="M43" s="439"/>
      <c r="N43" s="439"/>
      <c r="O43" s="434"/>
      <c r="P43" s="432"/>
      <c r="Q43" s="432"/>
      <c r="R43" s="432"/>
      <c r="S43" s="432"/>
      <c r="T43" s="432"/>
      <c r="U43" s="432"/>
      <c r="V43" s="432"/>
      <c r="W43" s="432"/>
      <c r="X43" s="432"/>
      <c r="Y43" s="432"/>
      <c r="Z43" s="432"/>
      <c r="AA43" s="432"/>
      <c r="AB43" s="432"/>
      <c r="AC43" s="432"/>
      <c r="AD43" s="432"/>
      <c r="AE43" s="432"/>
    </row>
    <row r="44" spans="1:31" s="12" customFormat="1" ht="14.25" customHeight="1" x14ac:dyDescent="0.2">
      <c r="A44" s="542" t="s">
        <v>239</v>
      </c>
      <c r="B44" s="542"/>
      <c r="C44" s="542"/>
      <c r="D44" s="542"/>
      <c r="E44" s="542"/>
      <c r="F44" s="542"/>
      <c r="G44" s="542"/>
      <c r="H44" s="542"/>
      <c r="I44" s="542"/>
      <c r="J44" s="439"/>
      <c r="K44" s="439"/>
      <c r="L44" s="439"/>
      <c r="M44" s="439"/>
      <c r="N44" s="434"/>
      <c r="O44" s="434"/>
      <c r="P44" s="432"/>
      <c r="Q44" s="432"/>
      <c r="R44" s="432"/>
      <c r="S44" s="432"/>
      <c r="T44" s="432"/>
      <c r="U44" s="432"/>
      <c r="V44" s="432"/>
      <c r="W44" s="432"/>
      <c r="X44" s="432"/>
      <c r="Y44" s="432"/>
      <c r="Z44" s="432"/>
      <c r="AA44" s="432"/>
      <c r="AB44" s="432"/>
      <c r="AC44" s="432"/>
      <c r="AD44" s="432"/>
      <c r="AE44" s="432"/>
    </row>
    <row r="45" spans="1:31" s="12" customFormat="1" ht="14.25" customHeight="1" x14ac:dyDescent="0.2">
      <c r="A45" s="441"/>
      <c r="B45" s="441"/>
      <c r="C45" s="441"/>
      <c r="D45" s="441"/>
      <c r="E45" s="441"/>
      <c r="F45" s="441"/>
      <c r="G45" s="441"/>
      <c r="H45" s="441"/>
      <c r="I45" s="441"/>
      <c r="J45" s="439"/>
      <c r="K45" s="439"/>
      <c r="L45" s="439"/>
      <c r="M45" s="439"/>
      <c r="N45" s="434"/>
      <c r="O45" s="434"/>
      <c r="P45" s="432"/>
      <c r="Q45" s="432"/>
      <c r="R45" s="432"/>
      <c r="S45" s="432"/>
      <c r="T45" s="432"/>
      <c r="U45" s="432"/>
      <c r="V45" s="432"/>
      <c r="W45" s="432"/>
      <c r="X45" s="432"/>
      <c r="Y45" s="432"/>
      <c r="Z45" s="432"/>
      <c r="AA45" s="432"/>
      <c r="AB45" s="432"/>
      <c r="AC45" s="432"/>
      <c r="AD45" s="432"/>
      <c r="AE45" s="432"/>
    </row>
    <row r="46" spans="1:31" s="12" customFormat="1" ht="14.25" customHeight="1" x14ac:dyDescent="0.2">
      <c r="A46" s="543" t="s">
        <v>242</v>
      </c>
      <c r="B46" s="543"/>
      <c r="C46" s="543"/>
      <c r="D46" s="543"/>
      <c r="E46" s="543"/>
      <c r="F46" s="543"/>
      <c r="G46" s="543"/>
      <c r="H46" s="543"/>
      <c r="I46" s="543"/>
      <c r="J46" s="543"/>
      <c r="K46" s="443"/>
      <c r="L46" s="443"/>
      <c r="M46" s="443"/>
      <c r="N46" s="434"/>
      <c r="O46" s="434"/>
      <c r="P46" s="432"/>
      <c r="Q46" s="432"/>
      <c r="R46" s="432"/>
      <c r="S46" s="432"/>
      <c r="T46" s="432"/>
      <c r="U46" s="432"/>
      <c r="V46" s="432"/>
      <c r="W46" s="432"/>
      <c r="X46" s="432"/>
      <c r="Y46" s="432"/>
      <c r="Z46" s="432"/>
      <c r="AA46" s="432"/>
      <c r="AB46" s="432"/>
      <c r="AC46" s="432"/>
      <c r="AD46" s="432"/>
      <c r="AE46" s="432"/>
    </row>
    <row r="47" spans="1:31" s="12" customFormat="1" ht="14.25" customHeight="1" x14ac:dyDescent="0.2">
      <c r="A47" s="442"/>
      <c r="B47" s="444"/>
      <c r="C47" s="444"/>
      <c r="D47" s="444"/>
      <c r="E47" s="444"/>
      <c r="F47" s="444"/>
      <c r="G47" s="444"/>
      <c r="H47" s="444"/>
      <c r="I47" s="441"/>
      <c r="J47" s="443"/>
      <c r="K47" s="443"/>
      <c r="L47" s="443"/>
      <c r="M47" s="443"/>
      <c r="N47" s="434"/>
      <c r="O47" s="434"/>
      <c r="P47" s="432"/>
      <c r="Q47" s="432"/>
      <c r="R47" s="432"/>
      <c r="S47" s="432"/>
      <c r="T47" s="432"/>
      <c r="U47" s="432"/>
      <c r="V47" s="432"/>
      <c r="W47" s="432"/>
      <c r="X47" s="432"/>
      <c r="Y47" s="432"/>
      <c r="Z47" s="432"/>
      <c r="AA47" s="432"/>
      <c r="AB47" s="432"/>
      <c r="AC47" s="432"/>
      <c r="AD47" s="432"/>
      <c r="AE47" s="432"/>
    </row>
    <row r="48" spans="1:31" s="12" customFormat="1" ht="12.75" customHeight="1" x14ac:dyDescent="0.2">
      <c r="A48" s="542" t="s">
        <v>244</v>
      </c>
      <c r="B48" s="542"/>
      <c r="C48" s="542"/>
      <c r="D48" s="542"/>
      <c r="E48" s="542"/>
      <c r="F48" s="542"/>
      <c r="G48" s="542"/>
      <c r="H48" s="542"/>
      <c r="I48" s="542"/>
      <c r="J48" s="439"/>
      <c r="K48" s="439"/>
      <c r="L48" s="439"/>
      <c r="M48" s="439"/>
      <c r="N48" s="434"/>
      <c r="O48" s="434"/>
      <c r="P48" s="432"/>
      <c r="Q48" s="432"/>
      <c r="R48" s="432"/>
      <c r="S48" s="432"/>
      <c r="T48" s="432"/>
      <c r="U48" s="432"/>
      <c r="V48" s="432"/>
      <c r="W48" s="432"/>
      <c r="X48" s="432"/>
      <c r="Y48" s="432"/>
      <c r="Z48" s="432"/>
      <c r="AA48" s="432"/>
      <c r="AB48" s="432"/>
      <c r="AC48" s="432"/>
      <c r="AD48" s="432"/>
      <c r="AE48" s="432"/>
    </row>
    <row r="49" spans="1:31" s="12" customFormat="1" ht="12.75" customHeight="1" x14ac:dyDescent="0.2">
      <c r="A49" s="441"/>
      <c r="B49" s="441"/>
      <c r="C49" s="441"/>
      <c r="D49" s="441"/>
      <c r="E49" s="441"/>
      <c r="F49" s="441"/>
      <c r="G49" s="441"/>
      <c r="H49" s="441"/>
      <c r="I49" s="444"/>
      <c r="J49" s="439"/>
      <c r="K49" s="439"/>
      <c r="L49" s="439"/>
      <c r="M49" s="439"/>
      <c r="N49" s="434"/>
      <c r="O49" s="434"/>
      <c r="P49" s="432"/>
      <c r="Q49" s="432"/>
      <c r="R49" s="432"/>
      <c r="S49" s="432"/>
      <c r="T49" s="432"/>
      <c r="U49" s="432"/>
      <c r="V49" s="432"/>
      <c r="W49" s="432"/>
      <c r="X49" s="432"/>
      <c r="Y49" s="432"/>
      <c r="Z49" s="432"/>
      <c r="AA49" s="432"/>
      <c r="AB49" s="432"/>
      <c r="AC49" s="432"/>
      <c r="AD49" s="432"/>
      <c r="AE49" s="432"/>
    </row>
    <row r="50" spans="1:31" s="12" customFormat="1" ht="14.25" customHeight="1" x14ac:dyDescent="0.2">
      <c r="A50" s="543" t="s">
        <v>246</v>
      </c>
      <c r="B50" s="543"/>
      <c r="C50" s="543"/>
      <c r="D50" s="543"/>
      <c r="E50" s="543"/>
      <c r="F50" s="543"/>
      <c r="G50" s="543"/>
      <c r="H50" s="543"/>
      <c r="I50" s="543"/>
      <c r="J50" s="434"/>
      <c r="K50" s="434"/>
      <c r="L50" s="434"/>
      <c r="M50" s="434"/>
      <c r="N50" s="434"/>
      <c r="O50" s="434"/>
      <c r="P50" s="432"/>
      <c r="Q50" s="432"/>
      <c r="R50" s="432"/>
      <c r="S50" s="432"/>
      <c r="T50" s="432"/>
      <c r="U50" s="432"/>
      <c r="V50" s="432"/>
      <c r="W50" s="432"/>
      <c r="X50" s="432"/>
      <c r="Y50" s="432"/>
      <c r="Z50" s="432"/>
      <c r="AA50" s="432"/>
      <c r="AB50" s="432"/>
      <c r="AC50" s="432"/>
      <c r="AD50" s="432"/>
      <c r="AE50" s="432"/>
    </row>
    <row r="51" spans="1:31" s="12" customFormat="1" ht="14.25" customHeight="1" x14ac:dyDescent="0.2">
      <c r="A51" s="442"/>
      <c r="B51" s="442"/>
      <c r="C51" s="442"/>
      <c r="D51" s="442"/>
      <c r="E51" s="442"/>
      <c r="F51" s="442"/>
      <c r="G51" s="442"/>
      <c r="H51" s="442"/>
      <c r="I51" s="441"/>
      <c r="J51" s="434"/>
      <c r="K51" s="434"/>
      <c r="L51" s="434"/>
      <c r="M51" s="434"/>
      <c r="N51" s="434"/>
      <c r="O51" s="434"/>
      <c r="P51" s="432"/>
      <c r="Q51" s="432"/>
      <c r="R51" s="432"/>
      <c r="S51" s="432"/>
      <c r="T51" s="432"/>
      <c r="U51" s="432"/>
      <c r="V51" s="432"/>
      <c r="W51" s="432"/>
      <c r="X51" s="432"/>
      <c r="Y51" s="432"/>
      <c r="Z51" s="432"/>
      <c r="AA51" s="432"/>
      <c r="AB51" s="432"/>
      <c r="AC51" s="432"/>
      <c r="AD51" s="432"/>
      <c r="AE51" s="432"/>
    </row>
    <row r="52" spans="1:31" s="12" customFormat="1" ht="12.75" customHeight="1" x14ac:dyDescent="0.2">
      <c r="A52" s="542" t="s">
        <v>245</v>
      </c>
      <c r="B52" s="542"/>
      <c r="C52" s="542"/>
      <c r="D52" s="542"/>
      <c r="E52" s="542"/>
      <c r="F52" s="542"/>
      <c r="G52" s="542"/>
      <c r="H52" s="542"/>
      <c r="I52" s="542"/>
      <c r="J52" s="542"/>
      <c r="K52" s="542"/>
      <c r="L52" s="434"/>
      <c r="M52" s="434"/>
      <c r="N52" s="434"/>
      <c r="O52" s="434"/>
      <c r="P52" s="432"/>
      <c r="Q52" s="432"/>
      <c r="R52" s="432"/>
      <c r="S52" s="432"/>
      <c r="T52" s="432"/>
      <c r="U52" s="432"/>
      <c r="V52" s="432"/>
      <c r="W52" s="432"/>
      <c r="X52" s="432"/>
      <c r="Y52" s="432"/>
      <c r="Z52" s="432"/>
      <c r="AA52" s="432"/>
      <c r="AB52" s="432"/>
      <c r="AC52" s="432"/>
      <c r="AD52" s="432"/>
      <c r="AE52" s="432"/>
    </row>
    <row r="53" spans="1:31" s="12" customFormat="1" ht="14.25" customHeight="1" x14ac:dyDescent="0.2">
      <c r="A53" s="438"/>
      <c r="B53" s="438"/>
      <c r="C53" s="438"/>
      <c r="D53" s="438"/>
      <c r="E53" s="438"/>
      <c r="F53" s="438"/>
      <c r="G53" s="438"/>
      <c r="H53" s="438"/>
      <c r="I53" s="437"/>
      <c r="J53" s="13"/>
      <c r="K53" s="13"/>
      <c r="L53" s="10"/>
      <c r="M53" s="10"/>
      <c r="N53" s="10"/>
      <c r="O53" s="10"/>
      <c r="P53" s="10"/>
      <c r="Q53" s="10"/>
      <c r="R53" s="10"/>
      <c r="S53" s="10"/>
      <c r="T53" s="10"/>
      <c r="U53" s="10"/>
      <c r="V53" s="10"/>
      <c r="W53" s="10"/>
      <c r="X53" s="10"/>
      <c r="Y53" s="10"/>
      <c r="Z53" s="10"/>
      <c r="AA53" s="10"/>
      <c r="AB53" s="10"/>
      <c r="AC53" s="10"/>
      <c r="AD53" s="10"/>
      <c r="AE53" s="10"/>
    </row>
  </sheetData>
  <mergeCells count="30">
    <mergeCell ref="A52:K52"/>
    <mergeCell ref="A41:I41"/>
    <mergeCell ref="A42:H42"/>
    <mergeCell ref="A44:I44"/>
    <mergeCell ref="A46:J46"/>
    <mergeCell ref="A48:I48"/>
    <mergeCell ref="A22:I22"/>
    <mergeCell ref="A25:I25"/>
    <mergeCell ref="A27:I27"/>
    <mergeCell ref="A29:I29"/>
    <mergeCell ref="A50:I50"/>
    <mergeCell ref="A36:L36"/>
    <mergeCell ref="A38:N38"/>
    <mergeCell ref="A39:O39"/>
    <mergeCell ref="A30:I30"/>
    <mergeCell ref="A32:I32"/>
    <mergeCell ref="A33:I33"/>
    <mergeCell ref="A35:K35"/>
    <mergeCell ref="A23:I23"/>
    <mergeCell ref="A3:H3"/>
    <mergeCell ref="A8:I8"/>
    <mergeCell ref="A9:I9"/>
    <mergeCell ref="A4:H4"/>
    <mergeCell ref="A20:I20"/>
    <mergeCell ref="A11:I11"/>
    <mergeCell ref="A14:I14"/>
    <mergeCell ref="A16:I16"/>
    <mergeCell ref="A17:I17"/>
    <mergeCell ref="A19:I19"/>
    <mergeCell ref="A12:I12"/>
  </mergeCells>
  <hyperlinks>
    <hyperlink ref="A8:I8" location="'1'!A1" display="TABLE 1 ADMISSIONS BY AGE AND SEX, 2018 - 2020"/>
    <hyperlink ref="A11" location="'2'!A1" display="TABLE 2 ADMISSIONS BY AGE, BY HEALTH ORGANISATION, 2018 - 2020"/>
    <hyperlink ref="A14" location="'3'!A1" display="TABLE 3 ADMISSIONS BY MONTH AND AGE"/>
    <hyperlink ref="A16" location="'4'!A1" display="TABLE 4 ADMISSIONS BY MONTH AND PRIMARY DIAGNOSTIC GROUP"/>
    <hyperlink ref="A19" location="'5'!A1" display="TABLE 5 RESPIRATORY ADMISSIONS BY MONTH AND AGE"/>
    <hyperlink ref="A22" location="'6'!A1" display="TABLE 6 ADMISSIONS BY MONTH, BY HEALTH ORGANISATION"/>
    <hyperlink ref="A25" location="'7'!A1" display="TABLE 7 COUNTRY OF ADMISSION BY COUNTRY OF RESIDENCE AND YEAR "/>
    <hyperlink ref="A27" location="'8'!A1" display="TABLE 8 ADMISSIONS BY PREDICTED MORTALITY RISK GROUP, BY HEALTH ORGANISATION"/>
    <hyperlink ref="A29" location="'9'!A1" display="TABLE 9 ADMISSIONS BY ADMISSION TYPE AND AGE, 2018 - 2020"/>
    <hyperlink ref="A32" location="'10'!A1" display="TABLE 10 ADMISSIONS BY ADMISSION TYPE, BY HEALTH ORGANISATION"/>
    <hyperlink ref="A33" location="'Fig10'!A1" display="FIGURE 10 ADMISSIONS BY ADMISSION TYPE, BY HEALTH ORGANISATION, 2018 - 2020"/>
    <hyperlink ref="A35" location="'11'!A1" display="TABLE 11 ADMISSIONS BY SOURCE OF ADMISSION (ADMISSION TYPE UNPLANNED - OTHER), BY HEALTH ORGANISATION"/>
    <hyperlink ref="A36" location="'Fig11'!A1" display="FIGURE 11 ADMISSIONS BY SOURCE OF ADMISSION (ADMISSION TYPE UNPLANNED - OTHER), BY HEALTH ORGANISATION, 2018 - 2020"/>
    <hyperlink ref="A38" location="'12'!A1" display="TABLE 12 ADMISSIONS BY CARE AREA ADMITTED FROM (ADMISSION TYPE UNPLANNED - OTHER; ADMITTED FROM HOSPITAL), BY HEALTH ORGANISATION"/>
    <hyperlink ref="A39" location="'Fig12'!A1" display="FIGURE 12 ADMISSIONS BY CARE AREA ADMITTED FROM (ADMISSION TYPE UNPLANNED - OTHER; ADMITTED FROM HOSPITAL), BY HEALTH ORGANISATION, 2018 - 2020"/>
    <hyperlink ref="A41" location="'13'!A1" display="TABLE 13 ADMISSIONS BY PRIMARY DIAGNOSTIC GROUP AND AGE, 2018 - 2020"/>
    <hyperlink ref="A44" location="'14'!A1" display="TABLE 14 ADMISSIONS BY PRIMARY DIAGNOSTIC GROUP BY HEALTH ORGANISATION"/>
    <hyperlink ref="A46" location="'15'!A1" display="TABLE 15 ADMISSIONS BY PRIMARY DIAGNOSTIC GROUP (PLANNED - FOLLOWING SURGERY), BY HEALTH ORGANISATION"/>
    <hyperlink ref="A48" location="'16'!A1" display="TABLE 16 ADMISSIONS BY PRIMARY DIAGNOSTIC GROUP (PLANNED - OTHER), BY HEALTH ORGANISATION"/>
    <hyperlink ref="A50" location="'17'!A1" display="TABLE 17 ADMISSIONS BY PRIMARY DIAGNOSTIC GROUP (UNPLANNED - OTHER), BY HEALTH ORGANISATION"/>
    <hyperlink ref="A52" location="'18'!A1" display="TABLE 18 ADMISSIONS BY PRIMARY DIAGNOSTIC GROUP (UNPLANNED - FOLLOWING SURGERY), BY HEALTH ORGANISATION"/>
    <hyperlink ref="A9:I9" location="'1'!A25" display="FIGURE 1 ADMISSIONS BY AGE AND SEX, 2018 - 2020"/>
    <hyperlink ref="A17" location="'4'!A52" display="FIGURE 4 ADMISSIONS BY MONTH AND PRIMARY DIAGNOSTIC GROUP"/>
    <hyperlink ref="A20" location="'5'!A51" display="FIGURE 5 RESPIRATORY ADMISSIONS BY MONTH AND AGE"/>
    <hyperlink ref="A30" location="'9'!A15" display="FIGURE 9 ADMISSIONS BY ADMISSION TYPE AND AGE, 2018 - 2020"/>
    <hyperlink ref="A42" location="'13'!A22" display="FIGURE 13 ADMISSIONS BY PRIMARY DIAGNOSTIC GROUP, 2018 - 2020"/>
    <hyperlink ref="A12" location="'6'!A1" display="TABLE 6 ADMISSIONS BY MONTH, BY HEALTH ORGANISATION"/>
    <hyperlink ref="A23" location="'6'!A1" display="TABLE 6 ADMISSIONS BY MONTH, BY HEALTH ORGANISATION"/>
    <hyperlink ref="A22:I22" location="'6a'!A1" display="TABLE 6a ADMISSIONS BY YEAR, ETHNICITY AND AGE"/>
    <hyperlink ref="A23:I23" location="'6b'!A1" display="TABLE 6b ADMISSIONS BY ETHNICITY AND AGE, 2018-2020"/>
    <hyperlink ref="A11:I11" location="'2a'!A1" display="TABLE 2a ADMISSIONS BY AGE, BY HEALTH ORGANISATION, 2018 - 2020"/>
    <hyperlink ref="A12:I12" location="'2b'!A1" display="TABLE 2b ADMISSIONS BY MONTH, BY HEALTH ORGANISATION"/>
  </hyperlinks>
  <pageMargins left="0.70866141732283472" right="0.70866141732283472" top="0.74803149606299213" bottom="0.74803149606299213" header="0.31496062992125984" footer="0.31496062992125984"/>
  <pageSetup paperSize="9" scale="5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P107"/>
  <sheetViews>
    <sheetView showGridLines="0" showRowColHeaders="0" zoomScaleNormal="100" workbookViewId="0">
      <selection activeCell="N7" sqref="N7:N16"/>
    </sheetView>
  </sheetViews>
  <sheetFormatPr defaultColWidth="8.7109375" defaultRowHeight="12.75" x14ac:dyDescent="0.2"/>
  <cols>
    <col min="1" max="1" width="21" style="2" customWidth="1"/>
    <col min="2" max="15" width="8.7109375" style="2" customWidth="1"/>
    <col min="16" max="16384" width="8.7109375" style="2"/>
  </cols>
  <sheetData>
    <row r="1" spans="1:15" ht="18" customHeight="1" x14ac:dyDescent="0.2">
      <c r="A1" s="547" t="s">
        <v>237</v>
      </c>
      <c r="B1" s="547"/>
      <c r="C1" s="547"/>
      <c r="D1" s="547"/>
      <c r="E1" s="547"/>
      <c r="F1" s="547"/>
      <c r="G1" s="547"/>
      <c r="H1" s="547"/>
      <c r="I1" s="547"/>
      <c r="J1" s="547"/>
      <c r="K1" s="547"/>
      <c r="L1" s="547"/>
    </row>
    <row r="2" spans="1:15" ht="30.75" customHeight="1" x14ac:dyDescent="0.2">
      <c r="A2" s="540" t="s">
        <v>266</v>
      </c>
      <c r="B2" s="540"/>
      <c r="C2" s="540"/>
      <c r="D2" s="540"/>
      <c r="E2" s="540"/>
      <c r="F2" s="540"/>
      <c r="G2" s="540"/>
      <c r="H2" s="540"/>
      <c r="I2" s="540"/>
      <c r="J2" s="540"/>
      <c r="K2" s="540"/>
      <c r="L2" s="540"/>
      <c r="M2" s="540"/>
    </row>
    <row r="3" spans="1:15" ht="30.75" customHeight="1" x14ac:dyDescent="0.2">
      <c r="A3" s="540" t="s">
        <v>267</v>
      </c>
      <c r="B3" s="540"/>
      <c r="C3" s="540"/>
      <c r="D3" s="540"/>
      <c r="E3" s="540"/>
      <c r="F3" s="540"/>
      <c r="G3" s="540"/>
      <c r="H3" s="540"/>
      <c r="I3" s="540"/>
      <c r="J3" s="540"/>
      <c r="K3" s="540"/>
      <c r="L3" s="540"/>
      <c r="M3" s="540"/>
    </row>
    <row r="4" spans="1:15" ht="42" customHeight="1" x14ac:dyDescent="0.2">
      <c r="A4" s="636" t="s">
        <v>156</v>
      </c>
      <c r="B4" s="636"/>
      <c r="C4" s="636"/>
      <c r="D4" s="636"/>
      <c r="E4" s="636"/>
      <c r="F4" s="636"/>
      <c r="G4" s="636"/>
      <c r="H4" s="636"/>
      <c r="I4" s="636"/>
      <c r="J4" s="636"/>
      <c r="K4" s="636"/>
      <c r="L4" s="636"/>
      <c r="M4" s="636"/>
    </row>
    <row r="5" spans="1:15" x14ac:dyDescent="0.2">
      <c r="A5" s="633" t="s">
        <v>126</v>
      </c>
      <c r="B5" s="630" t="s">
        <v>25</v>
      </c>
      <c r="C5" s="635"/>
      <c r="D5" s="630" t="s">
        <v>27</v>
      </c>
      <c r="E5" s="635"/>
      <c r="F5" s="630" t="s">
        <v>29</v>
      </c>
      <c r="G5" s="635"/>
      <c r="H5" s="630" t="s">
        <v>31</v>
      </c>
      <c r="I5" s="635"/>
      <c r="J5" s="630" t="s">
        <v>235</v>
      </c>
      <c r="K5" s="635"/>
      <c r="L5" s="630" t="s">
        <v>236</v>
      </c>
      <c r="M5" s="635"/>
      <c r="N5" s="630" t="s">
        <v>7</v>
      </c>
      <c r="O5" s="631"/>
    </row>
    <row r="6" spans="1:15" ht="12.75" customHeight="1" thickBot="1" x14ac:dyDescent="0.25">
      <c r="A6" s="634"/>
      <c r="B6" s="521" t="s">
        <v>192</v>
      </c>
      <c r="C6" s="522" t="s">
        <v>193</v>
      </c>
      <c r="D6" s="521" t="s">
        <v>192</v>
      </c>
      <c r="E6" s="522" t="s">
        <v>193</v>
      </c>
      <c r="F6" s="521" t="s">
        <v>192</v>
      </c>
      <c r="G6" s="522" t="s">
        <v>193</v>
      </c>
      <c r="H6" s="521" t="s">
        <v>192</v>
      </c>
      <c r="I6" s="522" t="s">
        <v>193</v>
      </c>
      <c r="J6" s="521" t="s">
        <v>192</v>
      </c>
      <c r="K6" s="522" t="s">
        <v>193</v>
      </c>
      <c r="L6" s="518" t="s">
        <v>192</v>
      </c>
      <c r="M6" s="519" t="s">
        <v>193</v>
      </c>
      <c r="N6" s="521" t="s">
        <v>192</v>
      </c>
      <c r="O6" s="114" t="s">
        <v>193</v>
      </c>
    </row>
    <row r="7" spans="1:15" ht="12.75" customHeight="1" x14ac:dyDescent="0.2">
      <c r="A7" s="531" t="s">
        <v>77</v>
      </c>
      <c r="B7" s="72">
        <v>7526</v>
      </c>
      <c r="C7" s="86">
        <v>47.3</v>
      </c>
      <c r="D7" s="72">
        <v>4659</v>
      </c>
      <c r="E7" s="86">
        <v>29.3</v>
      </c>
      <c r="F7" s="72">
        <v>2104</v>
      </c>
      <c r="G7" s="86">
        <v>13.2</v>
      </c>
      <c r="H7" s="72">
        <v>1387</v>
      </c>
      <c r="I7" s="86">
        <v>8.6999999999999993</v>
      </c>
      <c r="J7" s="72">
        <v>15676</v>
      </c>
      <c r="K7" s="86">
        <v>98.4</v>
      </c>
      <c r="L7" s="69">
        <v>252</v>
      </c>
      <c r="M7" s="149">
        <v>1.6</v>
      </c>
      <c r="N7" s="471">
        <v>15928</v>
      </c>
      <c r="O7" s="472">
        <v>27.9</v>
      </c>
    </row>
    <row r="8" spans="1:15" x14ac:dyDescent="0.2">
      <c r="A8" s="531" t="s">
        <v>70</v>
      </c>
      <c r="B8" s="72">
        <v>9199</v>
      </c>
      <c r="C8" s="86">
        <v>58.3</v>
      </c>
      <c r="D8" s="72">
        <v>3187</v>
      </c>
      <c r="E8" s="86">
        <v>20.2</v>
      </c>
      <c r="F8" s="72">
        <v>1804</v>
      </c>
      <c r="G8" s="86">
        <v>11.4</v>
      </c>
      <c r="H8" s="72">
        <v>1306</v>
      </c>
      <c r="I8" s="86">
        <v>8.3000000000000007</v>
      </c>
      <c r="J8" s="72">
        <v>15496</v>
      </c>
      <c r="K8" s="86">
        <v>98.1</v>
      </c>
      <c r="L8" s="72">
        <v>294</v>
      </c>
      <c r="M8" s="86">
        <v>1.9</v>
      </c>
      <c r="N8" s="471">
        <v>15790</v>
      </c>
      <c r="O8" s="472">
        <v>27.7</v>
      </c>
    </row>
    <row r="9" spans="1:15" x14ac:dyDescent="0.2">
      <c r="A9" s="531" t="s">
        <v>75</v>
      </c>
      <c r="B9" s="72">
        <v>1492</v>
      </c>
      <c r="C9" s="86">
        <v>22.3</v>
      </c>
      <c r="D9" s="72">
        <v>2234</v>
      </c>
      <c r="E9" s="86">
        <v>33.299999999999997</v>
      </c>
      <c r="F9" s="72">
        <v>1584</v>
      </c>
      <c r="G9" s="86">
        <v>23.6</v>
      </c>
      <c r="H9" s="72">
        <v>1205</v>
      </c>
      <c r="I9" s="86">
        <v>18</v>
      </c>
      <c r="J9" s="72">
        <v>6515</v>
      </c>
      <c r="K9" s="86">
        <v>97.3</v>
      </c>
      <c r="L9" s="72">
        <v>184</v>
      </c>
      <c r="M9" s="86">
        <v>2.7</v>
      </c>
      <c r="N9" s="471">
        <v>6699</v>
      </c>
      <c r="O9" s="472">
        <v>11.8</v>
      </c>
    </row>
    <row r="10" spans="1:15" x14ac:dyDescent="0.2">
      <c r="A10" s="531" t="s">
        <v>72</v>
      </c>
      <c r="B10" s="72">
        <v>1985</v>
      </c>
      <c r="C10" s="86">
        <v>53.6</v>
      </c>
      <c r="D10" s="72">
        <v>734</v>
      </c>
      <c r="E10" s="86">
        <v>19.8</v>
      </c>
      <c r="F10" s="72">
        <v>473</v>
      </c>
      <c r="G10" s="86">
        <v>12.8</v>
      </c>
      <c r="H10" s="72">
        <v>436</v>
      </c>
      <c r="I10" s="86">
        <v>11.8</v>
      </c>
      <c r="J10" s="72">
        <v>3628</v>
      </c>
      <c r="K10" s="86">
        <v>98</v>
      </c>
      <c r="L10" s="72">
        <v>73</v>
      </c>
      <c r="M10" s="86">
        <v>2</v>
      </c>
      <c r="N10" s="471">
        <v>3701</v>
      </c>
      <c r="O10" s="472">
        <v>6.5</v>
      </c>
    </row>
    <row r="11" spans="1:15" x14ac:dyDescent="0.2">
      <c r="A11" s="531" t="s">
        <v>73</v>
      </c>
      <c r="B11" s="72">
        <v>1365</v>
      </c>
      <c r="C11" s="86">
        <v>44.3</v>
      </c>
      <c r="D11" s="72">
        <v>799</v>
      </c>
      <c r="E11" s="86">
        <v>25.9</v>
      </c>
      <c r="F11" s="72">
        <v>451</v>
      </c>
      <c r="G11" s="86">
        <v>14.6</v>
      </c>
      <c r="H11" s="72">
        <v>373</v>
      </c>
      <c r="I11" s="86">
        <v>12.1</v>
      </c>
      <c r="J11" s="72">
        <v>2988</v>
      </c>
      <c r="K11" s="86">
        <v>97</v>
      </c>
      <c r="L11" s="72">
        <v>94</v>
      </c>
      <c r="M11" s="86">
        <v>3</v>
      </c>
      <c r="N11" s="471">
        <v>3082</v>
      </c>
      <c r="O11" s="472">
        <v>5.4</v>
      </c>
    </row>
    <row r="12" spans="1:15" x14ac:dyDescent="0.2">
      <c r="A12" s="531" t="s">
        <v>74</v>
      </c>
      <c r="B12" s="72">
        <v>160</v>
      </c>
      <c r="C12" s="86">
        <v>5.4</v>
      </c>
      <c r="D12" s="72">
        <v>377</v>
      </c>
      <c r="E12" s="86">
        <v>12.6</v>
      </c>
      <c r="F12" s="72">
        <v>475</v>
      </c>
      <c r="G12" s="86">
        <v>15.9</v>
      </c>
      <c r="H12" s="72">
        <v>1559</v>
      </c>
      <c r="I12" s="86">
        <v>52.2</v>
      </c>
      <c r="J12" s="72">
        <v>2571</v>
      </c>
      <c r="K12" s="86">
        <v>86.1</v>
      </c>
      <c r="L12" s="72">
        <v>416</v>
      </c>
      <c r="M12" s="86">
        <v>13.9</v>
      </c>
      <c r="N12" s="471">
        <v>2987</v>
      </c>
      <c r="O12" s="472">
        <v>5.2</v>
      </c>
    </row>
    <row r="13" spans="1:15" x14ac:dyDescent="0.2">
      <c r="A13" s="531" t="s">
        <v>76</v>
      </c>
      <c r="B13" s="72">
        <v>271</v>
      </c>
      <c r="C13" s="86">
        <v>10.7</v>
      </c>
      <c r="D13" s="72">
        <v>733</v>
      </c>
      <c r="E13" s="86">
        <v>28.8</v>
      </c>
      <c r="F13" s="72">
        <v>786</v>
      </c>
      <c r="G13" s="86">
        <v>30.9</v>
      </c>
      <c r="H13" s="72">
        <v>645</v>
      </c>
      <c r="I13" s="86">
        <v>25.4</v>
      </c>
      <c r="J13" s="72">
        <v>2435</v>
      </c>
      <c r="K13" s="86">
        <v>95.8</v>
      </c>
      <c r="L13" s="72">
        <v>107</v>
      </c>
      <c r="M13" s="86">
        <v>4.2</v>
      </c>
      <c r="N13" s="471">
        <v>2542</v>
      </c>
      <c r="O13" s="472">
        <v>4.5</v>
      </c>
    </row>
    <row r="14" spans="1:15" x14ac:dyDescent="0.2">
      <c r="A14" s="531" t="s">
        <v>71</v>
      </c>
      <c r="B14" s="72">
        <v>548</v>
      </c>
      <c r="C14" s="86">
        <v>25.2</v>
      </c>
      <c r="D14" s="72">
        <v>481</v>
      </c>
      <c r="E14" s="86">
        <v>22.1</v>
      </c>
      <c r="F14" s="72">
        <v>509</v>
      </c>
      <c r="G14" s="86">
        <v>23.4</v>
      </c>
      <c r="H14" s="72">
        <v>541</v>
      </c>
      <c r="I14" s="86">
        <v>24.9</v>
      </c>
      <c r="J14" s="72">
        <v>2079</v>
      </c>
      <c r="K14" s="86">
        <v>95.7</v>
      </c>
      <c r="L14" s="72">
        <v>93</v>
      </c>
      <c r="M14" s="86">
        <v>4.3</v>
      </c>
      <c r="N14" s="471">
        <v>2172</v>
      </c>
      <c r="O14" s="472">
        <v>3.8</v>
      </c>
    </row>
    <row r="15" spans="1:15" x14ac:dyDescent="0.2">
      <c r="A15" s="531" t="s">
        <v>78</v>
      </c>
      <c r="B15" s="72">
        <v>1821</v>
      </c>
      <c r="C15" s="86">
        <v>31.4</v>
      </c>
      <c r="D15" s="72">
        <v>1435</v>
      </c>
      <c r="E15" s="86">
        <v>24.7</v>
      </c>
      <c r="F15" s="72">
        <v>1052</v>
      </c>
      <c r="G15" s="86">
        <v>18.100000000000001</v>
      </c>
      <c r="H15" s="72">
        <v>1297</v>
      </c>
      <c r="I15" s="86">
        <v>22.3</v>
      </c>
      <c r="J15" s="72">
        <v>5605</v>
      </c>
      <c r="K15" s="86">
        <v>96.5</v>
      </c>
      <c r="L15" s="72">
        <v>203</v>
      </c>
      <c r="M15" s="86">
        <v>3.5</v>
      </c>
      <c r="N15" s="471">
        <v>5808</v>
      </c>
      <c r="O15" s="472">
        <v>10.199999999999999</v>
      </c>
    </row>
    <row r="16" spans="1:15" x14ac:dyDescent="0.2">
      <c r="A16" s="531" t="s">
        <v>5</v>
      </c>
      <c r="B16" s="72">
        <v>6</v>
      </c>
      <c r="C16" s="86">
        <v>37.5</v>
      </c>
      <c r="D16" s="72">
        <v>6</v>
      </c>
      <c r="E16" s="178">
        <v>37.5</v>
      </c>
      <c r="F16" s="240"/>
      <c r="G16" s="179"/>
      <c r="H16" s="240"/>
      <c r="I16" s="179"/>
      <c r="J16" s="239">
        <v>16</v>
      </c>
      <c r="K16" s="178">
        <v>100</v>
      </c>
      <c r="L16" s="239">
        <v>0</v>
      </c>
      <c r="M16" s="178">
        <v>0</v>
      </c>
      <c r="N16" s="473">
        <v>16</v>
      </c>
      <c r="O16" s="474">
        <v>0</v>
      </c>
    </row>
    <row r="17" spans="1:16" s="160" customFormat="1" x14ac:dyDescent="0.2">
      <c r="A17" s="532" t="s">
        <v>7</v>
      </c>
      <c r="B17" s="533">
        <v>24373</v>
      </c>
      <c r="C17" s="534">
        <v>41.50361856108983</v>
      </c>
      <c r="D17" s="533">
        <v>14645</v>
      </c>
      <c r="E17" s="535">
        <v>24.938271604938272</v>
      </c>
      <c r="F17" s="536">
        <v>9238</v>
      </c>
      <c r="G17" s="535">
        <v>15.730949340144743</v>
      </c>
      <c r="H17" s="536">
        <v>8749</v>
      </c>
      <c r="I17" s="535">
        <v>14.898254576415496</v>
      </c>
      <c r="J17" s="537">
        <v>57009</v>
      </c>
      <c r="K17" s="535">
        <v>97.077905491698587</v>
      </c>
      <c r="L17" s="538">
        <v>1716</v>
      </c>
      <c r="M17" s="535">
        <v>2.9220945083014049</v>
      </c>
      <c r="N17" s="533">
        <v>58725</v>
      </c>
      <c r="O17" s="534"/>
    </row>
    <row r="19" spans="1:16" x14ac:dyDescent="0.2">
      <c r="A19" s="50" t="s">
        <v>127</v>
      </c>
      <c r="B19" s="51"/>
      <c r="C19" s="52"/>
      <c r="D19" s="51"/>
      <c r="E19" s="52"/>
      <c r="F19" s="51"/>
      <c r="G19" s="52"/>
      <c r="H19" s="51"/>
      <c r="I19" s="52"/>
      <c r="J19" s="51"/>
      <c r="K19" s="52"/>
    </row>
    <row r="20" spans="1:16" x14ac:dyDescent="0.2">
      <c r="A20" s="447" t="s">
        <v>268</v>
      </c>
      <c r="B20" s="447"/>
      <c r="C20" s="447"/>
      <c r="D20" s="447"/>
      <c r="E20" s="447"/>
      <c r="F20" s="447"/>
      <c r="G20" s="447"/>
      <c r="H20" s="447"/>
      <c r="I20" s="447"/>
      <c r="J20" s="447"/>
      <c r="K20" s="447"/>
      <c r="L20" s="447"/>
      <c r="M20" s="447"/>
      <c r="N20" s="447"/>
    </row>
    <row r="21" spans="1:16" x14ac:dyDescent="0.2">
      <c r="A21" s="447" t="s">
        <v>255</v>
      </c>
      <c r="B21" s="447"/>
      <c r="C21" s="447"/>
      <c r="D21" s="447"/>
      <c r="E21" s="447"/>
      <c r="F21" s="447"/>
      <c r="G21" s="447"/>
      <c r="H21" s="447"/>
      <c r="I21" s="447"/>
      <c r="J21" s="447"/>
      <c r="K21" s="447"/>
      <c r="L21" s="447"/>
      <c r="M21" s="447"/>
      <c r="N21" s="447"/>
    </row>
    <row r="22" spans="1:16" x14ac:dyDescent="0.2">
      <c r="A22" s="617"/>
      <c r="B22" s="617"/>
      <c r="C22" s="617"/>
      <c r="D22" s="617"/>
      <c r="E22" s="617"/>
      <c r="F22" s="617"/>
      <c r="G22" s="617"/>
      <c r="H22" s="617"/>
      <c r="I22" s="617"/>
      <c r="J22" s="617"/>
      <c r="K22" s="617"/>
    </row>
    <row r="23" spans="1:16" ht="18" x14ac:dyDescent="0.2">
      <c r="A23" s="547" t="s">
        <v>238</v>
      </c>
      <c r="B23" s="547"/>
      <c r="C23" s="547"/>
      <c r="D23" s="547"/>
      <c r="E23" s="547"/>
      <c r="F23" s="547"/>
      <c r="G23" s="547"/>
      <c r="H23" s="547"/>
      <c r="I23" s="547"/>
      <c r="J23" s="547"/>
      <c r="K23" s="547"/>
      <c r="L23" s="547"/>
      <c r="M23" s="547"/>
      <c r="N23" s="547"/>
      <c r="O23" s="547"/>
      <c r="P23" s="38"/>
    </row>
    <row r="24" spans="1:16" ht="12.75" customHeight="1" x14ac:dyDescent="0.2">
      <c r="A24" s="632" t="s">
        <v>269</v>
      </c>
      <c r="B24" s="632"/>
      <c r="C24" s="632"/>
      <c r="D24" s="632"/>
      <c r="E24" s="632"/>
      <c r="F24" s="632"/>
      <c r="G24" s="632"/>
      <c r="H24" s="632"/>
      <c r="I24" s="632"/>
      <c r="J24" s="632"/>
      <c r="K24" s="632"/>
      <c r="L24" s="632"/>
      <c r="M24" s="632"/>
      <c r="N24" s="242"/>
      <c r="O24" s="242"/>
      <c r="P24" s="242"/>
    </row>
    <row r="25" spans="1:16" x14ac:dyDescent="0.2">
      <c r="A25" s="632"/>
      <c r="B25" s="632"/>
      <c r="C25" s="632"/>
      <c r="D25" s="632"/>
      <c r="E25" s="632"/>
      <c r="F25" s="632"/>
      <c r="G25" s="632"/>
      <c r="H25" s="632"/>
      <c r="I25" s="632"/>
      <c r="J25" s="632"/>
      <c r="K25" s="632"/>
      <c r="L25" s="632"/>
      <c r="M25" s="632"/>
    </row>
    <row r="106" ht="20.25" customHeight="1" x14ac:dyDescent="0.2"/>
    <row r="107" ht="17.25" customHeight="1" x14ac:dyDescent="0.2"/>
  </sheetData>
  <mergeCells count="15">
    <mergeCell ref="N5:O5"/>
    <mergeCell ref="A23:O23"/>
    <mergeCell ref="A22:K22"/>
    <mergeCell ref="A24:M25"/>
    <mergeCell ref="A1:L1"/>
    <mergeCell ref="A5:A6"/>
    <mergeCell ref="B5:C5"/>
    <mergeCell ref="D5:E5"/>
    <mergeCell ref="F5:G5"/>
    <mergeCell ref="H5:I5"/>
    <mergeCell ref="J5:K5"/>
    <mergeCell ref="L5:M5"/>
    <mergeCell ref="A2:M2"/>
    <mergeCell ref="A3:M3"/>
    <mergeCell ref="A4:M4"/>
  </mergeCells>
  <conditionalFormatting sqref="A17:G17">
    <cfRule type="expression" dxfId="335" priority="15">
      <formula>IF($A17="Total",0,1)</formula>
    </cfRule>
  </conditionalFormatting>
  <conditionalFormatting sqref="O17">
    <cfRule type="expression" dxfId="334" priority="5">
      <formula>IF($A17="Total",0,1)</formula>
    </cfRule>
  </conditionalFormatting>
  <conditionalFormatting sqref="I17">
    <cfRule type="expression" dxfId="333" priority="4">
      <formula>IF($A17="Total",0,1)</formula>
    </cfRule>
  </conditionalFormatting>
  <conditionalFormatting sqref="H17">
    <cfRule type="expression" dxfId="332" priority="3">
      <formula>IF($A17="Total",0,1)</formula>
    </cfRule>
  </conditionalFormatting>
  <conditionalFormatting sqref="N17">
    <cfRule type="expression" dxfId="331" priority="2">
      <formula>IF($A17="Total",0,1)</formula>
    </cfRule>
  </conditionalFormatting>
  <pageMargins left="0.7" right="0.7" top="0.75" bottom="0.75" header="0.3" footer="0.3"/>
  <pageSetup paperSize="9" scale="61" orientation="portrait" horizontalDpi="300" r:id="rId1"/>
  <ignoredErrors>
    <ignoredError sqref="H5" twoDigitTextYear="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F141"/>
  <sheetViews>
    <sheetView showGridLines="0" showRowColHeaders="0" topLeftCell="A100" zoomScaleNormal="100" workbookViewId="0">
      <selection activeCell="S132" activeCellId="5" sqref="C132 G132 I132 M132 Q132 S132"/>
    </sheetView>
  </sheetViews>
  <sheetFormatPr defaultColWidth="8.7109375" defaultRowHeight="12.75" x14ac:dyDescent="0.2"/>
  <cols>
    <col min="1" max="2" width="14.85546875" style="2" customWidth="1"/>
    <col min="3" max="24" width="8.7109375" style="2" customWidth="1"/>
    <col min="25" max="25" width="12" style="2" customWidth="1"/>
    <col min="26" max="26" width="15.42578125" style="2" customWidth="1"/>
    <col min="27" max="27" width="10.5703125" style="2" customWidth="1"/>
    <col min="28" max="28" width="14" style="2" customWidth="1"/>
    <col min="29" max="29" width="13.85546875" style="2" customWidth="1"/>
    <col min="30" max="30" width="17.28515625" style="2" customWidth="1"/>
    <col min="31" max="31" width="10" style="2" customWidth="1"/>
    <col min="32" max="32" width="13.42578125" style="2" customWidth="1"/>
    <col min="33" max="16384" width="8.7109375" style="2"/>
  </cols>
  <sheetData>
    <row r="1" spans="1:32" ht="18" customHeight="1" x14ac:dyDescent="0.2">
      <c r="A1" s="547" t="s">
        <v>239</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3"/>
    </row>
    <row r="2" spans="1:32" ht="19.5" customHeight="1" x14ac:dyDescent="0.2">
      <c r="A2" s="540" t="s">
        <v>240</v>
      </c>
      <c r="B2" s="540"/>
      <c r="C2" s="540"/>
      <c r="D2" s="540"/>
      <c r="E2" s="540"/>
      <c r="F2" s="540"/>
      <c r="G2" s="540"/>
      <c r="H2" s="540"/>
      <c r="I2" s="540"/>
      <c r="J2" s="540"/>
      <c r="K2" s="540"/>
      <c r="L2" s="540"/>
      <c r="M2" s="540"/>
      <c r="N2" s="79"/>
      <c r="O2" s="79"/>
      <c r="P2" s="79"/>
      <c r="Q2" s="79"/>
      <c r="R2" s="79"/>
      <c r="S2" s="79"/>
      <c r="T2" s="79"/>
      <c r="U2" s="79"/>
      <c r="V2" s="54"/>
      <c r="W2" s="53"/>
      <c r="X2" s="54"/>
      <c r="Y2" s="53"/>
      <c r="Z2" s="54"/>
      <c r="AA2" s="53"/>
      <c r="AB2" s="54"/>
      <c r="AC2" s="53"/>
      <c r="AD2" s="54"/>
      <c r="AE2" s="28"/>
      <c r="AF2" s="53"/>
    </row>
    <row r="3" spans="1:32" ht="37.5" customHeight="1" x14ac:dyDescent="0.2">
      <c r="A3" s="546" t="s">
        <v>154</v>
      </c>
      <c r="B3" s="546"/>
      <c r="C3" s="546"/>
      <c r="D3" s="546"/>
      <c r="E3" s="546"/>
      <c r="F3" s="546"/>
      <c r="G3" s="546"/>
      <c r="H3" s="546"/>
      <c r="I3" s="546"/>
      <c r="J3" s="546"/>
      <c r="K3" s="546"/>
      <c r="L3" s="546"/>
      <c r="M3" s="546"/>
      <c r="N3" s="75"/>
      <c r="O3" s="75"/>
      <c r="P3" s="75"/>
      <c r="Q3" s="75"/>
      <c r="R3" s="75"/>
      <c r="S3" s="75"/>
      <c r="T3" s="75"/>
      <c r="U3" s="75"/>
      <c r="V3" s="75"/>
      <c r="W3" s="75"/>
      <c r="X3" s="75"/>
      <c r="Y3" s="75"/>
      <c r="Z3" s="75"/>
      <c r="AA3" s="75"/>
      <c r="AB3" s="75"/>
      <c r="AC3" s="75"/>
      <c r="AD3" s="75"/>
      <c r="AE3" s="75"/>
      <c r="AF3" s="75"/>
    </row>
    <row r="4" spans="1:32" ht="42.75" customHeight="1" thickBot="1" x14ac:dyDescent="0.25">
      <c r="A4" s="637" t="s">
        <v>137</v>
      </c>
      <c r="B4" s="637"/>
      <c r="C4" s="637"/>
      <c r="D4" s="637"/>
      <c r="E4" s="637"/>
      <c r="F4" s="637"/>
      <c r="G4" s="637"/>
      <c r="H4" s="637"/>
      <c r="I4" s="637"/>
      <c r="J4" s="637"/>
      <c r="K4" s="637"/>
      <c r="L4" s="637"/>
      <c r="M4" s="637"/>
      <c r="N4" s="79"/>
      <c r="O4" s="79"/>
      <c r="P4" s="79"/>
      <c r="Q4" s="79"/>
      <c r="R4" s="79"/>
      <c r="S4" s="79"/>
      <c r="T4" s="79"/>
      <c r="U4" s="79"/>
      <c r="V4" s="540"/>
      <c r="W4" s="540"/>
      <c r="X4" s="540"/>
      <c r="Y4" s="540"/>
      <c r="Z4" s="540"/>
      <c r="AA4" s="540"/>
      <c r="AB4" s="540"/>
      <c r="AC4" s="540"/>
      <c r="AD4" s="540"/>
      <c r="AE4" s="540"/>
      <c r="AF4" s="540"/>
    </row>
    <row r="5" spans="1:32" x14ac:dyDescent="0.2">
      <c r="A5" s="551" t="s">
        <v>24</v>
      </c>
      <c r="B5" s="552" t="s">
        <v>23</v>
      </c>
      <c r="C5" s="562" t="s">
        <v>77</v>
      </c>
      <c r="D5" s="563"/>
      <c r="E5" s="562" t="s">
        <v>70</v>
      </c>
      <c r="F5" s="563"/>
      <c r="G5" s="562" t="s">
        <v>75</v>
      </c>
      <c r="H5" s="563"/>
      <c r="I5" s="562" t="s">
        <v>72</v>
      </c>
      <c r="J5" s="563"/>
      <c r="K5" s="562" t="s">
        <v>73</v>
      </c>
      <c r="L5" s="563"/>
      <c r="M5" s="562" t="s">
        <v>74</v>
      </c>
      <c r="N5" s="563"/>
      <c r="O5" s="562" t="s">
        <v>76</v>
      </c>
      <c r="P5" s="563"/>
      <c r="Q5" s="562" t="s">
        <v>71</v>
      </c>
      <c r="R5" s="563"/>
      <c r="S5" s="562" t="s">
        <v>78</v>
      </c>
      <c r="T5" s="563"/>
      <c r="U5" s="562" t="s">
        <v>5</v>
      </c>
      <c r="V5" s="563"/>
      <c r="W5" s="562" t="s">
        <v>7</v>
      </c>
      <c r="X5" s="563"/>
      <c r="Y5" s="259"/>
      <c r="Z5" s="259"/>
      <c r="AA5" s="259"/>
      <c r="AB5" s="259"/>
      <c r="AC5" s="259"/>
      <c r="AD5" s="259"/>
      <c r="AE5" s="259"/>
      <c r="AF5" s="259"/>
    </row>
    <row r="6" spans="1:32" x14ac:dyDescent="0.2">
      <c r="A6" s="553"/>
      <c r="B6" s="554"/>
      <c r="C6" s="564"/>
      <c r="D6" s="565"/>
      <c r="E6" s="564"/>
      <c r="F6" s="565"/>
      <c r="G6" s="564"/>
      <c r="H6" s="565"/>
      <c r="I6" s="564"/>
      <c r="J6" s="565"/>
      <c r="K6" s="564"/>
      <c r="L6" s="565"/>
      <c r="M6" s="564"/>
      <c r="N6" s="565"/>
      <c r="O6" s="564"/>
      <c r="P6" s="565"/>
      <c r="Q6" s="564"/>
      <c r="R6" s="565"/>
      <c r="S6" s="564"/>
      <c r="T6" s="565"/>
      <c r="U6" s="564"/>
      <c r="V6" s="565"/>
      <c r="W6" s="564"/>
      <c r="X6" s="565"/>
      <c r="Y6" s="259"/>
      <c r="Z6" s="259"/>
      <c r="AA6" s="259"/>
      <c r="AB6" s="259"/>
      <c r="AC6" s="259"/>
      <c r="AD6" s="259"/>
      <c r="AE6" s="259"/>
      <c r="AF6" s="259"/>
    </row>
    <row r="7" spans="1:32" ht="13.5" thickBot="1" x14ac:dyDescent="0.25">
      <c r="A7" s="569"/>
      <c r="B7" s="570"/>
      <c r="C7" s="257" t="s">
        <v>192</v>
      </c>
      <c r="D7" s="258" t="s">
        <v>193</v>
      </c>
      <c r="E7" s="257" t="s">
        <v>192</v>
      </c>
      <c r="F7" s="258" t="s">
        <v>193</v>
      </c>
      <c r="G7" s="257" t="s">
        <v>192</v>
      </c>
      <c r="H7" s="258" t="s">
        <v>193</v>
      </c>
      <c r="I7" s="257" t="s">
        <v>192</v>
      </c>
      <c r="J7" s="258" t="s">
        <v>193</v>
      </c>
      <c r="K7" s="257" t="s">
        <v>192</v>
      </c>
      <c r="L7" s="258" t="s">
        <v>193</v>
      </c>
      <c r="M7" s="257" t="s">
        <v>192</v>
      </c>
      <c r="N7" s="258" t="s">
        <v>193</v>
      </c>
      <c r="O7" s="257" t="s">
        <v>192</v>
      </c>
      <c r="P7" s="258" t="s">
        <v>193</v>
      </c>
      <c r="Q7" s="257" t="s">
        <v>192</v>
      </c>
      <c r="R7" s="258" t="s">
        <v>193</v>
      </c>
      <c r="S7" s="257" t="s">
        <v>192</v>
      </c>
      <c r="T7" s="258" t="s">
        <v>193</v>
      </c>
      <c r="U7" s="257" t="s">
        <v>192</v>
      </c>
      <c r="V7" s="258" t="s">
        <v>193</v>
      </c>
      <c r="W7" s="257" t="s">
        <v>192</v>
      </c>
      <c r="X7" s="258" t="s">
        <v>193</v>
      </c>
      <c r="Y7" s="259"/>
      <c r="Z7" s="259"/>
      <c r="AA7" s="259"/>
      <c r="AB7" s="259"/>
      <c r="AC7" s="259"/>
      <c r="AD7" s="259"/>
      <c r="AE7" s="259"/>
      <c r="AF7" s="259"/>
    </row>
    <row r="8" spans="1:32" x14ac:dyDescent="0.2">
      <c r="A8" s="260" t="s">
        <v>34</v>
      </c>
      <c r="B8" s="266">
        <v>2018</v>
      </c>
      <c r="C8" s="343">
        <v>168</v>
      </c>
      <c r="D8" s="385">
        <v>30.8</v>
      </c>
      <c r="E8" s="355">
        <v>11</v>
      </c>
      <c r="F8" s="389">
        <v>2</v>
      </c>
      <c r="G8" s="355">
        <v>110</v>
      </c>
      <c r="H8" s="389">
        <v>20.100000000000001</v>
      </c>
      <c r="I8" s="363">
        <v>32</v>
      </c>
      <c r="J8" s="385">
        <v>5.9</v>
      </c>
      <c r="K8" s="363">
        <v>32</v>
      </c>
      <c r="L8" s="385">
        <v>5.9</v>
      </c>
      <c r="M8" s="363">
        <v>47</v>
      </c>
      <c r="N8" s="385">
        <v>8.6</v>
      </c>
      <c r="O8" s="363">
        <v>66</v>
      </c>
      <c r="P8" s="385">
        <v>12.1</v>
      </c>
      <c r="Q8" s="363">
        <v>17</v>
      </c>
      <c r="R8" s="385">
        <v>3.1</v>
      </c>
      <c r="S8" s="363">
        <v>63</v>
      </c>
      <c r="T8" s="385">
        <v>11.5</v>
      </c>
      <c r="U8" s="363"/>
      <c r="V8" s="403"/>
      <c r="W8" s="375">
        <v>546</v>
      </c>
      <c r="X8" s="415">
        <v>29.6</v>
      </c>
    </row>
    <row r="9" spans="1:32" x14ac:dyDescent="0.2">
      <c r="A9" s="261"/>
      <c r="B9" s="263">
        <v>2019</v>
      </c>
      <c r="C9" s="344">
        <v>289</v>
      </c>
      <c r="D9" s="386">
        <v>39.200000000000003</v>
      </c>
      <c r="E9" s="356">
        <v>31</v>
      </c>
      <c r="F9" s="386">
        <v>4.2</v>
      </c>
      <c r="G9" s="356">
        <v>135</v>
      </c>
      <c r="H9" s="386">
        <v>18.3</v>
      </c>
      <c r="I9" s="356">
        <v>38</v>
      </c>
      <c r="J9" s="386">
        <v>5.0999999999999996</v>
      </c>
      <c r="K9" s="356">
        <v>36</v>
      </c>
      <c r="L9" s="386">
        <v>4.9000000000000004</v>
      </c>
      <c r="M9" s="356">
        <v>53</v>
      </c>
      <c r="N9" s="386">
        <v>7.2</v>
      </c>
      <c r="O9" s="356">
        <v>55</v>
      </c>
      <c r="P9" s="386">
        <v>7.5</v>
      </c>
      <c r="Q9" s="356">
        <v>18</v>
      </c>
      <c r="R9" s="386">
        <v>2.4</v>
      </c>
      <c r="S9" s="356">
        <v>83</v>
      </c>
      <c r="T9" s="386">
        <v>11.2</v>
      </c>
      <c r="U9" s="356"/>
      <c r="V9" s="404"/>
      <c r="W9" s="375">
        <v>738</v>
      </c>
      <c r="X9" s="416">
        <v>40</v>
      </c>
    </row>
    <row r="10" spans="1:32" ht="13.5" thickBot="1" x14ac:dyDescent="0.25">
      <c r="A10" s="261"/>
      <c r="B10" s="263">
        <v>2020</v>
      </c>
      <c r="C10" s="345">
        <v>141</v>
      </c>
      <c r="D10" s="387">
        <v>25.2</v>
      </c>
      <c r="E10" s="357">
        <v>14</v>
      </c>
      <c r="F10" s="387">
        <v>2.5</v>
      </c>
      <c r="G10" s="357">
        <v>96</v>
      </c>
      <c r="H10" s="387">
        <v>17.100000000000001</v>
      </c>
      <c r="I10" s="357">
        <v>37</v>
      </c>
      <c r="J10" s="387">
        <v>6.6</v>
      </c>
      <c r="K10" s="357">
        <v>26</v>
      </c>
      <c r="L10" s="387">
        <v>4.5999999999999996</v>
      </c>
      <c r="M10" s="357">
        <v>41</v>
      </c>
      <c r="N10" s="387">
        <v>7.3</v>
      </c>
      <c r="O10" s="357">
        <v>67</v>
      </c>
      <c r="P10" s="387">
        <v>12</v>
      </c>
      <c r="Q10" s="357">
        <v>20</v>
      </c>
      <c r="R10" s="387">
        <v>3.6</v>
      </c>
      <c r="S10" s="357">
        <v>117</v>
      </c>
      <c r="T10" s="387">
        <v>20.9</v>
      </c>
      <c r="U10" s="373"/>
      <c r="V10" s="405"/>
      <c r="W10" s="376">
        <v>560</v>
      </c>
      <c r="X10" s="417">
        <v>30.4</v>
      </c>
    </row>
    <row r="11" spans="1:32" ht="13.5" thickBot="1" x14ac:dyDescent="0.25">
      <c r="A11" s="262"/>
      <c r="B11" s="267" t="s">
        <v>7</v>
      </c>
      <c r="C11" s="346">
        <v>598</v>
      </c>
      <c r="D11" s="388">
        <v>32.429501084598698</v>
      </c>
      <c r="E11" s="358">
        <v>56</v>
      </c>
      <c r="F11" s="388">
        <v>3.0368763557483729</v>
      </c>
      <c r="G11" s="358">
        <v>341</v>
      </c>
      <c r="H11" s="388">
        <v>18.492407809110627</v>
      </c>
      <c r="I11" s="358">
        <v>107</v>
      </c>
      <c r="J11" s="388">
        <v>5.8026030368763557</v>
      </c>
      <c r="K11" s="358">
        <v>94</v>
      </c>
      <c r="L11" s="388">
        <v>5.0976138828633406</v>
      </c>
      <c r="M11" s="358">
        <v>141</v>
      </c>
      <c r="N11" s="388">
        <v>7.6464208242950109</v>
      </c>
      <c r="O11" s="358">
        <v>188</v>
      </c>
      <c r="P11" s="388">
        <v>10.195227765726681</v>
      </c>
      <c r="Q11" s="358">
        <v>55</v>
      </c>
      <c r="R11" s="388">
        <v>2.9826464208242953</v>
      </c>
      <c r="S11" s="358">
        <v>263</v>
      </c>
      <c r="T11" s="388">
        <v>14.262472885032537</v>
      </c>
      <c r="U11" s="374">
        <v>1</v>
      </c>
      <c r="V11" s="406">
        <v>5.4229934924078092E-2</v>
      </c>
      <c r="W11" s="377">
        <v>1844</v>
      </c>
      <c r="X11" s="418"/>
    </row>
    <row r="12" spans="1:32" x14ac:dyDescent="0.2">
      <c r="A12" s="260" t="s">
        <v>35</v>
      </c>
      <c r="B12" s="266">
        <v>2018</v>
      </c>
      <c r="C12" s="347">
        <v>240</v>
      </c>
      <c r="D12" s="389">
        <v>47.1</v>
      </c>
      <c r="E12" s="355">
        <v>26</v>
      </c>
      <c r="F12" s="389">
        <v>5.0999999999999996</v>
      </c>
      <c r="G12" s="355">
        <v>60</v>
      </c>
      <c r="H12" s="389">
        <v>11.8</v>
      </c>
      <c r="I12" s="355">
        <v>30</v>
      </c>
      <c r="J12" s="389">
        <v>5.9</v>
      </c>
      <c r="K12" s="355">
        <v>30</v>
      </c>
      <c r="L12" s="389">
        <v>5.9</v>
      </c>
      <c r="M12" s="355">
        <v>36</v>
      </c>
      <c r="N12" s="389">
        <v>7.1</v>
      </c>
      <c r="O12" s="355">
        <v>34</v>
      </c>
      <c r="P12" s="389">
        <v>6.7</v>
      </c>
      <c r="Q12" s="355">
        <v>12</v>
      </c>
      <c r="R12" s="389">
        <v>2.4</v>
      </c>
      <c r="S12" s="355">
        <v>42</v>
      </c>
      <c r="T12" s="389">
        <v>8.1999999999999993</v>
      </c>
      <c r="U12" s="355"/>
      <c r="V12" s="407"/>
      <c r="W12" s="378">
        <v>510</v>
      </c>
      <c r="X12" s="415">
        <v>37.4</v>
      </c>
    </row>
    <row r="13" spans="1:32" x14ac:dyDescent="0.2">
      <c r="A13" s="261"/>
      <c r="B13" s="263">
        <v>2019</v>
      </c>
      <c r="C13" s="344">
        <v>217</v>
      </c>
      <c r="D13" s="386">
        <v>44.4</v>
      </c>
      <c r="E13" s="356">
        <v>25</v>
      </c>
      <c r="F13" s="386">
        <v>5.0999999999999996</v>
      </c>
      <c r="G13" s="356">
        <v>80</v>
      </c>
      <c r="H13" s="386">
        <v>16.399999999999999</v>
      </c>
      <c r="I13" s="356">
        <v>26</v>
      </c>
      <c r="J13" s="386">
        <v>5.3</v>
      </c>
      <c r="K13" s="356">
        <v>21</v>
      </c>
      <c r="L13" s="386">
        <v>4.3</v>
      </c>
      <c r="M13" s="356">
        <v>37</v>
      </c>
      <c r="N13" s="386">
        <v>7.6</v>
      </c>
      <c r="O13" s="356">
        <v>20</v>
      </c>
      <c r="P13" s="386">
        <v>4.0999999999999996</v>
      </c>
      <c r="Q13" s="356">
        <v>11</v>
      </c>
      <c r="R13" s="386">
        <v>2.2000000000000002</v>
      </c>
      <c r="S13" s="356">
        <v>52</v>
      </c>
      <c r="T13" s="386">
        <v>10.6</v>
      </c>
      <c r="U13" s="356"/>
      <c r="V13" s="404"/>
      <c r="W13" s="375">
        <v>489</v>
      </c>
      <c r="X13" s="416">
        <v>35.9</v>
      </c>
    </row>
    <row r="14" spans="1:32" ht="13.5" thickBot="1" x14ac:dyDescent="0.25">
      <c r="A14" s="261"/>
      <c r="B14" s="263">
        <v>2020</v>
      </c>
      <c r="C14" s="345">
        <v>98</v>
      </c>
      <c r="D14" s="387">
        <v>27</v>
      </c>
      <c r="E14" s="357">
        <v>29</v>
      </c>
      <c r="F14" s="387">
        <v>8</v>
      </c>
      <c r="G14" s="357">
        <v>45</v>
      </c>
      <c r="H14" s="387">
        <v>12.4</v>
      </c>
      <c r="I14" s="357">
        <v>20</v>
      </c>
      <c r="J14" s="387">
        <v>5.5</v>
      </c>
      <c r="K14" s="357">
        <v>22</v>
      </c>
      <c r="L14" s="387">
        <v>6.1</v>
      </c>
      <c r="M14" s="357">
        <v>40</v>
      </c>
      <c r="N14" s="387">
        <v>11</v>
      </c>
      <c r="O14" s="357">
        <v>32</v>
      </c>
      <c r="P14" s="387">
        <v>8.8000000000000007</v>
      </c>
      <c r="Q14" s="357">
        <v>20</v>
      </c>
      <c r="R14" s="387">
        <v>5.5</v>
      </c>
      <c r="S14" s="357">
        <v>57</v>
      </c>
      <c r="T14" s="387">
        <v>15.7</v>
      </c>
      <c r="U14" s="357"/>
      <c r="V14" s="405"/>
      <c r="W14" s="376">
        <v>363</v>
      </c>
      <c r="X14" s="417">
        <v>26.7</v>
      </c>
    </row>
    <row r="15" spans="1:32" ht="13.5" thickBot="1" x14ac:dyDescent="0.25">
      <c r="A15" s="262"/>
      <c r="B15" s="267" t="s">
        <v>7</v>
      </c>
      <c r="C15" s="346">
        <v>555</v>
      </c>
      <c r="D15" s="388">
        <v>40.748898678414101</v>
      </c>
      <c r="E15" s="358">
        <v>80</v>
      </c>
      <c r="F15" s="388">
        <v>5.8737151248164459</v>
      </c>
      <c r="G15" s="358">
        <v>185</v>
      </c>
      <c r="H15" s="388">
        <v>13.582966226138032</v>
      </c>
      <c r="I15" s="358">
        <v>76</v>
      </c>
      <c r="J15" s="388">
        <v>5.5800293685756248</v>
      </c>
      <c r="K15" s="358">
        <v>73</v>
      </c>
      <c r="L15" s="388">
        <v>5.3597650513950077</v>
      </c>
      <c r="M15" s="358">
        <v>113</v>
      </c>
      <c r="N15" s="388">
        <v>8.2966226138032315</v>
      </c>
      <c r="O15" s="358">
        <v>86</v>
      </c>
      <c r="P15" s="388">
        <v>6.3142437591776801</v>
      </c>
      <c r="Q15" s="358">
        <v>43</v>
      </c>
      <c r="R15" s="388">
        <v>3.1571218795888401</v>
      </c>
      <c r="S15" s="358">
        <v>151</v>
      </c>
      <c r="T15" s="388">
        <v>11.086637298091043</v>
      </c>
      <c r="U15" s="358">
        <v>0</v>
      </c>
      <c r="V15" s="406">
        <v>0</v>
      </c>
      <c r="W15" s="377">
        <v>1362</v>
      </c>
      <c r="X15" s="418"/>
    </row>
    <row r="16" spans="1:32" x14ac:dyDescent="0.2">
      <c r="A16" s="260" t="s">
        <v>36</v>
      </c>
      <c r="B16" s="266">
        <v>2018</v>
      </c>
      <c r="C16" s="347">
        <v>399</v>
      </c>
      <c r="D16" s="389">
        <v>35.200000000000003</v>
      </c>
      <c r="E16" s="355">
        <v>63</v>
      </c>
      <c r="F16" s="389">
        <v>5.6</v>
      </c>
      <c r="G16" s="355">
        <v>155</v>
      </c>
      <c r="H16" s="389">
        <v>13.7</v>
      </c>
      <c r="I16" s="355">
        <v>77</v>
      </c>
      <c r="J16" s="389">
        <v>6.8</v>
      </c>
      <c r="K16" s="355">
        <v>60</v>
      </c>
      <c r="L16" s="389">
        <v>5.3</v>
      </c>
      <c r="M16" s="355">
        <v>86</v>
      </c>
      <c r="N16" s="389">
        <v>7.6</v>
      </c>
      <c r="O16" s="355">
        <v>62</v>
      </c>
      <c r="P16" s="389">
        <v>5.5</v>
      </c>
      <c r="Q16" s="355">
        <v>85</v>
      </c>
      <c r="R16" s="389">
        <v>7.5</v>
      </c>
      <c r="S16" s="355">
        <v>146</v>
      </c>
      <c r="T16" s="389">
        <v>12.9</v>
      </c>
      <c r="U16" s="355"/>
      <c r="V16" s="407"/>
      <c r="W16" s="378">
        <v>1133</v>
      </c>
      <c r="X16" s="415">
        <v>38</v>
      </c>
    </row>
    <row r="17" spans="1:24" x14ac:dyDescent="0.2">
      <c r="A17" s="261"/>
      <c r="B17" s="263">
        <v>2019</v>
      </c>
      <c r="C17" s="344">
        <v>374</v>
      </c>
      <c r="D17" s="386">
        <v>36.799999999999997</v>
      </c>
      <c r="E17" s="356">
        <v>52</v>
      </c>
      <c r="F17" s="386">
        <v>5.0999999999999996</v>
      </c>
      <c r="G17" s="356">
        <v>151</v>
      </c>
      <c r="H17" s="386">
        <v>14.9</v>
      </c>
      <c r="I17" s="356">
        <v>69</v>
      </c>
      <c r="J17" s="386">
        <v>6.8</v>
      </c>
      <c r="K17" s="356">
        <v>65</v>
      </c>
      <c r="L17" s="386">
        <v>6.4</v>
      </c>
      <c r="M17" s="356">
        <v>60</v>
      </c>
      <c r="N17" s="386">
        <v>5.9</v>
      </c>
      <c r="O17" s="356">
        <v>64</v>
      </c>
      <c r="P17" s="386">
        <v>6.3</v>
      </c>
      <c r="Q17" s="356">
        <v>56</v>
      </c>
      <c r="R17" s="386">
        <v>5.5</v>
      </c>
      <c r="S17" s="356">
        <v>124</v>
      </c>
      <c r="T17" s="386">
        <v>12.2</v>
      </c>
      <c r="U17" s="356"/>
      <c r="V17" s="404"/>
      <c r="W17" s="375">
        <v>1015</v>
      </c>
      <c r="X17" s="416">
        <v>34</v>
      </c>
    </row>
    <row r="18" spans="1:24" ht="13.5" thickBot="1" x14ac:dyDescent="0.25">
      <c r="A18" s="261"/>
      <c r="B18" s="263">
        <v>2020</v>
      </c>
      <c r="C18" s="345">
        <v>211</v>
      </c>
      <c r="D18" s="387">
        <v>25.3</v>
      </c>
      <c r="E18" s="357">
        <v>52</v>
      </c>
      <c r="F18" s="387">
        <v>6.2</v>
      </c>
      <c r="G18" s="357">
        <v>139</v>
      </c>
      <c r="H18" s="387">
        <v>16.7</v>
      </c>
      <c r="I18" s="357">
        <v>82</v>
      </c>
      <c r="J18" s="387">
        <v>9.8000000000000007</v>
      </c>
      <c r="K18" s="357">
        <v>39</v>
      </c>
      <c r="L18" s="387">
        <v>4.7</v>
      </c>
      <c r="M18" s="357">
        <v>56</v>
      </c>
      <c r="N18" s="387">
        <v>6.7</v>
      </c>
      <c r="O18" s="357">
        <v>64</v>
      </c>
      <c r="P18" s="387">
        <v>7.7</v>
      </c>
      <c r="Q18" s="357">
        <v>81</v>
      </c>
      <c r="R18" s="387">
        <v>9.6999999999999993</v>
      </c>
      <c r="S18" s="357">
        <v>109</v>
      </c>
      <c r="T18" s="387">
        <v>13.1</v>
      </c>
      <c r="U18" s="357"/>
      <c r="V18" s="405"/>
      <c r="W18" s="376">
        <v>833</v>
      </c>
      <c r="X18" s="417">
        <v>27.9</v>
      </c>
    </row>
    <row r="19" spans="1:24" ht="13.5" thickBot="1" x14ac:dyDescent="0.25">
      <c r="A19" s="262"/>
      <c r="B19" s="267" t="s">
        <v>7</v>
      </c>
      <c r="C19" s="346">
        <v>984</v>
      </c>
      <c r="D19" s="388">
        <v>33.009057363300904</v>
      </c>
      <c r="E19" s="358">
        <v>167</v>
      </c>
      <c r="F19" s="388">
        <v>5.602146930560215</v>
      </c>
      <c r="G19" s="358">
        <v>445</v>
      </c>
      <c r="H19" s="388">
        <v>14.927876551492789</v>
      </c>
      <c r="I19" s="358">
        <v>228</v>
      </c>
      <c r="J19" s="388">
        <v>7.6484401207648434</v>
      </c>
      <c r="K19" s="358">
        <v>164</v>
      </c>
      <c r="L19" s="388">
        <v>5.5015095605501507</v>
      </c>
      <c r="M19" s="358">
        <v>202</v>
      </c>
      <c r="N19" s="388">
        <v>6.7762495806776251</v>
      </c>
      <c r="O19" s="358">
        <v>190</v>
      </c>
      <c r="P19" s="388">
        <v>6.3737001006373699</v>
      </c>
      <c r="Q19" s="358">
        <v>222</v>
      </c>
      <c r="R19" s="388">
        <v>7.4471653807447167</v>
      </c>
      <c r="S19" s="358">
        <v>379</v>
      </c>
      <c r="T19" s="388">
        <v>12.713854411271386</v>
      </c>
      <c r="U19" s="358">
        <v>0</v>
      </c>
      <c r="V19" s="406">
        <v>0</v>
      </c>
      <c r="W19" s="379">
        <v>2981</v>
      </c>
      <c r="X19" s="418"/>
    </row>
    <row r="20" spans="1:24" x14ac:dyDescent="0.2">
      <c r="A20" s="260" t="s">
        <v>37</v>
      </c>
      <c r="B20" s="266">
        <v>2018</v>
      </c>
      <c r="C20" s="347">
        <v>325</v>
      </c>
      <c r="D20" s="389">
        <v>30.3</v>
      </c>
      <c r="E20" s="355">
        <v>78</v>
      </c>
      <c r="F20" s="389">
        <v>7.3</v>
      </c>
      <c r="G20" s="355">
        <v>186</v>
      </c>
      <c r="H20" s="389">
        <v>17.399999999999999</v>
      </c>
      <c r="I20" s="355">
        <v>120</v>
      </c>
      <c r="J20" s="389">
        <v>11.2</v>
      </c>
      <c r="K20" s="355">
        <v>32</v>
      </c>
      <c r="L20" s="389">
        <v>3</v>
      </c>
      <c r="M20" s="355">
        <v>65</v>
      </c>
      <c r="N20" s="389">
        <v>6.1</v>
      </c>
      <c r="O20" s="355">
        <v>44</v>
      </c>
      <c r="P20" s="389">
        <v>4.0999999999999996</v>
      </c>
      <c r="Q20" s="355">
        <v>40</v>
      </c>
      <c r="R20" s="389">
        <v>3.7</v>
      </c>
      <c r="S20" s="355">
        <v>181</v>
      </c>
      <c r="T20" s="389">
        <v>16.899999999999999</v>
      </c>
      <c r="U20" s="355"/>
      <c r="V20" s="407"/>
      <c r="W20" s="378">
        <v>1071</v>
      </c>
      <c r="X20" s="415">
        <v>34.1</v>
      </c>
    </row>
    <row r="21" spans="1:24" x14ac:dyDescent="0.2">
      <c r="A21" s="261"/>
      <c r="B21" s="263">
        <v>2019</v>
      </c>
      <c r="C21" s="344">
        <v>296</v>
      </c>
      <c r="D21" s="386">
        <v>29.5</v>
      </c>
      <c r="E21" s="356">
        <v>49</v>
      </c>
      <c r="F21" s="386">
        <v>4.9000000000000004</v>
      </c>
      <c r="G21" s="356">
        <v>180</v>
      </c>
      <c r="H21" s="386">
        <v>18</v>
      </c>
      <c r="I21" s="356">
        <v>125</v>
      </c>
      <c r="J21" s="386">
        <v>12.5</v>
      </c>
      <c r="K21" s="356">
        <v>38</v>
      </c>
      <c r="L21" s="386">
        <v>3.8</v>
      </c>
      <c r="M21" s="356">
        <v>64</v>
      </c>
      <c r="N21" s="386">
        <v>6.4</v>
      </c>
      <c r="O21" s="356">
        <v>55</v>
      </c>
      <c r="P21" s="386">
        <v>5.5</v>
      </c>
      <c r="Q21" s="356">
        <v>38</v>
      </c>
      <c r="R21" s="386">
        <v>3.8</v>
      </c>
      <c r="S21" s="356">
        <v>157</v>
      </c>
      <c r="T21" s="386">
        <v>15.7</v>
      </c>
      <c r="U21" s="356"/>
      <c r="V21" s="404"/>
      <c r="W21" s="375">
        <v>1002</v>
      </c>
      <c r="X21" s="416">
        <v>31.9</v>
      </c>
    </row>
    <row r="22" spans="1:24" ht="13.5" thickBot="1" x14ac:dyDescent="0.25">
      <c r="A22" s="261"/>
      <c r="B22" s="263">
        <v>2020</v>
      </c>
      <c r="C22" s="345">
        <v>257</v>
      </c>
      <c r="D22" s="387">
        <v>24.1</v>
      </c>
      <c r="E22" s="357">
        <v>84</v>
      </c>
      <c r="F22" s="387">
        <v>7.9</v>
      </c>
      <c r="G22" s="357">
        <v>144</v>
      </c>
      <c r="H22" s="387">
        <v>13.5</v>
      </c>
      <c r="I22" s="357">
        <v>196</v>
      </c>
      <c r="J22" s="387">
        <v>18.399999999999999</v>
      </c>
      <c r="K22" s="357">
        <v>38</v>
      </c>
      <c r="L22" s="387">
        <v>3.6</v>
      </c>
      <c r="M22" s="357">
        <v>41</v>
      </c>
      <c r="N22" s="387">
        <v>3.8</v>
      </c>
      <c r="O22" s="357">
        <v>71</v>
      </c>
      <c r="P22" s="387">
        <v>6.7</v>
      </c>
      <c r="Q22" s="357">
        <v>81</v>
      </c>
      <c r="R22" s="387">
        <v>7.6</v>
      </c>
      <c r="S22" s="357">
        <v>153</v>
      </c>
      <c r="T22" s="387">
        <v>14.4</v>
      </c>
      <c r="U22" s="357"/>
      <c r="V22" s="405"/>
      <c r="W22" s="376">
        <v>1065</v>
      </c>
      <c r="X22" s="417">
        <v>33.9</v>
      </c>
    </row>
    <row r="23" spans="1:24" ht="13.5" thickBot="1" x14ac:dyDescent="0.25">
      <c r="A23" s="262"/>
      <c r="B23" s="268" t="s">
        <v>7</v>
      </c>
      <c r="C23" s="346">
        <v>878</v>
      </c>
      <c r="D23" s="388">
        <v>27.979604843849586</v>
      </c>
      <c r="E23" s="358">
        <v>211</v>
      </c>
      <c r="F23" s="388">
        <v>6.7240280433397066</v>
      </c>
      <c r="G23" s="358">
        <v>510</v>
      </c>
      <c r="H23" s="388">
        <v>16.252390057361378</v>
      </c>
      <c r="I23" s="358">
        <v>441</v>
      </c>
      <c r="J23" s="388">
        <v>14.053537284894837</v>
      </c>
      <c r="K23" s="358">
        <v>108</v>
      </c>
      <c r="L23" s="388">
        <v>3.4416826003824093</v>
      </c>
      <c r="M23" s="358">
        <v>170</v>
      </c>
      <c r="N23" s="388">
        <v>5.4174633524537921</v>
      </c>
      <c r="O23" s="358">
        <v>170</v>
      </c>
      <c r="P23" s="388">
        <v>5.4174633524537921</v>
      </c>
      <c r="Q23" s="358">
        <v>159</v>
      </c>
      <c r="R23" s="388">
        <v>5.0669216061185471</v>
      </c>
      <c r="S23" s="358">
        <v>491</v>
      </c>
      <c r="T23" s="388">
        <v>15.646908859145952</v>
      </c>
      <c r="U23" s="358">
        <v>0</v>
      </c>
      <c r="V23" s="406">
        <v>0</v>
      </c>
      <c r="W23" s="379">
        <v>3138</v>
      </c>
      <c r="X23" s="418"/>
    </row>
    <row r="24" spans="1:24" x14ac:dyDescent="0.2">
      <c r="A24" s="2" t="s">
        <v>38</v>
      </c>
      <c r="B24" s="263">
        <v>2018</v>
      </c>
      <c r="C24" s="347">
        <v>80</v>
      </c>
      <c r="D24" s="389">
        <v>10.3</v>
      </c>
      <c r="E24" s="355">
        <v>662</v>
      </c>
      <c r="F24" s="389">
        <v>85.1</v>
      </c>
      <c r="G24" s="369"/>
      <c r="H24" s="399"/>
      <c r="I24" s="360">
        <v>3</v>
      </c>
      <c r="J24" s="391">
        <v>0.4</v>
      </c>
      <c r="K24" s="355">
        <v>4</v>
      </c>
      <c r="L24" s="389">
        <v>0.5</v>
      </c>
      <c r="M24" s="369"/>
      <c r="N24" s="399"/>
      <c r="O24" s="355">
        <v>14</v>
      </c>
      <c r="P24" s="389">
        <v>1.8</v>
      </c>
      <c r="Q24" s="355">
        <v>3</v>
      </c>
      <c r="R24" s="389">
        <v>0.4</v>
      </c>
      <c r="S24" s="355">
        <v>11</v>
      </c>
      <c r="T24" s="389">
        <v>1.4</v>
      </c>
      <c r="U24" s="355"/>
      <c r="V24" s="407"/>
      <c r="W24" s="378">
        <v>778</v>
      </c>
      <c r="X24" s="415">
        <v>35.9</v>
      </c>
    </row>
    <row r="25" spans="1:24" x14ac:dyDescent="0.2">
      <c r="B25" s="264">
        <v>2019</v>
      </c>
      <c r="C25" s="344">
        <v>79</v>
      </c>
      <c r="D25" s="386">
        <v>10.9</v>
      </c>
      <c r="E25" s="356">
        <v>619</v>
      </c>
      <c r="F25" s="386">
        <v>85</v>
      </c>
      <c r="G25" s="368"/>
      <c r="H25" s="398"/>
      <c r="I25" s="368"/>
      <c r="J25" s="398"/>
      <c r="K25" s="356">
        <v>8</v>
      </c>
      <c r="L25" s="386">
        <v>1.1000000000000001</v>
      </c>
      <c r="M25" s="368"/>
      <c r="N25" s="398"/>
      <c r="O25" s="356">
        <v>7</v>
      </c>
      <c r="P25" s="386">
        <v>1</v>
      </c>
      <c r="Q25" s="356">
        <v>5</v>
      </c>
      <c r="R25" s="386">
        <v>0.7</v>
      </c>
      <c r="S25" s="356">
        <v>5</v>
      </c>
      <c r="T25" s="386">
        <v>0.7</v>
      </c>
      <c r="U25" s="356"/>
      <c r="V25" s="404"/>
      <c r="W25" s="375">
        <v>728</v>
      </c>
      <c r="X25" s="416">
        <v>33.6</v>
      </c>
    </row>
    <row r="26" spans="1:24" ht="13.5" thickBot="1" x14ac:dyDescent="0.25">
      <c r="B26" s="264">
        <v>2020</v>
      </c>
      <c r="C26" s="345">
        <v>65</v>
      </c>
      <c r="D26" s="387">
        <v>9.8000000000000007</v>
      </c>
      <c r="E26" s="357">
        <v>560</v>
      </c>
      <c r="F26" s="387">
        <v>84.8</v>
      </c>
      <c r="G26" s="359">
        <v>3</v>
      </c>
      <c r="H26" s="390">
        <v>0.5</v>
      </c>
      <c r="I26" s="359">
        <v>3</v>
      </c>
      <c r="J26" s="390">
        <v>0.5</v>
      </c>
      <c r="K26" s="357">
        <v>3</v>
      </c>
      <c r="L26" s="387">
        <v>0.5</v>
      </c>
      <c r="M26" s="359">
        <v>0</v>
      </c>
      <c r="N26" s="390">
        <v>0</v>
      </c>
      <c r="O26" s="357">
        <v>5</v>
      </c>
      <c r="P26" s="387">
        <v>0.8</v>
      </c>
      <c r="Q26" s="357">
        <v>7</v>
      </c>
      <c r="R26" s="387">
        <v>1.1000000000000001</v>
      </c>
      <c r="S26" s="357">
        <v>14</v>
      </c>
      <c r="T26" s="387">
        <v>2.1</v>
      </c>
      <c r="U26" s="357"/>
      <c r="V26" s="405"/>
      <c r="W26" s="376">
        <v>660</v>
      </c>
      <c r="X26" s="417">
        <v>30.5</v>
      </c>
    </row>
    <row r="27" spans="1:24" ht="13.5" thickBot="1" x14ac:dyDescent="0.25">
      <c r="A27" s="262"/>
      <c r="B27" s="267" t="s">
        <v>7</v>
      </c>
      <c r="C27" s="346">
        <v>224</v>
      </c>
      <c r="D27" s="388">
        <v>10.341643582640812</v>
      </c>
      <c r="E27" s="358">
        <v>1841</v>
      </c>
      <c r="F27" s="388">
        <v>84.995383194829174</v>
      </c>
      <c r="G27" s="358">
        <v>3</v>
      </c>
      <c r="H27" s="388">
        <v>0.13850415512465375</v>
      </c>
      <c r="I27" s="358">
        <v>6</v>
      </c>
      <c r="J27" s="388">
        <v>0.2770083102493075</v>
      </c>
      <c r="K27" s="358">
        <v>15</v>
      </c>
      <c r="L27" s="388">
        <v>0.69252077562326864</v>
      </c>
      <c r="M27" s="358">
        <v>0</v>
      </c>
      <c r="N27" s="388">
        <v>0</v>
      </c>
      <c r="O27" s="358">
        <v>26</v>
      </c>
      <c r="P27" s="388">
        <v>1.2003693444136658</v>
      </c>
      <c r="Q27" s="358">
        <v>15</v>
      </c>
      <c r="R27" s="388">
        <v>0.69252077562326864</v>
      </c>
      <c r="S27" s="358">
        <v>30</v>
      </c>
      <c r="T27" s="388">
        <v>1.3850415512465373</v>
      </c>
      <c r="U27" s="358">
        <v>0</v>
      </c>
      <c r="V27" s="406">
        <v>0</v>
      </c>
      <c r="W27" s="379">
        <v>2166</v>
      </c>
      <c r="X27" s="418"/>
    </row>
    <row r="28" spans="1:24" x14ac:dyDescent="0.2">
      <c r="A28" s="2" t="s">
        <v>39</v>
      </c>
      <c r="B28" s="263">
        <v>2018</v>
      </c>
      <c r="C28" s="347">
        <v>333</v>
      </c>
      <c r="D28" s="389">
        <v>30.4</v>
      </c>
      <c r="E28" s="355">
        <v>475</v>
      </c>
      <c r="F28" s="389">
        <v>43.3</v>
      </c>
      <c r="G28" s="355">
        <v>89</v>
      </c>
      <c r="H28" s="389">
        <v>8.1</v>
      </c>
      <c r="I28" s="355">
        <v>30</v>
      </c>
      <c r="J28" s="389">
        <v>2.7</v>
      </c>
      <c r="K28" s="355">
        <v>74</v>
      </c>
      <c r="L28" s="389">
        <v>6.7</v>
      </c>
      <c r="M28" s="355">
        <v>19</v>
      </c>
      <c r="N28" s="389">
        <v>1.7</v>
      </c>
      <c r="O28" s="355">
        <v>6</v>
      </c>
      <c r="P28" s="389">
        <v>0.5</v>
      </c>
      <c r="Q28" s="355">
        <v>21</v>
      </c>
      <c r="R28" s="389">
        <v>1.9</v>
      </c>
      <c r="S28" s="355">
        <v>50</v>
      </c>
      <c r="T28" s="389">
        <v>4.5999999999999996</v>
      </c>
      <c r="U28" s="355"/>
      <c r="V28" s="407"/>
      <c r="W28" s="378">
        <v>1097</v>
      </c>
      <c r="X28" s="415">
        <v>35.200000000000003</v>
      </c>
    </row>
    <row r="29" spans="1:24" x14ac:dyDescent="0.2">
      <c r="B29" s="264">
        <v>2019</v>
      </c>
      <c r="C29" s="344">
        <v>353</v>
      </c>
      <c r="D29" s="386">
        <v>33.1</v>
      </c>
      <c r="E29" s="356">
        <v>426</v>
      </c>
      <c r="F29" s="386">
        <v>39.9</v>
      </c>
      <c r="G29" s="356">
        <v>96</v>
      </c>
      <c r="H29" s="386">
        <v>9</v>
      </c>
      <c r="I29" s="356">
        <v>39</v>
      </c>
      <c r="J29" s="386">
        <v>3.7</v>
      </c>
      <c r="K29" s="356">
        <v>57</v>
      </c>
      <c r="L29" s="386">
        <v>5.3</v>
      </c>
      <c r="M29" s="356">
        <v>21</v>
      </c>
      <c r="N29" s="386">
        <v>2</v>
      </c>
      <c r="O29" s="356">
        <v>3</v>
      </c>
      <c r="P29" s="386">
        <v>0.3</v>
      </c>
      <c r="Q29" s="356">
        <v>17</v>
      </c>
      <c r="R29" s="386">
        <v>1.6</v>
      </c>
      <c r="S29" s="356">
        <v>55</v>
      </c>
      <c r="T29" s="386">
        <v>5.2</v>
      </c>
      <c r="U29" s="356"/>
      <c r="V29" s="404"/>
      <c r="W29" s="375">
        <v>1067</v>
      </c>
      <c r="X29" s="416">
        <v>34.200000000000003</v>
      </c>
    </row>
    <row r="30" spans="1:24" ht="13.5" thickBot="1" x14ac:dyDescent="0.25">
      <c r="B30" s="264">
        <v>2020</v>
      </c>
      <c r="C30" s="345">
        <v>189</v>
      </c>
      <c r="D30" s="387">
        <v>19.899999999999999</v>
      </c>
      <c r="E30" s="357">
        <v>529</v>
      </c>
      <c r="F30" s="387">
        <v>55.6</v>
      </c>
      <c r="G30" s="357">
        <v>64</v>
      </c>
      <c r="H30" s="387">
        <v>6.7</v>
      </c>
      <c r="I30" s="357">
        <v>29</v>
      </c>
      <c r="J30" s="387">
        <v>3</v>
      </c>
      <c r="K30" s="357">
        <v>58</v>
      </c>
      <c r="L30" s="387">
        <v>6.1</v>
      </c>
      <c r="M30" s="357">
        <v>10</v>
      </c>
      <c r="N30" s="387">
        <v>1.1000000000000001</v>
      </c>
      <c r="O30" s="357">
        <v>3</v>
      </c>
      <c r="P30" s="387">
        <v>0.3</v>
      </c>
      <c r="Q30" s="357">
        <v>12</v>
      </c>
      <c r="R30" s="387">
        <v>1.3</v>
      </c>
      <c r="S30" s="357">
        <v>58</v>
      </c>
      <c r="T30" s="387">
        <v>6.1</v>
      </c>
      <c r="U30" s="357"/>
      <c r="V30" s="405"/>
      <c r="W30" s="376">
        <v>952</v>
      </c>
      <c r="X30" s="417">
        <v>30.6</v>
      </c>
    </row>
    <row r="31" spans="1:24" ht="13.5" thickBot="1" x14ac:dyDescent="0.25">
      <c r="A31" s="262"/>
      <c r="B31" s="267" t="s">
        <v>7</v>
      </c>
      <c r="C31" s="346">
        <v>875</v>
      </c>
      <c r="D31" s="388">
        <v>28.080872913992298</v>
      </c>
      <c r="E31" s="358">
        <v>1430</v>
      </c>
      <c r="F31" s="388">
        <v>45.892169448010264</v>
      </c>
      <c r="G31" s="358">
        <v>249</v>
      </c>
      <c r="H31" s="388">
        <v>7.991014120667522</v>
      </c>
      <c r="I31" s="358">
        <v>98</v>
      </c>
      <c r="J31" s="388">
        <v>3.1450577663671373</v>
      </c>
      <c r="K31" s="358">
        <v>189</v>
      </c>
      <c r="L31" s="388">
        <v>6.0654685494223362</v>
      </c>
      <c r="M31" s="358">
        <v>50</v>
      </c>
      <c r="N31" s="388">
        <v>1.6046213093709885</v>
      </c>
      <c r="O31" s="358">
        <v>12</v>
      </c>
      <c r="P31" s="388">
        <v>0.38510911424903727</v>
      </c>
      <c r="Q31" s="358">
        <v>50</v>
      </c>
      <c r="R31" s="388">
        <v>1.6046213093709885</v>
      </c>
      <c r="S31" s="358">
        <v>163</v>
      </c>
      <c r="T31" s="388">
        <v>5.2310654685494224</v>
      </c>
      <c r="U31" s="358">
        <v>0</v>
      </c>
      <c r="V31" s="406">
        <v>0</v>
      </c>
      <c r="W31" s="379">
        <v>3116</v>
      </c>
      <c r="X31" s="418"/>
    </row>
    <row r="32" spans="1:24" x14ac:dyDescent="0.2">
      <c r="A32" s="2" t="s">
        <v>40</v>
      </c>
      <c r="B32" s="263">
        <v>2018</v>
      </c>
      <c r="C32" s="347">
        <v>162</v>
      </c>
      <c r="D32" s="389">
        <v>29.9</v>
      </c>
      <c r="E32" s="355">
        <v>15</v>
      </c>
      <c r="F32" s="389">
        <v>2.8</v>
      </c>
      <c r="G32" s="355">
        <v>92</v>
      </c>
      <c r="H32" s="389">
        <v>17</v>
      </c>
      <c r="I32" s="355">
        <v>93</v>
      </c>
      <c r="J32" s="389">
        <v>17.2</v>
      </c>
      <c r="K32" s="355">
        <v>52</v>
      </c>
      <c r="L32" s="389">
        <v>9.6</v>
      </c>
      <c r="M32" s="360">
        <v>3</v>
      </c>
      <c r="N32" s="391">
        <v>0.6</v>
      </c>
      <c r="O32" s="355">
        <v>40</v>
      </c>
      <c r="P32" s="389">
        <v>7.4</v>
      </c>
      <c r="Q32" s="355">
        <v>25</v>
      </c>
      <c r="R32" s="389">
        <v>4.5999999999999996</v>
      </c>
      <c r="S32" s="355">
        <v>60</v>
      </c>
      <c r="T32" s="389">
        <v>11.1</v>
      </c>
      <c r="U32" s="355"/>
      <c r="V32" s="407"/>
      <c r="W32" s="378">
        <v>542</v>
      </c>
      <c r="X32" s="415">
        <v>35.200000000000003</v>
      </c>
    </row>
    <row r="33" spans="1:24" x14ac:dyDescent="0.2">
      <c r="B33" s="264">
        <v>2019</v>
      </c>
      <c r="C33" s="344">
        <v>178</v>
      </c>
      <c r="D33" s="386">
        <v>29.6</v>
      </c>
      <c r="E33" s="356">
        <v>15</v>
      </c>
      <c r="F33" s="386">
        <v>2.5</v>
      </c>
      <c r="G33" s="356">
        <v>102</v>
      </c>
      <c r="H33" s="386">
        <v>16.899999999999999</v>
      </c>
      <c r="I33" s="356">
        <v>118</v>
      </c>
      <c r="J33" s="386">
        <v>19.600000000000001</v>
      </c>
      <c r="K33" s="356">
        <v>35</v>
      </c>
      <c r="L33" s="386">
        <v>5.8</v>
      </c>
      <c r="M33" s="368"/>
      <c r="N33" s="398"/>
      <c r="O33" s="356">
        <v>52</v>
      </c>
      <c r="P33" s="386">
        <v>8.6</v>
      </c>
      <c r="Q33" s="356">
        <v>24</v>
      </c>
      <c r="R33" s="386">
        <v>4</v>
      </c>
      <c r="S33" s="356">
        <v>73</v>
      </c>
      <c r="T33" s="386">
        <v>12.1</v>
      </c>
      <c r="U33" s="356"/>
      <c r="V33" s="404"/>
      <c r="W33" s="375">
        <v>602</v>
      </c>
      <c r="X33" s="416">
        <v>39.1</v>
      </c>
    </row>
    <row r="34" spans="1:24" ht="13.5" thickBot="1" x14ac:dyDescent="0.25">
      <c r="B34" s="264">
        <v>2020</v>
      </c>
      <c r="C34" s="345">
        <v>85</v>
      </c>
      <c r="D34" s="387">
        <v>21.5</v>
      </c>
      <c r="E34" s="357">
        <v>17</v>
      </c>
      <c r="F34" s="387">
        <v>4.3</v>
      </c>
      <c r="G34" s="357">
        <v>65</v>
      </c>
      <c r="H34" s="387">
        <v>16.399999999999999</v>
      </c>
      <c r="I34" s="357">
        <v>70</v>
      </c>
      <c r="J34" s="387">
        <v>17.7</v>
      </c>
      <c r="K34" s="357">
        <v>30</v>
      </c>
      <c r="L34" s="387">
        <v>7.6</v>
      </c>
      <c r="M34" s="370"/>
      <c r="N34" s="400"/>
      <c r="O34" s="357">
        <v>41</v>
      </c>
      <c r="P34" s="387">
        <v>10.4</v>
      </c>
      <c r="Q34" s="357">
        <v>20</v>
      </c>
      <c r="R34" s="387">
        <v>5.0999999999999996</v>
      </c>
      <c r="S34" s="357">
        <v>62</v>
      </c>
      <c r="T34" s="387">
        <v>15.7</v>
      </c>
      <c r="U34" s="357"/>
      <c r="V34" s="405"/>
      <c r="W34" s="376">
        <v>396</v>
      </c>
      <c r="X34" s="417">
        <v>25.7</v>
      </c>
    </row>
    <row r="35" spans="1:24" ht="13.5" thickBot="1" x14ac:dyDescent="0.25">
      <c r="A35" s="262"/>
      <c r="B35" s="267" t="s">
        <v>7</v>
      </c>
      <c r="C35" s="346">
        <v>425</v>
      </c>
      <c r="D35" s="388">
        <v>27.597402597402599</v>
      </c>
      <c r="E35" s="358">
        <v>47</v>
      </c>
      <c r="F35" s="388">
        <v>3.051948051948052</v>
      </c>
      <c r="G35" s="358">
        <v>259</v>
      </c>
      <c r="H35" s="388">
        <v>16.818181818181817</v>
      </c>
      <c r="I35" s="358">
        <v>281</v>
      </c>
      <c r="J35" s="388">
        <v>18.246753246753247</v>
      </c>
      <c r="K35" s="358">
        <v>117</v>
      </c>
      <c r="L35" s="388">
        <v>7.5974025974025974</v>
      </c>
      <c r="M35" s="358">
        <v>3</v>
      </c>
      <c r="N35" s="388">
        <v>0.19480519480519481</v>
      </c>
      <c r="O35" s="358">
        <v>133</v>
      </c>
      <c r="P35" s="388">
        <v>8.6363636363636367</v>
      </c>
      <c r="Q35" s="358">
        <v>69</v>
      </c>
      <c r="R35" s="388">
        <v>4.4805194805194803</v>
      </c>
      <c r="S35" s="358">
        <v>195</v>
      </c>
      <c r="T35" s="388">
        <v>12.662337662337661</v>
      </c>
      <c r="U35" s="358">
        <v>7</v>
      </c>
      <c r="V35" s="406">
        <v>0.5</v>
      </c>
      <c r="W35" s="379">
        <v>1540</v>
      </c>
      <c r="X35" s="418"/>
    </row>
    <row r="36" spans="1:24" x14ac:dyDescent="0.2">
      <c r="A36" s="2" t="s">
        <v>41</v>
      </c>
      <c r="B36" s="263">
        <v>2018</v>
      </c>
      <c r="C36" s="347">
        <v>108</v>
      </c>
      <c r="D36" s="389">
        <v>16</v>
      </c>
      <c r="E36" s="355">
        <v>339</v>
      </c>
      <c r="F36" s="389">
        <v>50.1</v>
      </c>
      <c r="G36" s="355">
        <v>51</v>
      </c>
      <c r="H36" s="389">
        <v>7.5</v>
      </c>
      <c r="I36" s="355">
        <v>39</v>
      </c>
      <c r="J36" s="389">
        <v>5.8</v>
      </c>
      <c r="K36" s="355">
        <v>56</v>
      </c>
      <c r="L36" s="389">
        <v>8.3000000000000007</v>
      </c>
      <c r="M36" s="355">
        <v>4</v>
      </c>
      <c r="N36" s="389">
        <v>0.6</v>
      </c>
      <c r="O36" s="355">
        <v>18</v>
      </c>
      <c r="P36" s="389">
        <v>2.7</v>
      </c>
      <c r="Q36" s="355">
        <v>26</v>
      </c>
      <c r="R36" s="389">
        <v>3.8</v>
      </c>
      <c r="S36" s="355">
        <v>35</v>
      </c>
      <c r="T36" s="389">
        <v>5.2</v>
      </c>
      <c r="U36" s="355"/>
      <c r="V36" s="407"/>
      <c r="W36" s="378">
        <v>676</v>
      </c>
      <c r="X36" s="415">
        <v>32.299999999999997</v>
      </c>
    </row>
    <row r="37" spans="1:24" x14ac:dyDescent="0.2">
      <c r="B37" s="264">
        <v>2019</v>
      </c>
      <c r="C37" s="344">
        <v>117</v>
      </c>
      <c r="D37" s="386">
        <v>15.7</v>
      </c>
      <c r="E37" s="356">
        <v>400</v>
      </c>
      <c r="F37" s="386">
        <v>53.8</v>
      </c>
      <c r="G37" s="356">
        <v>61</v>
      </c>
      <c r="H37" s="386">
        <v>8.1999999999999993</v>
      </c>
      <c r="I37" s="356">
        <v>42</v>
      </c>
      <c r="J37" s="386">
        <v>5.6</v>
      </c>
      <c r="K37" s="356">
        <v>37</v>
      </c>
      <c r="L37" s="386">
        <v>5</v>
      </c>
      <c r="M37" s="356">
        <v>5</v>
      </c>
      <c r="N37" s="386">
        <v>0.7</v>
      </c>
      <c r="O37" s="356">
        <v>22</v>
      </c>
      <c r="P37" s="386">
        <v>3</v>
      </c>
      <c r="Q37" s="356">
        <v>26</v>
      </c>
      <c r="R37" s="386">
        <v>3.5</v>
      </c>
      <c r="S37" s="356">
        <v>34</v>
      </c>
      <c r="T37" s="386">
        <v>4.5999999999999996</v>
      </c>
      <c r="U37" s="356"/>
      <c r="V37" s="404"/>
      <c r="W37" s="375">
        <v>744</v>
      </c>
      <c r="X37" s="416">
        <v>35.5</v>
      </c>
    </row>
    <row r="38" spans="1:24" ht="13.5" thickBot="1" x14ac:dyDescent="0.25">
      <c r="B38" s="264">
        <v>2020</v>
      </c>
      <c r="C38" s="345">
        <v>91</v>
      </c>
      <c r="D38" s="387">
        <v>13.5</v>
      </c>
      <c r="E38" s="357">
        <v>378</v>
      </c>
      <c r="F38" s="387">
        <v>56.1</v>
      </c>
      <c r="G38" s="357">
        <v>48</v>
      </c>
      <c r="H38" s="387">
        <v>7.1</v>
      </c>
      <c r="I38" s="357">
        <v>35</v>
      </c>
      <c r="J38" s="387">
        <v>5.2</v>
      </c>
      <c r="K38" s="357">
        <v>29</v>
      </c>
      <c r="L38" s="387">
        <v>4.3</v>
      </c>
      <c r="M38" s="357">
        <v>2</v>
      </c>
      <c r="N38" s="387">
        <v>0.3</v>
      </c>
      <c r="O38" s="357">
        <v>13</v>
      </c>
      <c r="P38" s="387">
        <v>1.9</v>
      </c>
      <c r="Q38" s="357">
        <v>44</v>
      </c>
      <c r="R38" s="387">
        <v>6.5</v>
      </c>
      <c r="S38" s="357">
        <v>34</v>
      </c>
      <c r="T38" s="387">
        <v>5</v>
      </c>
      <c r="U38" s="357"/>
      <c r="V38" s="405"/>
      <c r="W38" s="376">
        <v>674</v>
      </c>
      <c r="X38" s="417">
        <v>32.200000000000003</v>
      </c>
    </row>
    <row r="39" spans="1:24" ht="13.5" thickBot="1" x14ac:dyDescent="0.25">
      <c r="A39" s="262"/>
      <c r="B39" s="267" t="s">
        <v>7</v>
      </c>
      <c r="C39" s="346">
        <v>316</v>
      </c>
      <c r="D39" s="388">
        <v>15.090735434574976</v>
      </c>
      <c r="E39" s="358">
        <v>1117</v>
      </c>
      <c r="F39" s="388">
        <v>53.342884431709649</v>
      </c>
      <c r="G39" s="358">
        <v>160</v>
      </c>
      <c r="H39" s="388">
        <v>7.6408787010506209</v>
      </c>
      <c r="I39" s="358">
        <v>116</v>
      </c>
      <c r="J39" s="388">
        <v>5.5396370582617003</v>
      </c>
      <c r="K39" s="358">
        <v>122</v>
      </c>
      <c r="L39" s="388">
        <v>5.826170009551098</v>
      </c>
      <c r="M39" s="358">
        <v>11</v>
      </c>
      <c r="N39" s="388">
        <v>0.52531041069723017</v>
      </c>
      <c r="O39" s="358">
        <v>53</v>
      </c>
      <c r="P39" s="388">
        <v>2.5310410697230181</v>
      </c>
      <c r="Q39" s="358">
        <v>96</v>
      </c>
      <c r="R39" s="388">
        <v>4.5845272206303722</v>
      </c>
      <c r="S39" s="358">
        <v>103</v>
      </c>
      <c r="T39" s="388">
        <v>4.9188156638013369</v>
      </c>
      <c r="U39" s="358">
        <v>0</v>
      </c>
      <c r="V39" s="406">
        <v>0</v>
      </c>
      <c r="W39" s="379">
        <v>2094</v>
      </c>
      <c r="X39" s="418"/>
    </row>
    <row r="40" spans="1:24" x14ac:dyDescent="0.2">
      <c r="A40" s="2" t="s">
        <v>42</v>
      </c>
      <c r="B40" s="263">
        <v>2018</v>
      </c>
      <c r="C40" s="347">
        <v>22</v>
      </c>
      <c r="D40" s="389">
        <v>6.8</v>
      </c>
      <c r="E40" s="355">
        <v>280</v>
      </c>
      <c r="F40" s="389">
        <v>86.4</v>
      </c>
      <c r="G40" s="360">
        <v>3</v>
      </c>
      <c r="H40" s="391">
        <v>0.9</v>
      </c>
      <c r="I40" s="369"/>
      <c r="J40" s="399"/>
      <c r="K40" s="360">
        <v>7</v>
      </c>
      <c r="L40" s="391">
        <v>2.2000000000000002</v>
      </c>
      <c r="M40" s="369"/>
      <c r="N40" s="399"/>
      <c r="O40" s="369"/>
      <c r="P40" s="399"/>
      <c r="Q40" s="360">
        <v>3</v>
      </c>
      <c r="R40" s="391">
        <v>0.9</v>
      </c>
      <c r="S40" s="360">
        <v>5</v>
      </c>
      <c r="T40" s="391">
        <v>1.5</v>
      </c>
      <c r="U40" s="360"/>
      <c r="V40" s="408"/>
      <c r="W40" s="378">
        <v>324</v>
      </c>
      <c r="X40" s="415">
        <v>37.9</v>
      </c>
    </row>
    <row r="41" spans="1:24" x14ac:dyDescent="0.2">
      <c r="B41" s="264">
        <v>2019</v>
      </c>
      <c r="C41" s="344">
        <v>22</v>
      </c>
      <c r="D41" s="386">
        <v>7.4</v>
      </c>
      <c r="E41" s="356">
        <v>251</v>
      </c>
      <c r="F41" s="386">
        <v>83.9</v>
      </c>
      <c r="G41" s="368"/>
      <c r="H41" s="398"/>
      <c r="I41" s="356">
        <v>3</v>
      </c>
      <c r="J41" s="386">
        <v>1</v>
      </c>
      <c r="K41" s="356">
        <v>9</v>
      </c>
      <c r="L41" s="386">
        <v>3</v>
      </c>
      <c r="M41" s="356">
        <v>0</v>
      </c>
      <c r="N41" s="386">
        <v>0</v>
      </c>
      <c r="O41" s="368"/>
      <c r="P41" s="398"/>
      <c r="Q41" s="368"/>
      <c r="R41" s="398"/>
      <c r="S41" s="356">
        <v>9</v>
      </c>
      <c r="T41" s="386">
        <v>3</v>
      </c>
      <c r="U41" s="356"/>
      <c r="V41" s="404"/>
      <c r="W41" s="375">
        <v>299</v>
      </c>
      <c r="X41" s="416">
        <v>35</v>
      </c>
    </row>
    <row r="42" spans="1:24" ht="13.5" thickBot="1" x14ac:dyDescent="0.25">
      <c r="B42" s="264">
        <v>2020</v>
      </c>
      <c r="C42" s="345">
        <v>17</v>
      </c>
      <c r="D42" s="387">
        <v>7.4</v>
      </c>
      <c r="E42" s="357">
        <v>194</v>
      </c>
      <c r="F42" s="387">
        <v>84</v>
      </c>
      <c r="G42" s="359">
        <v>0</v>
      </c>
      <c r="H42" s="390">
        <v>0</v>
      </c>
      <c r="I42" s="370"/>
      <c r="J42" s="400"/>
      <c r="K42" s="359">
        <v>7</v>
      </c>
      <c r="L42" s="390">
        <v>3</v>
      </c>
      <c r="M42" s="359">
        <v>0</v>
      </c>
      <c r="N42" s="390">
        <v>0</v>
      </c>
      <c r="O42" s="370"/>
      <c r="P42" s="400"/>
      <c r="Q42" s="359">
        <v>5</v>
      </c>
      <c r="R42" s="390">
        <v>2.2000000000000002</v>
      </c>
      <c r="S42" s="359">
        <v>3</v>
      </c>
      <c r="T42" s="390">
        <v>1.3</v>
      </c>
      <c r="U42" s="359"/>
      <c r="V42" s="409"/>
      <c r="W42" s="376">
        <v>231</v>
      </c>
      <c r="X42" s="417">
        <v>27</v>
      </c>
    </row>
    <row r="43" spans="1:24" ht="13.5" thickBot="1" x14ac:dyDescent="0.25">
      <c r="A43" s="262"/>
      <c r="B43" s="267" t="s">
        <v>7</v>
      </c>
      <c r="C43" s="346">
        <v>61</v>
      </c>
      <c r="D43" s="388">
        <v>7.1428571428571423</v>
      </c>
      <c r="E43" s="358">
        <v>725</v>
      </c>
      <c r="F43" s="388">
        <v>84.894613583138181</v>
      </c>
      <c r="G43" s="358">
        <v>3</v>
      </c>
      <c r="H43" s="388">
        <v>0.35128805620608899</v>
      </c>
      <c r="I43" s="358">
        <v>3</v>
      </c>
      <c r="J43" s="388">
        <v>0.35128805620608899</v>
      </c>
      <c r="K43" s="358">
        <v>23</v>
      </c>
      <c r="L43" s="388">
        <v>2.6932084309133488</v>
      </c>
      <c r="M43" s="358">
        <v>0</v>
      </c>
      <c r="N43" s="388">
        <v>0</v>
      </c>
      <c r="O43" s="358">
        <v>0</v>
      </c>
      <c r="P43" s="388">
        <v>0</v>
      </c>
      <c r="Q43" s="358">
        <v>8</v>
      </c>
      <c r="R43" s="388">
        <v>0.93676814988290402</v>
      </c>
      <c r="S43" s="358">
        <v>17</v>
      </c>
      <c r="T43" s="388">
        <v>1.9906323185011712</v>
      </c>
      <c r="U43" s="358">
        <v>2</v>
      </c>
      <c r="V43" s="406">
        <v>0.2</v>
      </c>
      <c r="W43" s="379">
        <v>854</v>
      </c>
      <c r="X43" s="418"/>
    </row>
    <row r="44" spans="1:24" x14ac:dyDescent="0.2">
      <c r="A44" s="2" t="s">
        <v>43</v>
      </c>
      <c r="B44" s="263">
        <v>2018</v>
      </c>
      <c r="C44" s="347">
        <v>215</v>
      </c>
      <c r="D44" s="389">
        <v>33.6</v>
      </c>
      <c r="E44" s="355">
        <v>32</v>
      </c>
      <c r="F44" s="389">
        <v>5</v>
      </c>
      <c r="G44" s="355">
        <v>124</v>
      </c>
      <c r="H44" s="389">
        <v>19.399999999999999</v>
      </c>
      <c r="I44" s="355">
        <v>62</v>
      </c>
      <c r="J44" s="389">
        <v>9.6999999999999993</v>
      </c>
      <c r="K44" s="355">
        <v>37</v>
      </c>
      <c r="L44" s="389">
        <v>5.8</v>
      </c>
      <c r="M44" s="355">
        <v>15</v>
      </c>
      <c r="N44" s="389">
        <v>2.2999999999999998</v>
      </c>
      <c r="O44" s="355">
        <v>44</v>
      </c>
      <c r="P44" s="389">
        <v>6.9</v>
      </c>
      <c r="Q44" s="355">
        <v>17</v>
      </c>
      <c r="R44" s="389">
        <v>2.7</v>
      </c>
      <c r="S44" s="355">
        <v>94</v>
      </c>
      <c r="T44" s="389">
        <v>14.7</v>
      </c>
      <c r="U44" s="355"/>
      <c r="V44" s="407"/>
      <c r="W44" s="378">
        <v>640</v>
      </c>
      <c r="X44" s="415">
        <v>36.9</v>
      </c>
    </row>
    <row r="45" spans="1:24" x14ac:dyDescent="0.2">
      <c r="B45" s="264">
        <v>2019</v>
      </c>
      <c r="C45" s="344">
        <v>217</v>
      </c>
      <c r="D45" s="386">
        <v>34.9</v>
      </c>
      <c r="E45" s="356">
        <v>18</v>
      </c>
      <c r="F45" s="386">
        <v>2.9</v>
      </c>
      <c r="G45" s="356">
        <v>124</v>
      </c>
      <c r="H45" s="386">
        <v>20</v>
      </c>
      <c r="I45" s="356">
        <v>57</v>
      </c>
      <c r="J45" s="386">
        <v>9.1999999999999993</v>
      </c>
      <c r="K45" s="356">
        <v>45</v>
      </c>
      <c r="L45" s="386">
        <v>7.2</v>
      </c>
      <c r="M45" s="356">
        <v>12</v>
      </c>
      <c r="N45" s="386">
        <v>1.9</v>
      </c>
      <c r="O45" s="356">
        <v>34</v>
      </c>
      <c r="P45" s="386">
        <v>5.5</v>
      </c>
      <c r="Q45" s="356">
        <v>29</v>
      </c>
      <c r="R45" s="386">
        <v>4.7</v>
      </c>
      <c r="S45" s="356">
        <v>85</v>
      </c>
      <c r="T45" s="386">
        <v>13.7</v>
      </c>
      <c r="U45" s="356"/>
      <c r="V45" s="404"/>
      <c r="W45" s="375">
        <v>621</v>
      </c>
      <c r="X45" s="416">
        <v>35.799999999999997</v>
      </c>
    </row>
    <row r="46" spans="1:24" ht="13.5" thickBot="1" x14ac:dyDescent="0.25">
      <c r="B46" s="264">
        <v>2020</v>
      </c>
      <c r="C46" s="345">
        <v>135</v>
      </c>
      <c r="D46" s="387">
        <v>28.5</v>
      </c>
      <c r="E46" s="357">
        <v>11</v>
      </c>
      <c r="F46" s="387">
        <v>2.2999999999999998</v>
      </c>
      <c r="G46" s="357">
        <v>87</v>
      </c>
      <c r="H46" s="387">
        <v>18.399999999999999</v>
      </c>
      <c r="I46" s="357">
        <v>56</v>
      </c>
      <c r="J46" s="387">
        <v>11.8</v>
      </c>
      <c r="K46" s="357">
        <v>19</v>
      </c>
      <c r="L46" s="387">
        <v>4</v>
      </c>
      <c r="M46" s="357">
        <v>13</v>
      </c>
      <c r="N46" s="387">
        <v>2.7</v>
      </c>
      <c r="O46" s="357">
        <v>37</v>
      </c>
      <c r="P46" s="387">
        <v>7.8</v>
      </c>
      <c r="Q46" s="357">
        <v>23</v>
      </c>
      <c r="R46" s="387">
        <v>4.9000000000000004</v>
      </c>
      <c r="S46" s="357">
        <v>92</v>
      </c>
      <c r="T46" s="387">
        <v>19.5</v>
      </c>
      <c r="U46" s="357"/>
      <c r="V46" s="405"/>
      <c r="W46" s="376">
        <v>473</v>
      </c>
      <c r="X46" s="417">
        <v>27.3</v>
      </c>
    </row>
    <row r="47" spans="1:24" ht="13.5" thickBot="1" x14ac:dyDescent="0.25">
      <c r="A47" s="262"/>
      <c r="B47" s="267" t="s">
        <v>7</v>
      </c>
      <c r="C47" s="346">
        <v>567</v>
      </c>
      <c r="D47" s="388">
        <v>32.698961937716263</v>
      </c>
      <c r="E47" s="358">
        <v>61</v>
      </c>
      <c r="F47" s="388">
        <v>3.517877739331027</v>
      </c>
      <c r="G47" s="358">
        <v>335</v>
      </c>
      <c r="H47" s="388">
        <v>19.319492502883506</v>
      </c>
      <c r="I47" s="358">
        <v>175</v>
      </c>
      <c r="J47" s="388">
        <v>10.092272202998846</v>
      </c>
      <c r="K47" s="358">
        <v>101</v>
      </c>
      <c r="L47" s="388">
        <v>5.8246828143021911</v>
      </c>
      <c r="M47" s="358">
        <v>40</v>
      </c>
      <c r="N47" s="388">
        <v>2.306805074971165</v>
      </c>
      <c r="O47" s="358">
        <v>115</v>
      </c>
      <c r="P47" s="388">
        <v>6.6320645905420985</v>
      </c>
      <c r="Q47" s="358">
        <v>69</v>
      </c>
      <c r="R47" s="388">
        <v>3.9792387543252596</v>
      </c>
      <c r="S47" s="358">
        <v>271</v>
      </c>
      <c r="T47" s="388">
        <v>15.628604382929643</v>
      </c>
      <c r="U47" s="358">
        <v>0</v>
      </c>
      <c r="V47" s="406">
        <v>0</v>
      </c>
      <c r="W47" s="379">
        <v>1734</v>
      </c>
      <c r="X47" s="418"/>
    </row>
    <row r="48" spans="1:24" x14ac:dyDescent="0.2">
      <c r="A48" s="2" t="s">
        <v>44</v>
      </c>
      <c r="B48" s="263">
        <v>2018</v>
      </c>
      <c r="C48" s="347">
        <v>147</v>
      </c>
      <c r="D48" s="389">
        <v>51.9</v>
      </c>
      <c r="E48" s="355">
        <v>16</v>
      </c>
      <c r="F48" s="389">
        <v>5.7</v>
      </c>
      <c r="G48" s="355">
        <v>44</v>
      </c>
      <c r="H48" s="389">
        <v>15.5</v>
      </c>
      <c r="I48" s="369"/>
      <c r="J48" s="399"/>
      <c r="K48" s="355">
        <v>20</v>
      </c>
      <c r="L48" s="389">
        <v>7.1</v>
      </c>
      <c r="M48" s="355">
        <v>27</v>
      </c>
      <c r="N48" s="389">
        <v>9.5</v>
      </c>
      <c r="O48" s="369"/>
      <c r="P48" s="399"/>
      <c r="Q48" s="355">
        <v>10</v>
      </c>
      <c r="R48" s="389">
        <v>3.5</v>
      </c>
      <c r="S48" s="355">
        <v>15</v>
      </c>
      <c r="T48" s="389">
        <v>5.3</v>
      </c>
      <c r="U48" s="355"/>
      <c r="V48" s="407"/>
      <c r="W48" s="378">
        <v>283</v>
      </c>
      <c r="X48" s="415">
        <v>37.4</v>
      </c>
    </row>
    <row r="49" spans="1:24" x14ac:dyDescent="0.2">
      <c r="B49" s="264">
        <v>2019</v>
      </c>
      <c r="C49" s="344">
        <v>152</v>
      </c>
      <c r="D49" s="386">
        <v>47.6</v>
      </c>
      <c r="E49" s="356">
        <v>14</v>
      </c>
      <c r="F49" s="386">
        <v>4.4000000000000004</v>
      </c>
      <c r="G49" s="356">
        <v>58</v>
      </c>
      <c r="H49" s="386">
        <v>18.2</v>
      </c>
      <c r="I49" s="368"/>
      <c r="J49" s="398"/>
      <c r="K49" s="356">
        <v>20</v>
      </c>
      <c r="L49" s="386">
        <v>6.3</v>
      </c>
      <c r="M49" s="356">
        <v>34</v>
      </c>
      <c r="N49" s="386">
        <v>10.7</v>
      </c>
      <c r="O49" s="368"/>
      <c r="P49" s="398"/>
      <c r="Q49" s="356">
        <v>12</v>
      </c>
      <c r="R49" s="386">
        <v>3.8</v>
      </c>
      <c r="S49" s="356">
        <v>19</v>
      </c>
      <c r="T49" s="386">
        <v>6</v>
      </c>
      <c r="U49" s="356"/>
      <c r="V49" s="404"/>
      <c r="W49" s="375">
        <v>319</v>
      </c>
      <c r="X49" s="416">
        <v>42.1</v>
      </c>
    </row>
    <row r="50" spans="1:24" ht="13.5" thickBot="1" x14ac:dyDescent="0.25">
      <c r="B50" s="264">
        <v>2020</v>
      </c>
      <c r="C50" s="345">
        <v>61</v>
      </c>
      <c r="D50" s="387">
        <v>39.4</v>
      </c>
      <c r="E50" s="357">
        <v>14</v>
      </c>
      <c r="F50" s="387">
        <v>9</v>
      </c>
      <c r="G50" s="357">
        <v>27</v>
      </c>
      <c r="H50" s="387">
        <v>17.399999999999999</v>
      </c>
      <c r="I50" s="370"/>
      <c r="J50" s="400"/>
      <c r="K50" s="357">
        <v>15</v>
      </c>
      <c r="L50" s="387">
        <v>9.6999999999999993</v>
      </c>
      <c r="M50" s="357">
        <v>16</v>
      </c>
      <c r="N50" s="387">
        <v>10.3</v>
      </c>
      <c r="O50" s="370"/>
      <c r="P50" s="400"/>
      <c r="Q50" s="357">
        <v>8</v>
      </c>
      <c r="R50" s="387">
        <v>5.2</v>
      </c>
      <c r="S50" s="357">
        <v>10</v>
      </c>
      <c r="T50" s="387">
        <v>6.5</v>
      </c>
      <c r="U50" s="357"/>
      <c r="V50" s="405"/>
      <c r="W50" s="376">
        <v>155</v>
      </c>
      <c r="X50" s="417">
        <v>20.5</v>
      </c>
    </row>
    <row r="51" spans="1:24" ht="13.5" thickBot="1" x14ac:dyDescent="0.25">
      <c r="A51" s="262"/>
      <c r="B51" s="267" t="s">
        <v>7</v>
      </c>
      <c r="C51" s="346">
        <v>360</v>
      </c>
      <c r="D51" s="388">
        <v>47.556142668428002</v>
      </c>
      <c r="E51" s="358">
        <v>44</v>
      </c>
      <c r="F51" s="388">
        <v>5.8124174372523116</v>
      </c>
      <c r="G51" s="358">
        <v>129</v>
      </c>
      <c r="H51" s="388">
        <v>17.040951122853368</v>
      </c>
      <c r="I51" s="358">
        <v>0</v>
      </c>
      <c r="J51" s="388">
        <v>0</v>
      </c>
      <c r="K51" s="358">
        <v>55</v>
      </c>
      <c r="L51" s="388">
        <v>7.2655217965653902</v>
      </c>
      <c r="M51" s="358">
        <v>77</v>
      </c>
      <c r="N51" s="388">
        <v>10.171730515191546</v>
      </c>
      <c r="O51" s="358">
        <v>0</v>
      </c>
      <c r="P51" s="388">
        <v>0</v>
      </c>
      <c r="Q51" s="358">
        <v>30</v>
      </c>
      <c r="R51" s="388">
        <v>3.9630118890356671</v>
      </c>
      <c r="S51" s="358">
        <v>44</v>
      </c>
      <c r="T51" s="388">
        <v>5.8124174372523116</v>
      </c>
      <c r="U51" s="358">
        <v>1</v>
      </c>
      <c r="V51" s="406">
        <v>0.1</v>
      </c>
      <c r="W51" s="379">
        <v>757</v>
      </c>
      <c r="X51" s="418"/>
    </row>
    <row r="52" spans="1:24" x14ac:dyDescent="0.2">
      <c r="A52" s="2" t="s">
        <v>45</v>
      </c>
      <c r="B52" s="263">
        <v>2018</v>
      </c>
      <c r="C52" s="347">
        <v>218</v>
      </c>
      <c r="D52" s="389">
        <v>34.1</v>
      </c>
      <c r="E52" s="355">
        <v>36</v>
      </c>
      <c r="F52" s="389">
        <v>5.6</v>
      </c>
      <c r="G52" s="355">
        <v>106</v>
      </c>
      <c r="H52" s="389">
        <v>16.600000000000001</v>
      </c>
      <c r="I52" s="355">
        <v>30</v>
      </c>
      <c r="J52" s="389">
        <v>4.7</v>
      </c>
      <c r="K52" s="355">
        <v>45</v>
      </c>
      <c r="L52" s="389">
        <v>7</v>
      </c>
      <c r="M52" s="355">
        <v>83</v>
      </c>
      <c r="N52" s="389">
        <v>13</v>
      </c>
      <c r="O52" s="355">
        <v>12</v>
      </c>
      <c r="P52" s="389">
        <v>1.9</v>
      </c>
      <c r="Q52" s="355">
        <v>17</v>
      </c>
      <c r="R52" s="389">
        <v>2.7</v>
      </c>
      <c r="S52" s="355">
        <v>92</v>
      </c>
      <c r="T52" s="389">
        <v>14.4</v>
      </c>
      <c r="U52" s="355"/>
      <c r="V52" s="407"/>
      <c r="W52" s="378">
        <v>639</v>
      </c>
      <c r="X52" s="415">
        <v>37.6</v>
      </c>
    </row>
    <row r="53" spans="1:24" x14ac:dyDescent="0.2">
      <c r="B53" s="264">
        <v>2019</v>
      </c>
      <c r="C53" s="344">
        <v>188</v>
      </c>
      <c r="D53" s="386">
        <v>32.4</v>
      </c>
      <c r="E53" s="356">
        <v>31</v>
      </c>
      <c r="F53" s="386">
        <v>5.3</v>
      </c>
      <c r="G53" s="356">
        <v>97</v>
      </c>
      <c r="H53" s="386">
        <v>16.7</v>
      </c>
      <c r="I53" s="356">
        <v>27</v>
      </c>
      <c r="J53" s="386">
        <v>4.5999999999999996</v>
      </c>
      <c r="K53" s="356">
        <v>33</v>
      </c>
      <c r="L53" s="386">
        <v>5.7</v>
      </c>
      <c r="M53" s="356">
        <v>63</v>
      </c>
      <c r="N53" s="386">
        <v>10.8</v>
      </c>
      <c r="O53" s="356">
        <v>25</v>
      </c>
      <c r="P53" s="386">
        <v>4.3</v>
      </c>
      <c r="Q53" s="356">
        <v>21</v>
      </c>
      <c r="R53" s="386">
        <v>3.6</v>
      </c>
      <c r="S53" s="356">
        <v>92</v>
      </c>
      <c r="T53" s="386">
        <v>15.8</v>
      </c>
      <c r="U53" s="356"/>
      <c r="V53" s="404"/>
      <c r="W53" s="375">
        <v>581</v>
      </c>
      <c r="X53" s="416">
        <v>34.200000000000003</v>
      </c>
    </row>
    <row r="54" spans="1:24" ht="13.5" thickBot="1" x14ac:dyDescent="0.25">
      <c r="B54" s="264">
        <v>2020</v>
      </c>
      <c r="C54" s="345">
        <v>138</v>
      </c>
      <c r="D54" s="387">
        <v>28.8</v>
      </c>
      <c r="E54" s="357">
        <v>28</v>
      </c>
      <c r="F54" s="387">
        <v>5.8</v>
      </c>
      <c r="G54" s="357">
        <v>62</v>
      </c>
      <c r="H54" s="387">
        <v>12.9</v>
      </c>
      <c r="I54" s="357">
        <v>24</v>
      </c>
      <c r="J54" s="387">
        <v>5</v>
      </c>
      <c r="K54" s="357">
        <v>39</v>
      </c>
      <c r="L54" s="387">
        <v>8.1</v>
      </c>
      <c r="M54" s="357">
        <v>35</v>
      </c>
      <c r="N54" s="387">
        <v>7.3</v>
      </c>
      <c r="O54" s="357">
        <v>35</v>
      </c>
      <c r="P54" s="387">
        <v>7.3</v>
      </c>
      <c r="Q54" s="357">
        <v>25</v>
      </c>
      <c r="R54" s="387">
        <v>5.2</v>
      </c>
      <c r="S54" s="357">
        <v>93</v>
      </c>
      <c r="T54" s="387">
        <v>19.399999999999999</v>
      </c>
      <c r="U54" s="357"/>
      <c r="V54" s="405"/>
      <c r="W54" s="376">
        <v>479</v>
      </c>
      <c r="X54" s="417">
        <v>28.2</v>
      </c>
    </row>
    <row r="55" spans="1:24" ht="13.5" thickBot="1" x14ac:dyDescent="0.25">
      <c r="A55" s="262"/>
      <c r="B55" s="267" t="s">
        <v>7</v>
      </c>
      <c r="C55" s="346">
        <v>544</v>
      </c>
      <c r="D55" s="388">
        <v>32.018834608593288</v>
      </c>
      <c r="E55" s="358">
        <v>95</v>
      </c>
      <c r="F55" s="388">
        <v>5.5915244261330193</v>
      </c>
      <c r="G55" s="358">
        <v>265</v>
      </c>
      <c r="H55" s="388">
        <v>15.597410241318421</v>
      </c>
      <c r="I55" s="358">
        <v>81</v>
      </c>
      <c r="J55" s="388">
        <v>4.767510300176574</v>
      </c>
      <c r="K55" s="358">
        <v>117</v>
      </c>
      <c r="L55" s="388">
        <v>6.8864037669217186</v>
      </c>
      <c r="M55" s="358">
        <v>181</v>
      </c>
      <c r="N55" s="388">
        <v>10.653325485579753</v>
      </c>
      <c r="O55" s="358">
        <v>72</v>
      </c>
      <c r="P55" s="388">
        <v>4.2377869334902885</v>
      </c>
      <c r="Q55" s="358">
        <v>63</v>
      </c>
      <c r="R55" s="388">
        <v>3.7080635668040025</v>
      </c>
      <c r="S55" s="358">
        <v>277</v>
      </c>
      <c r="T55" s="388">
        <v>16.303708063566805</v>
      </c>
      <c r="U55" s="358">
        <v>4</v>
      </c>
      <c r="V55" s="406">
        <v>0.2</v>
      </c>
      <c r="W55" s="379">
        <v>1699</v>
      </c>
      <c r="X55" s="418"/>
    </row>
    <row r="56" spans="1:24" x14ac:dyDescent="0.2">
      <c r="A56" s="2" t="s">
        <v>46</v>
      </c>
      <c r="B56" s="263">
        <v>2018</v>
      </c>
      <c r="C56" s="347">
        <v>264</v>
      </c>
      <c r="D56" s="389">
        <v>32.9</v>
      </c>
      <c r="E56" s="355">
        <v>22</v>
      </c>
      <c r="F56" s="389">
        <v>2.7</v>
      </c>
      <c r="G56" s="355">
        <v>108</v>
      </c>
      <c r="H56" s="389">
        <v>13.4</v>
      </c>
      <c r="I56" s="355">
        <v>31</v>
      </c>
      <c r="J56" s="389">
        <v>3.9</v>
      </c>
      <c r="K56" s="355">
        <v>41</v>
      </c>
      <c r="L56" s="389">
        <v>5.0999999999999996</v>
      </c>
      <c r="M56" s="355">
        <v>160</v>
      </c>
      <c r="N56" s="389">
        <v>19.899999999999999</v>
      </c>
      <c r="O56" s="355">
        <v>44</v>
      </c>
      <c r="P56" s="389">
        <v>5.5</v>
      </c>
      <c r="Q56" s="355">
        <v>28</v>
      </c>
      <c r="R56" s="389">
        <v>3.5</v>
      </c>
      <c r="S56" s="355">
        <v>105</v>
      </c>
      <c r="T56" s="389">
        <v>13.1</v>
      </c>
      <c r="U56" s="355"/>
      <c r="V56" s="407"/>
      <c r="W56" s="378">
        <v>803</v>
      </c>
      <c r="X56" s="415">
        <v>39.700000000000003</v>
      </c>
    </row>
    <row r="57" spans="1:24" x14ac:dyDescent="0.2">
      <c r="B57" s="264">
        <v>2019</v>
      </c>
      <c r="C57" s="344">
        <v>243</v>
      </c>
      <c r="D57" s="386">
        <v>33.9</v>
      </c>
      <c r="E57" s="356">
        <v>17</v>
      </c>
      <c r="F57" s="386">
        <v>2.4</v>
      </c>
      <c r="G57" s="356">
        <v>107</v>
      </c>
      <c r="H57" s="386">
        <v>14.9</v>
      </c>
      <c r="I57" s="356">
        <v>37</v>
      </c>
      <c r="J57" s="386">
        <v>5.2</v>
      </c>
      <c r="K57" s="356">
        <v>27</v>
      </c>
      <c r="L57" s="386">
        <v>3.8</v>
      </c>
      <c r="M57" s="356">
        <v>143</v>
      </c>
      <c r="N57" s="386">
        <v>19.899999999999999</v>
      </c>
      <c r="O57" s="356">
        <v>28</v>
      </c>
      <c r="P57" s="386">
        <v>3.9</v>
      </c>
      <c r="Q57" s="356">
        <v>27</v>
      </c>
      <c r="R57" s="386">
        <v>3.8</v>
      </c>
      <c r="S57" s="356">
        <v>88</v>
      </c>
      <c r="T57" s="386">
        <v>12.3</v>
      </c>
      <c r="U57" s="356"/>
      <c r="V57" s="404"/>
      <c r="W57" s="375">
        <v>717</v>
      </c>
      <c r="X57" s="416">
        <v>35.4</v>
      </c>
    </row>
    <row r="58" spans="1:24" ht="13.5" thickBot="1" x14ac:dyDescent="0.25">
      <c r="B58" s="264">
        <v>2020</v>
      </c>
      <c r="C58" s="345">
        <v>104</v>
      </c>
      <c r="D58" s="387">
        <v>20.6</v>
      </c>
      <c r="E58" s="357">
        <v>24</v>
      </c>
      <c r="F58" s="387">
        <v>4.8</v>
      </c>
      <c r="G58" s="357">
        <v>114</v>
      </c>
      <c r="H58" s="387">
        <v>22.6</v>
      </c>
      <c r="I58" s="357">
        <v>12</v>
      </c>
      <c r="J58" s="387">
        <v>2.4</v>
      </c>
      <c r="K58" s="357">
        <v>24</v>
      </c>
      <c r="L58" s="387">
        <v>4.8</v>
      </c>
      <c r="M58" s="357">
        <v>88</v>
      </c>
      <c r="N58" s="387">
        <v>17.5</v>
      </c>
      <c r="O58" s="357">
        <v>44</v>
      </c>
      <c r="P58" s="387">
        <v>8.6999999999999993</v>
      </c>
      <c r="Q58" s="357">
        <v>21</v>
      </c>
      <c r="R58" s="387">
        <v>4.2</v>
      </c>
      <c r="S58" s="357">
        <v>73</v>
      </c>
      <c r="T58" s="387">
        <v>14.5</v>
      </c>
      <c r="U58" s="357"/>
      <c r="V58" s="405"/>
      <c r="W58" s="376">
        <v>504</v>
      </c>
      <c r="X58" s="417">
        <v>24.9</v>
      </c>
    </row>
    <row r="59" spans="1:24" ht="13.5" thickBot="1" x14ac:dyDescent="0.25">
      <c r="A59" s="262"/>
      <c r="B59" s="267" t="s">
        <v>7</v>
      </c>
      <c r="C59" s="346">
        <v>611</v>
      </c>
      <c r="D59" s="388">
        <v>30.187747035573121</v>
      </c>
      <c r="E59" s="358">
        <v>63</v>
      </c>
      <c r="F59" s="388">
        <v>3.1126482213438735</v>
      </c>
      <c r="G59" s="358">
        <v>329</v>
      </c>
      <c r="H59" s="388">
        <v>16.254940711462453</v>
      </c>
      <c r="I59" s="358">
        <v>80</v>
      </c>
      <c r="J59" s="388">
        <v>3.9525691699604746</v>
      </c>
      <c r="K59" s="358">
        <v>92</v>
      </c>
      <c r="L59" s="388">
        <v>4.5454545454545459</v>
      </c>
      <c r="M59" s="358">
        <v>391</v>
      </c>
      <c r="N59" s="388">
        <v>19.318181818181817</v>
      </c>
      <c r="O59" s="358">
        <v>116</v>
      </c>
      <c r="P59" s="388">
        <v>5.7312252964426875</v>
      </c>
      <c r="Q59" s="358">
        <v>76</v>
      </c>
      <c r="R59" s="388">
        <v>3.7549407114624502</v>
      </c>
      <c r="S59" s="358">
        <v>266</v>
      </c>
      <c r="T59" s="388">
        <v>13.142292490118576</v>
      </c>
      <c r="U59" s="358">
        <v>0</v>
      </c>
      <c r="V59" s="406">
        <v>0</v>
      </c>
      <c r="W59" s="379">
        <v>2024</v>
      </c>
      <c r="X59" s="418"/>
    </row>
    <row r="60" spans="1:24" x14ac:dyDescent="0.2">
      <c r="A60" s="2" t="s">
        <v>47</v>
      </c>
      <c r="B60" s="263">
        <v>2018</v>
      </c>
      <c r="C60" s="347">
        <v>50</v>
      </c>
      <c r="D60" s="389">
        <v>8.8000000000000007</v>
      </c>
      <c r="E60" s="355">
        <v>479</v>
      </c>
      <c r="F60" s="389">
        <v>84.2</v>
      </c>
      <c r="G60" s="355">
        <v>4</v>
      </c>
      <c r="H60" s="389">
        <v>0.7</v>
      </c>
      <c r="I60" s="355">
        <v>9</v>
      </c>
      <c r="J60" s="389">
        <v>1.6</v>
      </c>
      <c r="K60" s="355">
        <v>8</v>
      </c>
      <c r="L60" s="389">
        <v>1.4</v>
      </c>
      <c r="M60" s="360">
        <v>3</v>
      </c>
      <c r="N60" s="391">
        <v>0.5</v>
      </c>
      <c r="O60" s="360">
        <v>4</v>
      </c>
      <c r="P60" s="391">
        <v>0.7</v>
      </c>
      <c r="Q60" s="360">
        <v>0</v>
      </c>
      <c r="R60" s="391">
        <v>0</v>
      </c>
      <c r="S60" s="360">
        <v>12</v>
      </c>
      <c r="T60" s="391">
        <v>2.1</v>
      </c>
      <c r="U60" s="360"/>
      <c r="V60" s="408"/>
      <c r="W60" s="378">
        <v>569</v>
      </c>
      <c r="X60" s="415">
        <v>40.9</v>
      </c>
    </row>
    <row r="61" spans="1:24" x14ac:dyDescent="0.2">
      <c r="B61" s="264">
        <v>2019</v>
      </c>
      <c r="C61" s="344">
        <v>64</v>
      </c>
      <c r="D61" s="386">
        <v>12.5</v>
      </c>
      <c r="E61" s="356">
        <v>409</v>
      </c>
      <c r="F61" s="386">
        <v>79.599999999999994</v>
      </c>
      <c r="G61" s="356">
        <v>7</v>
      </c>
      <c r="H61" s="386">
        <v>1.4</v>
      </c>
      <c r="I61" s="356">
        <v>5</v>
      </c>
      <c r="J61" s="386">
        <v>1</v>
      </c>
      <c r="K61" s="356">
        <v>3</v>
      </c>
      <c r="L61" s="386">
        <v>0.6</v>
      </c>
      <c r="M61" s="368"/>
      <c r="N61" s="398"/>
      <c r="O61" s="356">
        <v>12</v>
      </c>
      <c r="P61" s="386">
        <v>2.2999999999999998</v>
      </c>
      <c r="Q61" s="368"/>
      <c r="R61" s="398"/>
      <c r="S61" s="356">
        <v>12</v>
      </c>
      <c r="T61" s="386">
        <v>2.2999999999999998</v>
      </c>
      <c r="U61" s="356"/>
      <c r="V61" s="404"/>
      <c r="W61" s="375">
        <v>514</v>
      </c>
      <c r="X61" s="416">
        <v>37</v>
      </c>
    </row>
    <row r="62" spans="1:24" ht="13.5" thickBot="1" x14ac:dyDescent="0.25">
      <c r="B62" s="264">
        <v>2020</v>
      </c>
      <c r="C62" s="348">
        <v>27</v>
      </c>
      <c r="D62" s="390">
        <v>8.8000000000000007</v>
      </c>
      <c r="E62" s="359">
        <v>258</v>
      </c>
      <c r="F62" s="390">
        <v>84</v>
      </c>
      <c r="G62" s="359">
        <v>4</v>
      </c>
      <c r="H62" s="390">
        <v>1.3</v>
      </c>
      <c r="I62" s="359">
        <v>6</v>
      </c>
      <c r="J62" s="390">
        <v>2</v>
      </c>
      <c r="K62" s="370"/>
      <c r="L62" s="400"/>
      <c r="M62" s="359">
        <v>0</v>
      </c>
      <c r="N62" s="390">
        <v>0</v>
      </c>
      <c r="O62" s="359">
        <v>5</v>
      </c>
      <c r="P62" s="390">
        <v>1.6</v>
      </c>
      <c r="Q62" s="359">
        <v>3</v>
      </c>
      <c r="R62" s="390">
        <v>1</v>
      </c>
      <c r="S62" s="370"/>
      <c r="T62" s="400"/>
      <c r="U62" s="359"/>
      <c r="V62" s="409"/>
      <c r="W62" s="376">
        <v>307</v>
      </c>
      <c r="X62" s="417">
        <v>22.1</v>
      </c>
    </row>
    <row r="63" spans="1:24" ht="13.5" thickBot="1" x14ac:dyDescent="0.25">
      <c r="A63" s="262"/>
      <c r="B63" s="267" t="s">
        <v>7</v>
      </c>
      <c r="C63" s="346">
        <v>141</v>
      </c>
      <c r="D63" s="388">
        <v>10.143884892086332</v>
      </c>
      <c r="E63" s="358">
        <v>1146</v>
      </c>
      <c r="F63" s="388">
        <v>82.446043165467628</v>
      </c>
      <c r="G63" s="358">
        <v>15</v>
      </c>
      <c r="H63" s="388">
        <v>1.079136690647482</v>
      </c>
      <c r="I63" s="358">
        <v>20</v>
      </c>
      <c r="J63" s="388">
        <v>1.4388489208633095</v>
      </c>
      <c r="K63" s="358">
        <v>11</v>
      </c>
      <c r="L63" s="388">
        <v>0.79136690647482011</v>
      </c>
      <c r="M63" s="358">
        <v>3</v>
      </c>
      <c r="N63" s="388">
        <v>0.21582733812949639</v>
      </c>
      <c r="O63" s="358">
        <v>21</v>
      </c>
      <c r="P63" s="388">
        <v>1.5107913669064748</v>
      </c>
      <c r="Q63" s="358">
        <v>3</v>
      </c>
      <c r="R63" s="388">
        <v>0.21582733812949639</v>
      </c>
      <c r="S63" s="358">
        <v>24</v>
      </c>
      <c r="T63" s="388">
        <v>1.7266187050359711</v>
      </c>
      <c r="U63" s="358">
        <v>0</v>
      </c>
      <c r="V63" s="406">
        <v>0</v>
      </c>
      <c r="W63" s="379">
        <v>1390</v>
      </c>
      <c r="X63" s="418"/>
    </row>
    <row r="64" spans="1:24" x14ac:dyDescent="0.2">
      <c r="A64" s="2" t="s">
        <v>48</v>
      </c>
      <c r="B64" s="263">
        <v>2018</v>
      </c>
      <c r="C64" s="347">
        <v>251</v>
      </c>
      <c r="D64" s="389">
        <v>26.4</v>
      </c>
      <c r="E64" s="355">
        <v>408</v>
      </c>
      <c r="F64" s="389">
        <v>42.9</v>
      </c>
      <c r="G64" s="355">
        <v>72</v>
      </c>
      <c r="H64" s="389">
        <v>7.6</v>
      </c>
      <c r="I64" s="355">
        <v>75</v>
      </c>
      <c r="J64" s="389">
        <v>7.9</v>
      </c>
      <c r="K64" s="355">
        <v>39</v>
      </c>
      <c r="L64" s="389">
        <v>4.0999999999999996</v>
      </c>
      <c r="M64" s="355">
        <v>13</v>
      </c>
      <c r="N64" s="389">
        <v>1.4</v>
      </c>
      <c r="O64" s="355">
        <v>13</v>
      </c>
      <c r="P64" s="389">
        <v>1.4</v>
      </c>
      <c r="Q64" s="355">
        <v>11</v>
      </c>
      <c r="R64" s="389">
        <v>1.2</v>
      </c>
      <c r="S64" s="355">
        <v>70</v>
      </c>
      <c r="T64" s="389">
        <v>7.4</v>
      </c>
      <c r="U64" s="355"/>
      <c r="V64" s="407"/>
      <c r="W64" s="378">
        <v>952</v>
      </c>
      <c r="X64" s="415">
        <v>35.299999999999997</v>
      </c>
    </row>
    <row r="65" spans="1:24" x14ac:dyDescent="0.2">
      <c r="B65" s="264">
        <v>2019</v>
      </c>
      <c r="C65" s="344">
        <v>249</v>
      </c>
      <c r="D65" s="386">
        <v>25.5</v>
      </c>
      <c r="E65" s="356">
        <v>445</v>
      </c>
      <c r="F65" s="386">
        <v>45.6</v>
      </c>
      <c r="G65" s="356">
        <v>70</v>
      </c>
      <c r="H65" s="386">
        <v>7.2</v>
      </c>
      <c r="I65" s="356">
        <v>56</v>
      </c>
      <c r="J65" s="386">
        <v>5.7</v>
      </c>
      <c r="K65" s="356">
        <v>38</v>
      </c>
      <c r="L65" s="386">
        <v>3.9</v>
      </c>
      <c r="M65" s="356">
        <v>12</v>
      </c>
      <c r="N65" s="386">
        <v>1.2</v>
      </c>
      <c r="O65" s="356">
        <v>8</v>
      </c>
      <c r="P65" s="386">
        <v>0.8</v>
      </c>
      <c r="Q65" s="356">
        <v>8</v>
      </c>
      <c r="R65" s="386">
        <v>0.8</v>
      </c>
      <c r="S65" s="356">
        <v>89</v>
      </c>
      <c r="T65" s="386">
        <v>9.1</v>
      </c>
      <c r="U65" s="356"/>
      <c r="V65" s="404"/>
      <c r="W65" s="375">
        <v>975</v>
      </c>
      <c r="X65" s="416">
        <v>36.200000000000003</v>
      </c>
    </row>
    <row r="66" spans="1:24" ht="13.5" thickBot="1" x14ac:dyDescent="0.25">
      <c r="B66" s="264">
        <v>2020</v>
      </c>
      <c r="C66" s="345">
        <v>147</v>
      </c>
      <c r="D66" s="387">
        <v>19.2</v>
      </c>
      <c r="E66" s="357">
        <v>382</v>
      </c>
      <c r="F66" s="387">
        <v>49.8</v>
      </c>
      <c r="G66" s="357">
        <v>66</v>
      </c>
      <c r="H66" s="387">
        <v>8.6</v>
      </c>
      <c r="I66" s="357">
        <v>54</v>
      </c>
      <c r="J66" s="387">
        <v>7</v>
      </c>
      <c r="K66" s="357">
        <v>32</v>
      </c>
      <c r="L66" s="387">
        <v>4.2</v>
      </c>
      <c r="M66" s="357">
        <v>6</v>
      </c>
      <c r="N66" s="387">
        <v>0.8</v>
      </c>
      <c r="O66" s="357">
        <v>11</v>
      </c>
      <c r="P66" s="387">
        <v>1.4</v>
      </c>
      <c r="Q66" s="357">
        <v>10</v>
      </c>
      <c r="R66" s="387">
        <v>1.3</v>
      </c>
      <c r="S66" s="357">
        <v>59</v>
      </c>
      <c r="T66" s="387">
        <v>7.7</v>
      </c>
      <c r="U66" s="357"/>
      <c r="V66" s="405"/>
      <c r="W66" s="376">
        <v>767</v>
      </c>
      <c r="X66" s="417">
        <v>28.5</v>
      </c>
    </row>
    <row r="67" spans="1:24" ht="13.5" thickBot="1" x14ac:dyDescent="0.25">
      <c r="A67" s="262"/>
      <c r="B67" s="267" t="s">
        <v>7</v>
      </c>
      <c r="C67" s="346">
        <v>647</v>
      </c>
      <c r="D67" s="388">
        <v>24.016332590942834</v>
      </c>
      <c r="E67" s="358">
        <v>1235</v>
      </c>
      <c r="F67" s="388">
        <v>45.842613214550852</v>
      </c>
      <c r="G67" s="358">
        <v>208</v>
      </c>
      <c r="H67" s="388">
        <v>7.7208611729769849</v>
      </c>
      <c r="I67" s="358">
        <v>185</v>
      </c>
      <c r="J67" s="388">
        <v>6.867112100965107</v>
      </c>
      <c r="K67" s="358">
        <v>109</v>
      </c>
      <c r="L67" s="388">
        <v>4.0460282108389016</v>
      </c>
      <c r="M67" s="358">
        <v>31</v>
      </c>
      <c r="N67" s="388">
        <v>1.1507052709725316</v>
      </c>
      <c r="O67" s="358">
        <v>32</v>
      </c>
      <c r="P67" s="388">
        <v>1.1878247958426131</v>
      </c>
      <c r="Q67" s="358">
        <v>29</v>
      </c>
      <c r="R67" s="388">
        <v>1.0764662212323683</v>
      </c>
      <c r="S67" s="358">
        <v>218</v>
      </c>
      <c r="T67" s="388">
        <v>8.0920564216778033</v>
      </c>
      <c r="U67" s="358">
        <v>0</v>
      </c>
      <c r="V67" s="406">
        <v>0</v>
      </c>
      <c r="W67" s="379">
        <v>2694</v>
      </c>
      <c r="X67" s="418"/>
    </row>
    <row r="68" spans="1:24" x14ac:dyDescent="0.2">
      <c r="A68" s="2" t="s">
        <v>49</v>
      </c>
      <c r="B68" s="263">
        <v>2018</v>
      </c>
      <c r="C68" s="347">
        <v>320</v>
      </c>
      <c r="D68" s="389">
        <v>43</v>
      </c>
      <c r="E68" s="355">
        <v>38</v>
      </c>
      <c r="F68" s="389">
        <v>5.0999999999999996</v>
      </c>
      <c r="G68" s="355">
        <v>107</v>
      </c>
      <c r="H68" s="389">
        <v>14.4</v>
      </c>
      <c r="I68" s="355">
        <v>46</v>
      </c>
      <c r="J68" s="389">
        <v>6.2</v>
      </c>
      <c r="K68" s="355">
        <v>55</v>
      </c>
      <c r="L68" s="389">
        <v>7.4</v>
      </c>
      <c r="M68" s="355">
        <v>40</v>
      </c>
      <c r="N68" s="389">
        <v>5.4</v>
      </c>
      <c r="O68" s="355">
        <v>27</v>
      </c>
      <c r="P68" s="389">
        <v>3.6</v>
      </c>
      <c r="Q68" s="355">
        <v>26</v>
      </c>
      <c r="R68" s="389">
        <v>3.5</v>
      </c>
      <c r="S68" s="355">
        <v>85</v>
      </c>
      <c r="T68" s="389">
        <v>11.4</v>
      </c>
      <c r="U68" s="355"/>
      <c r="V68" s="407"/>
      <c r="W68" s="378">
        <v>744</v>
      </c>
      <c r="X68" s="415">
        <v>37</v>
      </c>
    </row>
    <row r="69" spans="1:24" x14ac:dyDescent="0.2">
      <c r="B69" s="264">
        <v>2019</v>
      </c>
      <c r="C69" s="344">
        <v>316</v>
      </c>
      <c r="D69" s="386">
        <v>43.9</v>
      </c>
      <c r="E69" s="356">
        <v>14</v>
      </c>
      <c r="F69" s="386">
        <v>1.9</v>
      </c>
      <c r="G69" s="356">
        <v>107</v>
      </c>
      <c r="H69" s="386">
        <v>14.9</v>
      </c>
      <c r="I69" s="356">
        <v>51</v>
      </c>
      <c r="J69" s="386">
        <v>7.1</v>
      </c>
      <c r="K69" s="356">
        <v>50</v>
      </c>
      <c r="L69" s="386">
        <v>7</v>
      </c>
      <c r="M69" s="356">
        <v>47</v>
      </c>
      <c r="N69" s="386">
        <v>6.5</v>
      </c>
      <c r="O69" s="356">
        <v>35</v>
      </c>
      <c r="P69" s="386">
        <v>4.9000000000000004</v>
      </c>
      <c r="Q69" s="356">
        <v>33</v>
      </c>
      <c r="R69" s="386">
        <v>4.5999999999999996</v>
      </c>
      <c r="S69" s="356">
        <v>66</v>
      </c>
      <c r="T69" s="386">
        <v>9.1999999999999993</v>
      </c>
      <c r="U69" s="356"/>
      <c r="V69" s="404"/>
      <c r="W69" s="375">
        <v>719</v>
      </c>
      <c r="X69" s="416">
        <v>35.799999999999997</v>
      </c>
    </row>
    <row r="70" spans="1:24" ht="13.5" thickBot="1" x14ac:dyDescent="0.25">
      <c r="B70" s="264">
        <v>2020</v>
      </c>
      <c r="C70" s="345">
        <v>195</v>
      </c>
      <c r="D70" s="387">
        <v>35.700000000000003</v>
      </c>
      <c r="E70" s="357">
        <v>22</v>
      </c>
      <c r="F70" s="387">
        <v>4</v>
      </c>
      <c r="G70" s="357">
        <v>75</v>
      </c>
      <c r="H70" s="387">
        <v>13.7</v>
      </c>
      <c r="I70" s="357">
        <v>53</v>
      </c>
      <c r="J70" s="387">
        <v>9.6999999999999993</v>
      </c>
      <c r="K70" s="357">
        <v>34</v>
      </c>
      <c r="L70" s="387">
        <v>6.2</v>
      </c>
      <c r="M70" s="357">
        <v>22</v>
      </c>
      <c r="N70" s="387">
        <v>4</v>
      </c>
      <c r="O70" s="357">
        <v>26</v>
      </c>
      <c r="P70" s="387">
        <v>4.8</v>
      </c>
      <c r="Q70" s="357">
        <v>40</v>
      </c>
      <c r="R70" s="387">
        <v>7.3</v>
      </c>
      <c r="S70" s="357">
        <v>79</v>
      </c>
      <c r="T70" s="387">
        <v>14.5</v>
      </c>
      <c r="U70" s="357"/>
      <c r="V70" s="405"/>
      <c r="W70" s="376">
        <v>546</v>
      </c>
      <c r="X70" s="417">
        <v>27.2</v>
      </c>
    </row>
    <row r="71" spans="1:24" ht="13.5" thickBot="1" x14ac:dyDescent="0.25">
      <c r="A71" s="262"/>
      <c r="B71" s="267" t="s">
        <v>7</v>
      </c>
      <c r="C71" s="346">
        <v>831</v>
      </c>
      <c r="D71" s="388">
        <v>41.363862618218015</v>
      </c>
      <c r="E71" s="358">
        <v>74</v>
      </c>
      <c r="F71" s="388">
        <v>3.683424589347934</v>
      </c>
      <c r="G71" s="358">
        <v>289</v>
      </c>
      <c r="H71" s="388">
        <v>14.385266301642607</v>
      </c>
      <c r="I71" s="358">
        <v>150</v>
      </c>
      <c r="J71" s="388">
        <v>7.4664011946241908</v>
      </c>
      <c r="K71" s="358">
        <v>139</v>
      </c>
      <c r="L71" s="388">
        <v>6.9188651070184166</v>
      </c>
      <c r="M71" s="358">
        <v>109</v>
      </c>
      <c r="N71" s="388">
        <v>5.425584868093579</v>
      </c>
      <c r="O71" s="358">
        <v>88</v>
      </c>
      <c r="P71" s="388">
        <v>4.3802887008461928</v>
      </c>
      <c r="Q71" s="358">
        <v>99</v>
      </c>
      <c r="R71" s="388">
        <v>4.9278247884519661</v>
      </c>
      <c r="S71" s="358">
        <v>230</v>
      </c>
      <c r="T71" s="388">
        <v>11.448481831757093</v>
      </c>
      <c r="U71" s="358">
        <v>0</v>
      </c>
      <c r="V71" s="406">
        <v>0</v>
      </c>
      <c r="W71" s="379">
        <v>2009</v>
      </c>
      <c r="X71" s="418"/>
    </row>
    <row r="72" spans="1:24" x14ac:dyDescent="0.2">
      <c r="A72" s="2" t="s">
        <v>50</v>
      </c>
      <c r="B72" s="263">
        <v>2018</v>
      </c>
      <c r="C72" s="347">
        <v>237</v>
      </c>
      <c r="D72" s="389">
        <v>27</v>
      </c>
      <c r="E72" s="355">
        <v>324</v>
      </c>
      <c r="F72" s="389">
        <v>36.9</v>
      </c>
      <c r="G72" s="355">
        <v>84</v>
      </c>
      <c r="H72" s="389">
        <v>9.6</v>
      </c>
      <c r="I72" s="355">
        <v>65</v>
      </c>
      <c r="J72" s="389">
        <v>7.4</v>
      </c>
      <c r="K72" s="355">
        <v>57</v>
      </c>
      <c r="L72" s="389">
        <v>6.5</v>
      </c>
      <c r="M72" s="355">
        <v>21</v>
      </c>
      <c r="N72" s="389">
        <v>2.4</v>
      </c>
      <c r="O72" s="355">
        <v>25</v>
      </c>
      <c r="P72" s="389">
        <v>2.9</v>
      </c>
      <c r="Q72" s="355">
        <v>4</v>
      </c>
      <c r="R72" s="389">
        <v>0.5</v>
      </c>
      <c r="S72" s="355">
        <v>60</v>
      </c>
      <c r="T72" s="389">
        <v>6.8</v>
      </c>
      <c r="U72" s="355"/>
      <c r="V72" s="407"/>
      <c r="W72" s="378">
        <v>877</v>
      </c>
      <c r="X72" s="415">
        <v>37.299999999999997</v>
      </c>
    </row>
    <row r="73" spans="1:24" x14ac:dyDescent="0.2">
      <c r="B73" s="264">
        <v>2019</v>
      </c>
      <c r="C73" s="344">
        <v>210</v>
      </c>
      <c r="D73" s="386">
        <v>26.2</v>
      </c>
      <c r="E73" s="356">
        <v>313</v>
      </c>
      <c r="F73" s="386">
        <v>39.1</v>
      </c>
      <c r="G73" s="356">
        <v>94</v>
      </c>
      <c r="H73" s="386">
        <v>11.7</v>
      </c>
      <c r="I73" s="356">
        <v>38</v>
      </c>
      <c r="J73" s="386">
        <v>4.7</v>
      </c>
      <c r="K73" s="356">
        <v>42</v>
      </c>
      <c r="L73" s="386">
        <v>5.2</v>
      </c>
      <c r="M73" s="356">
        <v>29</v>
      </c>
      <c r="N73" s="386">
        <v>3.6</v>
      </c>
      <c r="O73" s="356">
        <v>19</v>
      </c>
      <c r="P73" s="386">
        <v>2.4</v>
      </c>
      <c r="Q73" s="356">
        <v>16</v>
      </c>
      <c r="R73" s="386">
        <v>2</v>
      </c>
      <c r="S73" s="356">
        <v>40</v>
      </c>
      <c r="T73" s="386">
        <v>5</v>
      </c>
      <c r="U73" s="356"/>
      <c r="V73" s="404"/>
      <c r="W73" s="375">
        <v>801</v>
      </c>
      <c r="X73" s="416">
        <v>34.1</v>
      </c>
    </row>
    <row r="74" spans="1:24" ht="13.5" thickBot="1" x14ac:dyDescent="0.25">
      <c r="B74" s="264">
        <v>2020</v>
      </c>
      <c r="C74" s="345">
        <v>119</v>
      </c>
      <c r="D74" s="387">
        <v>17.7</v>
      </c>
      <c r="E74" s="357">
        <v>281</v>
      </c>
      <c r="F74" s="387">
        <v>41.9</v>
      </c>
      <c r="G74" s="357">
        <v>83</v>
      </c>
      <c r="H74" s="387">
        <v>12.4</v>
      </c>
      <c r="I74" s="357">
        <v>37</v>
      </c>
      <c r="J74" s="387">
        <v>5.5</v>
      </c>
      <c r="K74" s="357">
        <v>22</v>
      </c>
      <c r="L74" s="387">
        <v>3.3</v>
      </c>
      <c r="M74" s="357">
        <v>22</v>
      </c>
      <c r="N74" s="387">
        <v>3.3</v>
      </c>
      <c r="O74" s="357">
        <v>28</v>
      </c>
      <c r="P74" s="387">
        <v>4.2</v>
      </c>
      <c r="Q74" s="357">
        <v>17</v>
      </c>
      <c r="R74" s="387">
        <v>2.5</v>
      </c>
      <c r="S74" s="357">
        <v>62</v>
      </c>
      <c r="T74" s="387">
        <v>9.1999999999999993</v>
      </c>
      <c r="U74" s="357"/>
      <c r="V74" s="405"/>
      <c r="W74" s="380">
        <v>671</v>
      </c>
      <c r="X74" s="417">
        <v>28.6</v>
      </c>
    </row>
    <row r="75" spans="1:24" ht="13.5" thickBot="1" x14ac:dyDescent="0.25">
      <c r="A75" s="262"/>
      <c r="B75" s="267" t="s">
        <v>7</v>
      </c>
      <c r="C75" s="346">
        <v>566</v>
      </c>
      <c r="D75" s="388">
        <v>24.095359727543634</v>
      </c>
      <c r="E75" s="358">
        <v>918</v>
      </c>
      <c r="F75" s="388">
        <v>39.080459770114942</v>
      </c>
      <c r="G75" s="358">
        <v>261</v>
      </c>
      <c r="H75" s="388">
        <v>11.111111111111111</v>
      </c>
      <c r="I75" s="358">
        <v>140</v>
      </c>
      <c r="J75" s="388">
        <v>5.9599829714772241</v>
      </c>
      <c r="K75" s="358">
        <v>121</v>
      </c>
      <c r="L75" s="388">
        <v>5.1511281396338866</v>
      </c>
      <c r="M75" s="358">
        <v>72</v>
      </c>
      <c r="N75" s="388">
        <v>3.0651340996168579</v>
      </c>
      <c r="O75" s="358">
        <v>72</v>
      </c>
      <c r="P75" s="388">
        <v>3.0651340996168579</v>
      </c>
      <c r="Q75" s="358">
        <v>37</v>
      </c>
      <c r="R75" s="388">
        <v>1.5751383567475523</v>
      </c>
      <c r="S75" s="358">
        <v>162</v>
      </c>
      <c r="T75" s="388">
        <v>6.8965517241379306</v>
      </c>
      <c r="U75" s="358">
        <v>0</v>
      </c>
      <c r="V75" s="406">
        <v>0</v>
      </c>
      <c r="W75" s="379">
        <v>2349</v>
      </c>
      <c r="X75" s="418"/>
    </row>
    <row r="76" spans="1:24" x14ac:dyDescent="0.2">
      <c r="A76" s="2" t="s">
        <v>51</v>
      </c>
      <c r="B76" s="263">
        <v>2018</v>
      </c>
      <c r="C76" s="347">
        <v>176</v>
      </c>
      <c r="D76" s="389">
        <v>55.3</v>
      </c>
      <c r="E76" s="355">
        <v>15</v>
      </c>
      <c r="F76" s="389">
        <v>4.7</v>
      </c>
      <c r="G76" s="355">
        <v>30</v>
      </c>
      <c r="H76" s="389">
        <v>9.4</v>
      </c>
      <c r="I76" s="369"/>
      <c r="J76" s="399"/>
      <c r="K76" s="360">
        <v>24</v>
      </c>
      <c r="L76" s="391">
        <v>7.5</v>
      </c>
      <c r="M76" s="360">
        <v>25</v>
      </c>
      <c r="N76" s="391">
        <v>7.9</v>
      </c>
      <c r="O76" s="369"/>
      <c r="P76" s="399"/>
      <c r="Q76" s="360">
        <v>16</v>
      </c>
      <c r="R76" s="391">
        <v>5</v>
      </c>
      <c r="S76" s="360">
        <v>22</v>
      </c>
      <c r="T76" s="391">
        <v>6.9</v>
      </c>
      <c r="U76" s="360"/>
      <c r="V76" s="408"/>
      <c r="W76" s="378">
        <v>318</v>
      </c>
      <c r="X76" s="415">
        <v>37.6</v>
      </c>
    </row>
    <row r="77" spans="1:24" x14ac:dyDescent="0.2">
      <c r="B77" s="264">
        <v>2019</v>
      </c>
      <c r="C77" s="344">
        <v>190</v>
      </c>
      <c r="D77" s="386">
        <v>57.8</v>
      </c>
      <c r="E77" s="356">
        <v>8</v>
      </c>
      <c r="F77" s="386">
        <v>2.4</v>
      </c>
      <c r="G77" s="356">
        <v>26</v>
      </c>
      <c r="H77" s="386">
        <v>7.9</v>
      </c>
      <c r="I77" s="368"/>
      <c r="J77" s="398"/>
      <c r="K77" s="356">
        <v>10</v>
      </c>
      <c r="L77" s="386">
        <v>3</v>
      </c>
      <c r="M77" s="356">
        <v>29</v>
      </c>
      <c r="N77" s="386">
        <v>8.8000000000000007</v>
      </c>
      <c r="O77" s="368"/>
      <c r="P77" s="398"/>
      <c r="Q77" s="356">
        <v>30</v>
      </c>
      <c r="R77" s="386">
        <v>9.1</v>
      </c>
      <c r="S77" s="356">
        <v>32</v>
      </c>
      <c r="T77" s="386">
        <v>9.6999999999999993</v>
      </c>
      <c r="U77" s="356"/>
      <c r="V77" s="404"/>
      <c r="W77" s="375">
        <v>329</v>
      </c>
      <c r="X77" s="416">
        <v>38.9</v>
      </c>
    </row>
    <row r="78" spans="1:24" ht="13.5" thickBot="1" x14ac:dyDescent="0.25">
      <c r="B78" s="264">
        <v>2020</v>
      </c>
      <c r="C78" s="348">
        <v>85</v>
      </c>
      <c r="D78" s="390">
        <v>42.7</v>
      </c>
      <c r="E78" s="359">
        <v>9</v>
      </c>
      <c r="F78" s="390">
        <v>4.5</v>
      </c>
      <c r="G78" s="359">
        <v>28</v>
      </c>
      <c r="H78" s="390">
        <v>14.1</v>
      </c>
      <c r="I78" s="359">
        <v>3</v>
      </c>
      <c r="J78" s="390">
        <v>1.5</v>
      </c>
      <c r="K78" s="359">
        <v>15</v>
      </c>
      <c r="L78" s="390">
        <v>7.5</v>
      </c>
      <c r="M78" s="359">
        <v>11</v>
      </c>
      <c r="N78" s="390">
        <v>5.5</v>
      </c>
      <c r="O78" s="359">
        <v>0</v>
      </c>
      <c r="P78" s="390">
        <v>0</v>
      </c>
      <c r="Q78" s="357">
        <v>29</v>
      </c>
      <c r="R78" s="387">
        <v>14.6</v>
      </c>
      <c r="S78" s="357">
        <v>19</v>
      </c>
      <c r="T78" s="387">
        <v>9.5</v>
      </c>
      <c r="U78" s="357"/>
      <c r="V78" s="405"/>
      <c r="W78" s="376">
        <v>199</v>
      </c>
      <c r="X78" s="417">
        <v>23.5</v>
      </c>
    </row>
    <row r="79" spans="1:24" ht="13.5" thickBot="1" x14ac:dyDescent="0.25">
      <c r="A79" s="262"/>
      <c r="B79" s="267" t="s">
        <v>7</v>
      </c>
      <c r="C79" s="346">
        <v>451</v>
      </c>
      <c r="D79" s="388">
        <v>53.309692671394806</v>
      </c>
      <c r="E79" s="358">
        <v>32</v>
      </c>
      <c r="F79" s="388">
        <v>3.7825059101654848</v>
      </c>
      <c r="G79" s="358">
        <v>84</v>
      </c>
      <c r="H79" s="388">
        <v>9.9290780141843982</v>
      </c>
      <c r="I79" s="358">
        <v>3</v>
      </c>
      <c r="J79" s="388">
        <v>0.3546099290780142</v>
      </c>
      <c r="K79" s="358">
        <v>49</v>
      </c>
      <c r="L79" s="388">
        <v>5.791962174940898</v>
      </c>
      <c r="M79" s="358">
        <v>65</v>
      </c>
      <c r="N79" s="388">
        <v>7.6832151300236404</v>
      </c>
      <c r="O79" s="358">
        <v>0</v>
      </c>
      <c r="P79" s="388">
        <v>0</v>
      </c>
      <c r="Q79" s="358">
        <v>75</v>
      </c>
      <c r="R79" s="388">
        <v>8.8652482269503547</v>
      </c>
      <c r="S79" s="358">
        <v>73</v>
      </c>
      <c r="T79" s="388">
        <v>8.6288416075650112</v>
      </c>
      <c r="U79" s="358">
        <v>0</v>
      </c>
      <c r="V79" s="406">
        <v>0</v>
      </c>
      <c r="W79" s="379">
        <v>846</v>
      </c>
      <c r="X79" s="418"/>
    </row>
    <row r="80" spans="1:24" x14ac:dyDescent="0.2">
      <c r="A80" s="2" t="s">
        <v>52</v>
      </c>
      <c r="B80" s="263">
        <v>2018</v>
      </c>
      <c r="C80" s="347">
        <v>197</v>
      </c>
      <c r="D80" s="389">
        <v>35.1</v>
      </c>
      <c r="E80" s="355">
        <v>13</v>
      </c>
      <c r="F80" s="389">
        <v>2.2999999999999998</v>
      </c>
      <c r="G80" s="355">
        <v>85</v>
      </c>
      <c r="H80" s="389">
        <v>15.2</v>
      </c>
      <c r="I80" s="355">
        <v>58</v>
      </c>
      <c r="J80" s="389">
        <v>10.3</v>
      </c>
      <c r="K80" s="355">
        <v>53</v>
      </c>
      <c r="L80" s="389">
        <v>9.4</v>
      </c>
      <c r="M80" s="355">
        <v>42</v>
      </c>
      <c r="N80" s="389">
        <v>7.5</v>
      </c>
      <c r="O80" s="355">
        <v>56</v>
      </c>
      <c r="P80" s="389">
        <v>10</v>
      </c>
      <c r="Q80" s="355">
        <v>14</v>
      </c>
      <c r="R80" s="389">
        <v>2.5</v>
      </c>
      <c r="S80" s="355">
        <v>43</v>
      </c>
      <c r="T80" s="389">
        <v>7.7</v>
      </c>
      <c r="U80" s="355"/>
      <c r="V80" s="407"/>
      <c r="W80" s="378">
        <v>561</v>
      </c>
      <c r="X80" s="415">
        <v>35</v>
      </c>
    </row>
    <row r="81" spans="1:24" x14ac:dyDescent="0.2">
      <c r="B81" s="264">
        <v>2019</v>
      </c>
      <c r="C81" s="344">
        <v>172</v>
      </c>
      <c r="D81" s="386">
        <v>31.3</v>
      </c>
      <c r="E81" s="356">
        <v>8</v>
      </c>
      <c r="F81" s="386">
        <v>1.5</v>
      </c>
      <c r="G81" s="356">
        <v>85</v>
      </c>
      <c r="H81" s="386">
        <v>15.5</v>
      </c>
      <c r="I81" s="356">
        <v>47</v>
      </c>
      <c r="J81" s="386">
        <v>8.5</v>
      </c>
      <c r="K81" s="356">
        <v>51</v>
      </c>
      <c r="L81" s="386">
        <v>9.3000000000000007</v>
      </c>
      <c r="M81" s="356">
        <v>54</v>
      </c>
      <c r="N81" s="386">
        <v>9.8000000000000007</v>
      </c>
      <c r="O81" s="356">
        <v>57</v>
      </c>
      <c r="P81" s="386">
        <v>10.4</v>
      </c>
      <c r="Q81" s="356">
        <v>16</v>
      </c>
      <c r="R81" s="386">
        <v>2.9</v>
      </c>
      <c r="S81" s="356">
        <v>60</v>
      </c>
      <c r="T81" s="386">
        <v>10.9</v>
      </c>
      <c r="U81" s="356"/>
      <c r="V81" s="404"/>
      <c r="W81" s="375">
        <v>550</v>
      </c>
      <c r="X81" s="416">
        <v>34.299999999999997</v>
      </c>
    </row>
    <row r="82" spans="1:24" ht="13.5" thickBot="1" x14ac:dyDescent="0.25">
      <c r="B82" s="264">
        <v>2020</v>
      </c>
      <c r="C82" s="348">
        <v>132</v>
      </c>
      <c r="D82" s="390">
        <v>26.7</v>
      </c>
      <c r="E82" s="359">
        <v>3</v>
      </c>
      <c r="F82" s="390">
        <v>0.6</v>
      </c>
      <c r="G82" s="359">
        <v>87</v>
      </c>
      <c r="H82" s="390">
        <v>17.600000000000001</v>
      </c>
      <c r="I82" s="359">
        <v>46</v>
      </c>
      <c r="J82" s="390">
        <v>9.3000000000000007</v>
      </c>
      <c r="K82" s="359">
        <v>38</v>
      </c>
      <c r="L82" s="390">
        <v>7.7</v>
      </c>
      <c r="M82" s="359">
        <v>22</v>
      </c>
      <c r="N82" s="390">
        <v>4.5</v>
      </c>
      <c r="O82" s="359">
        <v>75</v>
      </c>
      <c r="P82" s="390">
        <v>15.2</v>
      </c>
      <c r="Q82" s="359">
        <v>24</v>
      </c>
      <c r="R82" s="390">
        <v>4.9000000000000004</v>
      </c>
      <c r="S82" s="359">
        <v>67</v>
      </c>
      <c r="T82" s="390">
        <v>13.6</v>
      </c>
      <c r="U82" s="359"/>
      <c r="V82" s="409"/>
      <c r="W82" s="376">
        <v>494</v>
      </c>
      <c r="X82" s="417">
        <v>30.8</v>
      </c>
    </row>
    <row r="83" spans="1:24" ht="13.5" thickBot="1" x14ac:dyDescent="0.25">
      <c r="A83" s="262"/>
      <c r="B83" s="267" t="s">
        <v>7</v>
      </c>
      <c r="C83" s="346">
        <v>501</v>
      </c>
      <c r="D83" s="388">
        <v>31.21495327102804</v>
      </c>
      <c r="E83" s="358">
        <v>24</v>
      </c>
      <c r="F83" s="388">
        <v>1.4953271028037385</v>
      </c>
      <c r="G83" s="358">
        <v>257</v>
      </c>
      <c r="H83" s="388">
        <v>16.012461059190031</v>
      </c>
      <c r="I83" s="358">
        <v>151</v>
      </c>
      <c r="J83" s="388">
        <v>9.40809968847352</v>
      </c>
      <c r="K83" s="358">
        <v>142</v>
      </c>
      <c r="L83" s="388">
        <v>8.8473520249221185</v>
      </c>
      <c r="M83" s="358">
        <v>118</v>
      </c>
      <c r="N83" s="388">
        <v>7.35202492211838</v>
      </c>
      <c r="O83" s="358">
        <v>188</v>
      </c>
      <c r="P83" s="388">
        <v>11.713395638629283</v>
      </c>
      <c r="Q83" s="358">
        <v>54</v>
      </c>
      <c r="R83" s="388">
        <v>3.3644859813084111</v>
      </c>
      <c r="S83" s="358">
        <v>170</v>
      </c>
      <c r="T83" s="388">
        <v>10.59190031152648</v>
      </c>
      <c r="U83" s="358">
        <v>0</v>
      </c>
      <c r="V83" s="406">
        <v>0</v>
      </c>
      <c r="W83" s="379">
        <v>1605</v>
      </c>
      <c r="X83" s="418"/>
    </row>
    <row r="84" spans="1:24" x14ac:dyDescent="0.2">
      <c r="A84" s="2" t="s">
        <v>53</v>
      </c>
      <c r="B84" s="263">
        <v>2018</v>
      </c>
      <c r="C84" s="349">
        <v>175</v>
      </c>
      <c r="D84" s="391">
        <v>54.5</v>
      </c>
      <c r="E84" s="360">
        <v>14</v>
      </c>
      <c r="F84" s="391">
        <v>4.4000000000000004</v>
      </c>
      <c r="G84" s="360">
        <v>46</v>
      </c>
      <c r="H84" s="391">
        <v>14.3</v>
      </c>
      <c r="I84" s="360">
        <v>18</v>
      </c>
      <c r="J84" s="391">
        <v>5.6</v>
      </c>
      <c r="K84" s="360">
        <v>32</v>
      </c>
      <c r="L84" s="391">
        <v>10</v>
      </c>
      <c r="M84" s="369"/>
      <c r="N84" s="399"/>
      <c r="O84" s="369"/>
      <c r="P84" s="399"/>
      <c r="Q84" s="360">
        <v>9</v>
      </c>
      <c r="R84" s="391">
        <v>2.8</v>
      </c>
      <c r="S84" s="360">
        <v>25</v>
      </c>
      <c r="T84" s="391">
        <v>7.8</v>
      </c>
      <c r="U84" s="360"/>
      <c r="V84" s="408"/>
      <c r="W84" s="378">
        <v>321</v>
      </c>
      <c r="X84" s="415">
        <v>31.6</v>
      </c>
    </row>
    <row r="85" spans="1:24" x14ac:dyDescent="0.2">
      <c r="B85" s="264">
        <v>2019</v>
      </c>
      <c r="C85" s="344">
        <v>211</v>
      </c>
      <c r="D85" s="386">
        <v>52.9</v>
      </c>
      <c r="E85" s="356">
        <v>12</v>
      </c>
      <c r="F85" s="386">
        <v>3</v>
      </c>
      <c r="G85" s="356">
        <v>88</v>
      </c>
      <c r="H85" s="386">
        <v>22.1</v>
      </c>
      <c r="I85" s="356">
        <v>11</v>
      </c>
      <c r="J85" s="386">
        <v>2.8</v>
      </c>
      <c r="K85" s="356">
        <v>23</v>
      </c>
      <c r="L85" s="386">
        <v>5.8</v>
      </c>
      <c r="M85" s="356">
        <v>3</v>
      </c>
      <c r="N85" s="386">
        <v>0.8</v>
      </c>
      <c r="O85" s="356">
        <v>0</v>
      </c>
      <c r="P85" s="386">
        <v>0</v>
      </c>
      <c r="Q85" s="356">
        <v>16</v>
      </c>
      <c r="R85" s="386">
        <v>4</v>
      </c>
      <c r="S85" s="356">
        <v>35</v>
      </c>
      <c r="T85" s="386">
        <v>8.8000000000000007</v>
      </c>
      <c r="U85" s="356"/>
      <c r="V85" s="404"/>
      <c r="W85" s="375">
        <v>399</v>
      </c>
      <c r="X85" s="416">
        <v>39.299999999999997</v>
      </c>
    </row>
    <row r="86" spans="1:24" ht="13.5" thickBot="1" x14ac:dyDescent="0.25">
      <c r="B86" s="264">
        <v>2020</v>
      </c>
      <c r="C86" s="348">
        <v>118</v>
      </c>
      <c r="D86" s="390">
        <v>39.9</v>
      </c>
      <c r="E86" s="359">
        <v>12</v>
      </c>
      <c r="F86" s="390">
        <v>4.0999999999999996</v>
      </c>
      <c r="G86" s="359">
        <v>55</v>
      </c>
      <c r="H86" s="390">
        <v>18.600000000000001</v>
      </c>
      <c r="I86" s="359">
        <v>15</v>
      </c>
      <c r="J86" s="390">
        <v>5.0999999999999996</v>
      </c>
      <c r="K86" s="359">
        <v>22</v>
      </c>
      <c r="L86" s="390">
        <v>7.4</v>
      </c>
      <c r="M86" s="370"/>
      <c r="N86" s="400"/>
      <c r="O86" s="370"/>
      <c r="P86" s="400"/>
      <c r="Q86" s="359">
        <v>34</v>
      </c>
      <c r="R86" s="390">
        <v>11.5</v>
      </c>
      <c r="S86" s="359">
        <v>38</v>
      </c>
      <c r="T86" s="390">
        <v>12.8</v>
      </c>
      <c r="U86" s="359"/>
      <c r="V86" s="409"/>
      <c r="W86" s="376">
        <v>296</v>
      </c>
      <c r="X86" s="417">
        <v>29.1</v>
      </c>
    </row>
    <row r="87" spans="1:24" ht="13.5" thickBot="1" x14ac:dyDescent="0.25">
      <c r="A87" s="262"/>
      <c r="B87" s="267" t="s">
        <v>7</v>
      </c>
      <c r="C87" s="346">
        <v>504</v>
      </c>
      <c r="D87" s="388">
        <v>49.606299212598429</v>
      </c>
      <c r="E87" s="358">
        <v>38</v>
      </c>
      <c r="F87" s="388">
        <v>3.7401574803149611</v>
      </c>
      <c r="G87" s="358">
        <v>189</v>
      </c>
      <c r="H87" s="388">
        <v>18.602362204724411</v>
      </c>
      <c r="I87" s="358">
        <v>44</v>
      </c>
      <c r="J87" s="388">
        <v>4.3307086614173231</v>
      </c>
      <c r="K87" s="358">
        <v>77</v>
      </c>
      <c r="L87" s="388">
        <v>7.5787401574803157</v>
      </c>
      <c r="M87" s="358">
        <v>3</v>
      </c>
      <c r="N87" s="388">
        <v>0.29527559055118108</v>
      </c>
      <c r="O87" s="358">
        <v>0</v>
      </c>
      <c r="P87" s="388">
        <v>0</v>
      </c>
      <c r="Q87" s="358">
        <v>59</v>
      </c>
      <c r="R87" s="388">
        <v>5.8070866141732287</v>
      </c>
      <c r="S87" s="358">
        <v>98</v>
      </c>
      <c r="T87" s="388">
        <v>9.6456692913385815</v>
      </c>
      <c r="U87" s="358">
        <v>0</v>
      </c>
      <c r="V87" s="406">
        <v>0</v>
      </c>
      <c r="W87" s="379">
        <v>1016</v>
      </c>
      <c r="X87" s="418"/>
    </row>
    <row r="88" spans="1:24" x14ac:dyDescent="0.2">
      <c r="A88" s="2" t="s">
        <v>54</v>
      </c>
      <c r="B88" s="263">
        <v>2018</v>
      </c>
      <c r="C88" s="349">
        <v>218</v>
      </c>
      <c r="D88" s="391">
        <v>18</v>
      </c>
      <c r="E88" s="360">
        <v>512</v>
      </c>
      <c r="F88" s="391">
        <v>42.3</v>
      </c>
      <c r="G88" s="360">
        <v>120</v>
      </c>
      <c r="H88" s="391">
        <v>9.9</v>
      </c>
      <c r="I88" s="360">
        <v>90</v>
      </c>
      <c r="J88" s="391">
        <v>7.4</v>
      </c>
      <c r="K88" s="360">
        <v>49</v>
      </c>
      <c r="L88" s="391">
        <v>4</v>
      </c>
      <c r="M88" s="360">
        <v>17</v>
      </c>
      <c r="N88" s="391">
        <v>1.4</v>
      </c>
      <c r="O88" s="360">
        <v>47</v>
      </c>
      <c r="P88" s="391">
        <v>3.9</v>
      </c>
      <c r="Q88" s="360">
        <v>35</v>
      </c>
      <c r="R88" s="391">
        <v>2.9</v>
      </c>
      <c r="S88" s="360">
        <v>123</v>
      </c>
      <c r="T88" s="391">
        <v>10.199999999999999</v>
      </c>
      <c r="U88" s="360"/>
      <c r="V88" s="408"/>
      <c r="W88" s="378">
        <v>1211</v>
      </c>
      <c r="X88" s="415">
        <v>32.6</v>
      </c>
    </row>
    <row r="89" spans="1:24" x14ac:dyDescent="0.2">
      <c r="B89" s="264">
        <v>2019</v>
      </c>
      <c r="C89" s="344">
        <v>170</v>
      </c>
      <c r="D89" s="386">
        <v>13.2</v>
      </c>
      <c r="E89" s="356">
        <v>531</v>
      </c>
      <c r="F89" s="386">
        <v>41.1</v>
      </c>
      <c r="G89" s="356">
        <v>159</v>
      </c>
      <c r="H89" s="386">
        <v>12.3</v>
      </c>
      <c r="I89" s="356">
        <v>122</v>
      </c>
      <c r="J89" s="386">
        <v>9.5</v>
      </c>
      <c r="K89" s="356">
        <v>70</v>
      </c>
      <c r="L89" s="386">
        <v>5.4</v>
      </c>
      <c r="M89" s="356">
        <v>20</v>
      </c>
      <c r="N89" s="386">
        <v>1.5</v>
      </c>
      <c r="O89" s="356">
        <v>52</v>
      </c>
      <c r="P89" s="386">
        <v>4</v>
      </c>
      <c r="Q89" s="356">
        <v>43</v>
      </c>
      <c r="R89" s="386">
        <v>3.3</v>
      </c>
      <c r="S89" s="356">
        <v>124</v>
      </c>
      <c r="T89" s="386">
        <v>9.6</v>
      </c>
      <c r="U89" s="356"/>
      <c r="V89" s="404"/>
      <c r="W89" s="375">
        <v>1291</v>
      </c>
      <c r="X89" s="416">
        <v>34.799999999999997</v>
      </c>
    </row>
    <row r="90" spans="1:24" ht="13.5" thickBot="1" x14ac:dyDescent="0.25">
      <c r="B90" s="264">
        <v>2020</v>
      </c>
      <c r="C90" s="348">
        <v>145</v>
      </c>
      <c r="D90" s="390">
        <v>12</v>
      </c>
      <c r="E90" s="359">
        <v>485</v>
      </c>
      <c r="F90" s="390">
        <v>40</v>
      </c>
      <c r="G90" s="359">
        <v>111</v>
      </c>
      <c r="H90" s="390">
        <v>9.1999999999999993</v>
      </c>
      <c r="I90" s="359">
        <v>151</v>
      </c>
      <c r="J90" s="390">
        <v>12.5</v>
      </c>
      <c r="K90" s="359">
        <v>45</v>
      </c>
      <c r="L90" s="390">
        <v>3.7</v>
      </c>
      <c r="M90" s="359">
        <v>11</v>
      </c>
      <c r="N90" s="390">
        <v>0.9</v>
      </c>
      <c r="O90" s="359">
        <v>47</v>
      </c>
      <c r="P90" s="390">
        <v>3.9</v>
      </c>
      <c r="Q90" s="359">
        <v>61</v>
      </c>
      <c r="R90" s="390">
        <v>5</v>
      </c>
      <c r="S90" s="359">
        <v>156</v>
      </c>
      <c r="T90" s="390">
        <v>12.9</v>
      </c>
      <c r="U90" s="359"/>
      <c r="V90" s="409"/>
      <c r="W90" s="376">
        <v>1212</v>
      </c>
      <c r="X90" s="417">
        <v>32.6</v>
      </c>
    </row>
    <row r="91" spans="1:24" ht="13.5" thickBot="1" x14ac:dyDescent="0.25">
      <c r="A91" s="262"/>
      <c r="B91" s="267" t="s">
        <v>7</v>
      </c>
      <c r="C91" s="346">
        <v>533</v>
      </c>
      <c r="D91" s="388">
        <v>14.351103931071622</v>
      </c>
      <c r="E91" s="358">
        <v>1528</v>
      </c>
      <c r="F91" s="388">
        <v>41.141626278944528</v>
      </c>
      <c r="G91" s="358">
        <v>390</v>
      </c>
      <c r="H91" s="388">
        <v>10.500807754442649</v>
      </c>
      <c r="I91" s="358">
        <v>363</v>
      </c>
      <c r="J91" s="388">
        <v>9.7738287560581583</v>
      </c>
      <c r="K91" s="358">
        <v>164</v>
      </c>
      <c r="L91" s="388">
        <v>4.4157242864835755</v>
      </c>
      <c r="M91" s="358">
        <v>48</v>
      </c>
      <c r="N91" s="388">
        <v>1.2924071082390953</v>
      </c>
      <c r="O91" s="358">
        <v>146</v>
      </c>
      <c r="P91" s="388">
        <v>3.9310716208939147</v>
      </c>
      <c r="Q91" s="358">
        <v>139</v>
      </c>
      <c r="R91" s="388">
        <v>3.7425955842757133</v>
      </c>
      <c r="S91" s="358">
        <v>403</v>
      </c>
      <c r="T91" s="388">
        <v>10.850834679590736</v>
      </c>
      <c r="U91" s="358">
        <v>0</v>
      </c>
      <c r="V91" s="406">
        <v>0</v>
      </c>
      <c r="W91" s="379">
        <v>3714</v>
      </c>
      <c r="X91" s="418"/>
    </row>
    <row r="92" spans="1:24" x14ac:dyDescent="0.2">
      <c r="A92" s="2" t="s">
        <v>55</v>
      </c>
      <c r="B92" s="263">
        <v>2018</v>
      </c>
      <c r="C92" s="349">
        <v>143</v>
      </c>
      <c r="D92" s="391">
        <v>20</v>
      </c>
      <c r="E92" s="360">
        <v>354</v>
      </c>
      <c r="F92" s="391">
        <v>49.4</v>
      </c>
      <c r="G92" s="360">
        <v>77</v>
      </c>
      <c r="H92" s="391">
        <v>10.8</v>
      </c>
      <c r="I92" s="360">
        <v>31</v>
      </c>
      <c r="J92" s="391">
        <v>4.3</v>
      </c>
      <c r="K92" s="360">
        <v>27</v>
      </c>
      <c r="L92" s="391">
        <v>3.8</v>
      </c>
      <c r="M92" s="360">
        <v>3</v>
      </c>
      <c r="N92" s="391">
        <v>0.4</v>
      </c>
      <c r="O92" s="360">
        <v>19</v>
      </c>
      <c r="P92" s="391">
        <v>2.7</v>
      </c>
      <c r="Q92" s="360">
        <v>12</v>
      </c>
      <c r="R92" s="391">
        <v>1.7</v>
      </c>
      <c r="S92" s="360">
        <v>50</v>
      </c>
      <c r="T92" s="391">
        <v>7</v>
      </c>
      <c r="U92" s="360"/>
      <c r="V92" s="408"/>
      <c r="W92" s="378">
        <v>716</v>
      </c>
      <c r="X92" s="415">
        <v>34.6</v>
      </c>
    </row>
    <row r="93" spans="1:24" x14ac:dyDescent="0.2">
      <c r="B93" s="264">
        <v>2019</v>
      </c>
      <c r="C93" s="344">
        <v>156</v>
      </c>
      <c r="D93" s="386">
        <v>20.9</v>
      </c>
      <c r="E93" s="356">
        <v>349</v>
      </c>
      <c r="F93" s="386">
        <v>46.7</v>
      </c>
      <c r="G93" s="356">
        <v>79</v>
      </c>
      <c r="H93" s="386">
        <v>10.6</v>
      </c>
      <c r="I93" s="356">
        <v>17</v>
      </c>
      <c r="J93" s="386">
        <v>2.2999999999999998</v>
      </c>
      <c r="K93" s="356">
        <v>54</v>
      </c>
      <c r="L93" s="386">
        <v>7.2</v>
      </c>
      <c r="M93" s="356">
        <v>4</v>
      </c>
      <c r="N93" s="386">
        <v>0.5</v>
      </c>
      <c r="O93" s="356">
        <v>21</v>
      </c>
      <c r="P93" s="386">
        <v>2.8</v>
      </c>
      <c r="Q93" s="356">
        <v>13</v>
      </c>
      <c r="R93" s="386">
        <v>1.7</v>
      </c>
      <c r="S93" s="356">
        <v>54</v>
      </c>
      <c r="T93" s="386">
        <v>7.2</v>
      </c>
      <c r="U93" s="356"/>
      <c r="V93" s="404"/>
      <c r="W93" s="375">
        <v>747</v>
      </c>
      <c r="X93" s="416">
        <v>36.1</v>
      </c>
    </row>
    <row r="94" spans="1:24" ht="13.5" thickBot="1" x14ac:dyDescent="0.25">
      <c r="B94" s="264">
        <v>2020</v>
      </c>
      <c r="C94" s="348">
        <v>76</v>
      </c>
      <c r="D94" s="390">
        <v>12.5</v>
      </c>
      <c r="E94" s="359">
        <v>318</v>
      </c>
      <c r="F94" s="390">
        <v>52.2</v>
      </c>
      <c r="G94" s="359">
        <v>83</v>
      </c>
      <c r="H94" s="390">
        <v>13.6</v>
      </c>
      <c r="I94" s="359">
        <v>15</v>
      </c>
      <c r="J94" s="390">
        <v>2.5</v>
      </c>
      <c r="K94" s="359">
        <v>54</v>
      </c>
      <c r="L94" s="390">
        <v>8.9</v>
      </c>
      <c r="M94" s="463"/>
      <c r="N94" s="464"/>
      <c r="O94" s="463"/>
      <c r="P94" s="464"/>
      <c r="Q94" s="359">
        <v>14</v>
      </c>
      <c r="R94" s="390">
        <v>2.2999999999999998</v>
      </c>
      <c r="S94" s="359">
        <v>37</v>
      </c>
      <c r="T94" s="390">
        <v>6.1</v>
      </c>
      <c r="U94" s="359"/>
      <c r="V94" s="409"/>
      <c r="W94" s="376">
        <v>609</v>
      </c>
      <c r="X94" s="417">
        <v>29.4</v>
      </c>
    </row>
    <row r="95" spans="1:24" ht="13.5" thickBot="1" x14ac:dyDescent="0.25">
      <c r="A95" s="262"/>
      <c r="B95" s="267" t="s">
        <v>7</v>
      </c>
      <c r="C95" s="346">
        <v>375</v>
      </c>
      <c r="D95" s="388">
        <v>18.098455598455597</v>
      </c>
      <c r="E95" s="358">
        <v>1021</v>
      </c>
      <c r="F95" s="388">
        <v>49.276061776061773</v>
      </c>
      <c r="G95" s="358">
        <v>239</v>
      </c>
      <c r="H95" s="388">
        <v>11.534749034749035</v>
      </c>
      <c r="I95" s="358">
        <v>63</v>
      </c>
      <c r="J95" s="388">
        <v>3.0405405405405408</v>
      </c>
      <c r="K95" s="358">
        <v>135</v>
      </c>
      <c r="L95" s="388">
        <v>6.5154440154440145</v>
      </c>
      <c r="M95" s="358">
        <v>7</v>
      </c>
      <c r="N95" s="388">
        <v>0.3</v>
      </c>
      <c r="O95" s="358">
        <v>40</v>
      </c>
      <c r="P95" s="388">
        <v>2</v>
      </c>
      <c r="Q95" s="358">
        <v>39</v>
      </c>
      <c r="R95" s="388">
        <v>1.8822393822393824</v>
      </c>
      <c r="S95" s="358">
        <v>141</v>
      </c>
      <c r="T95" s="388">
        <v>6.8050193050193055</v>
      </c>
      <c r="U95" s="358">
        <v>0</v>
      </c>
      <c r="V95" s="406">
        <v>0</v>
      </c>
      <c r="W95" s="379">
        <v>2072</v>
      </c>
      <c r="X95" s="418"/>
    </row>
    <row r="96" spans="1:24" x14ac:dyDescent="0.2">
      <c r="A96" s="2" t="s">
        <v>56</v>
      </c>
      <c r="B96" s="263">
        <v>2018</v>
      </c>
      <c r="C96" s="349">
        <v>27</v>
      </c>
      <c r="D96" s="391">
        <v>6.1</v>
      </c>
      <c r="E96" s="360">
        <v>389</v>
      </c>
      <c r="F96" s="391">
        <v>88.2</v>
      </c>
      <c r="G96" s="360">
        <v>0</v>
      </c>
      <c r="H96" s="391">
        <v>0</v>
      </c>
      <c r="I96" s="369"/>
      <c r="J96" s="399"/>
      <c r="K96" s="360">
        <v>9</v>
      </c>
      <c r="L96" s="391">
        <v>2</v>
      </c>
      <c r="M96" s="369"/>
      <c r="N96" s="399"/>
      <c r="O96" s="369"/>
      <c r="P96" s="399"/>
      <c r="Q96" s="360">
        <v>0</v>
      </c>
      <c r="R96" s="391">
        <v>0</v>
      </c>
      <c r="S96" s="360">
        <v>12</v>
      </c>
      <c r="T96" s="391">
        <v>2.7</v>
      </c>
      <c r="U96" s="360"/>
      <c r="V96" s="408"/>
      <c r="W96" s="378">
        <v>441</v>
      </c>
      <c r="X96" s="415">
        <v>36.299999999999997</v>
      </c>
    </row>
    <row r="97" spans="1:24" x14ac:dyDescent="0.2">
      <c r="B97" s="264">
        <v>2019</v>
      </c>
      <c r="C97" s="344">
        <v>30</v>
      </c>
      <c r="D97" s="386">
        <v>7</v>
      </c>
      <c r="E97" s="356">
        <v>375</v>
      </c>
      <c r="F97" s="386">
        <v>87.6</v>
      </c>
      <c r="G97" s="368"/>
      <c r="H97" s="398"/>
      <c r="I97" s="368"/>
      <c r="J97" s="398"/>
      <c r="K97" s="356">
        <v>8</v>
      </c>
      <c r="L97" s="386">
        <v>1.9</v>
      </c>
      <c r="M97" s="356">
        <v>0</v>
      </c>
      <c r="N97" s="386">
        <v>0</v>
      </c>
      <c r="O97" s="356">
        <v>3</v>
      </c>
      <c r="P97" s="386">
        <v>0.7</v>
      </c>
      <c r="Q97" s="356">
        <v>3</v>
      </c>
      <c r="R97" s="386">
        <v>0.7</v>
      </c>
      <c r="S97" s="356">
        <v>7</v>
      </c>
      <c r="T97" s="386">
        <v>1.6</v>
      </c>
      <c r="U97" s="356"/>
      <c r="V97" s="404"/>
      <c r="W97" s="375">
        <v>428</v>
      </c>
      <c r="X97" s="416">
        <v>35.200000000000003</v>
      </c>
    </row>
    <row r="98" spans="1:24" ht="13.5" thickBot="1" x14ac:dyDescent="0.25">
      <c r="B98" s="264">
        <v>2020</v>
      </c>
      <c r="C98" s="348">
        <v>30</v>
      </c>
      <c r="D98" s="390">
        <v>8.6999999999999993</v>
      </c>
      <c r="E98" s="359">
        <v>289</v>
      </c>
      <c r="F98" s="390">
        <v>83.5</v>
      </c>
      <c r="G98" s="370"/>
      <c r="H98" s="400"/>
      <c r="I98" s="370"/>
      <c r="J98" s="400"/>
      <c r="K98" s="359">
        <v>8</v>
      </c>
      <c r="L98" s="390">
        <v>2.2999999999999998</v>
      </c>
      <c r="M98" s="359">
        <v>0</v>
      </c>
      <c r="N98" s="390">
        <v>0</v>
      </c>
      <c r="O98" s="370"/>
      <c r="P98" s="400"/>
      <c r="Q98" s="370"/>
      <c r="R98" s="400"/>
      <c r="S98" s="359">
        <v>13</v>
      </c>
      <c r="T98" s="390">
        <v>3.8</v>
      </c>
      <c r="U98" s="359"/>
      <c r="V98" s="409"/>
      <c r="W98" s="376">
        <v>346</v>
      </c>
      <c r="X98" s="417">
        <v>28.5</v>
      </c>
    </row>
    <row r="99" spans="1:24" ht="13.5" thickBot="1" x14ac:dyDescent="0.25">
      <c r="A99" s="262"/>
      <c r="B99" s="267" t="s">
        <v>7</v>
      </c>
      <c r="C99" s="346">
        <v>87</v>
      </c>
      <c r="D99" s="388">
        <v>7.1604938271604937</v>
      </c>
      <c r="E99" s="358">
        <v>1053</v>
      </c>
      <c r="F99" s="388">
        <v>86.666666666666671</v>
      </c>
      <c r="G99" s="358">
        <v>0</v>
      </c>
      <c r="H99" s="388">
        <v>0</v>
      </c>
      <c r="I99" s="358">
        <v>0</v>
      </c>
      <c r="J99" s="388">
        <v>0</v>
      </c>
      <c r="K99" s="358">
        <v>25</v>
      </c>
      <c r="L99" s="388">
        <v>2.0576131687242798</v>
      </c>
      <c r="M99" s="358">
        <v>0</v>
      </c>
      <c r="N99" s="388">
        <v>0</v>
      </c>
      <c r="O99" s="358">
        <v>3</v>
      </c>
      <c r="P99" s="388">
        <v>0.24691358024691357</v>
      </c>
      <c r="Q99" s="358">
        <v>3</v>
      </c>
      <c r="R99" s="388">
        <v>0.24691358024691357</v>
      </c>
      <c r="S99" s="358">
        <v>32</v>
      </c>
      <c r="T99" s="388">
        <v>2.6337448559670782</v>
      </c>
      <c r="U99" s="358">
        <v>0</v>
      </c>
      <c r="V99" s="406">
        <v>0</v>
      </c>
      <c r="W99" s="379">
        <v>1215</v>
      </c>
      <c r="X99" s="418"/>
    </row>
    <row r="100" spans="1:24" x14ac:dyDescent="0.2">
      <c r="A100" s="2" t="s">
        <v>57</v>
      </c>
      <c r="B100" s="263">
        <v>2018</v>
      </c>
      <c r="C100" s="350">
        <v>217</v>
      </c>
      <c r="D100" s="392">
        <v>54.3</v>
      </c>
      <c r="E100" s="361">
        <v>15</v>
      </c>
      <c r="F100" s="392">
        <v>3.8</v>
      </c>
      <c r="G100" s="361">
        <v>48</v>
      </c>
      <c r="H100" s="392">
        <v>12</v>
      </c>
      <c r="I100" s="361">
        <v>24</v>
      </c>
      <c r="J100" s="392">
        <v>6</v>
      </c>
      <c r="K100" s="361">
        <v>32</v>
      </c>
      <c r="L100" s="392">
        <v>8</v>
      </c>
      <c r="M100" s="372"/>
      <c r="N100" s="402"/>
      <c r="O100" s="367"/>
      <c r="P100" s="397"/>
      <c r="Q100" s="361">
        <v>28</v>
      </c>
      <c r="R100" s="392">
        <v>7</v>
      </c>
      <c r="S100" s="361">
        <v>29</v>
      </c>
      <c r="T100" s="392">
        <v>7.3</v>
      </c>
      <c r="U100" s="361"/>
      <c r="V100" s="410"/>
      <c r="W100" s="378">
        <v>400</v>
      </c>
      <c r="X100" s="415">
        <v>36.9</v>
      </c>
    </row>
    <row r="101" spans="1:24" x14ac:dyDescent="0.2">
      <c r="B101" s="264">
        <v>2019</v>
      </c>
      <c r="C101" s="344">
        <v>225</v>
      </c>
      <c r="D101" s="386">
        <v>55.3</v>
      </c>
      <c r="E101" s="356">
        <v>13</v>
      </c>
      <c r="F101" s="386">
        <v>3.2</v>
      </c>
      <c r="G101" s="356">
        <v>52</v>
      </c>
      <c r="H101" s="386">
        <v>12.8</v>
      </c>
      <c r="I101" s="356">
        <v>26</v>
      </c>
      <c r="J101" s="386">
        <v>6.4</v>
      </c>
      <c r="K101" s="356">
        <v>35</v>
      </c>
      <c r="L101" s="386">
        <v>8.6</v>
      </c>
      <c r="M101" s="368"/>
      <c r="N101" s="398"/>
      <c r="O101" s="368"/>
      <c r="P101" s="398"/>
      <c r="Q101" s="356">
        <v>26</v>
      </c>
      <c r="R101" s="386">
        <v>6.4</v>
      </c>
      <c r="S101" s="356">
        <v>24</v>
      </c>
      <c r="T101" s="386">
        <v>5.9</v>
      </c>
      <c r="U101" s="356"/>
      <c r="V101" s="404"/>
      <c r="W101" s="375">
        <v>407</v>
      </c>
      <c r="X101" s="416">
        <v>37.6</v>
      </c>
    </row>
    <row r="102" spans="1:24" ht="13.5" thickBot="1" x14ac:dyDescent="0.25">
      <c r="B102" s="264">
        <v>2020</v>
      </c>
      <c r="C102" s="348">
        <v>112</v>
      </c>
      <c r="D102" s="390">
        <v>40.6</v>
      </c>
      <c r="E102" s="359">
        <v>22</v>
      </c>
      <c r="F102" s="390">
        <v>8</v>
      </c>
      <c r="G102" s="359">
        <v>31</v>
      </c>
      <c r="H102" s="390">
        <v>11.2</v>
      </c>
      <c r="I102" s="359">
        <v>30</v>
      </c>
      <c r="J102" s="390">
        <v>10.9</v>
      </c>
      <c r="K102" s="359">
        <v>14</v>
      </c>
      <c r="L102" s="390">
        <v>5.0999999999999996</v>
      </c>
      <c r="M102" s="370"/>
      <c r="N102" s="400"/>
      <c r="O102" s="370"/>
      <c r="P102" s="400"/>
      <c r="Q102" s="359">
        <v>35</v>
      </c>
      <c r="R102" s="390">
        <v>12.7</v>
      </c>
      <c r="S102" s="359">
        <v>30</v>
      </c>
      <c r="T102" s="390">
        <v>10.9</v>
      </c>
      <c r="U102" s="359"/>
      <c r="V102" s="409"/>
      <c r="W102" s="376">
        <v>276</v>
      </c>
      <c r="X102" s="417">
        <v>25.5</v>
      </c>
    </row>
    <row r="103" spans="1:24" ht="13.5" thickBot="1" x14ac:dyDescent="0.25">
      <c r="A103" s="262"/>
      <c r="B103" s="267" t="s">
        <v>7</v>
      </c>
      <c r="C103" s="346">
        <v>554</v>
      </c>
      <c r="D103" s="388">
        <v>51.154201292705451</v>
      </c>
      <c r="E103" s="358">
        <v>50</v>
      </c>
      <c r="F103" s="388">
        <v>4.6168051708217916</v>
      </c>
      <c r="G103" s="358">
        <v>131</v>
      </c>
      <c r="H103" s="388">
        <v>12.096029547553092</v>
      </c>
      <c r="I103" s="358">
        <v>80</v>
      </c>
      <c r="J103" s="388">
        <v>7.3868882733148666</v>
      </c>
      <c r="K103" s="358">
        <v>81</v>
      </c>
      <c r="L103" s="388">
        <v>7.4792243767313016</v>
      </c>
      <c r="M103" s="358">
        <v>0</v>
      </c>
      <c r="N103" s="388">
        <v>0</v>
      </c>
      <c r="O103" s="358">
        <v>0</v>
      </c>
      <c r="P103" s="388">
        <v>0</v>
      </c>
      <c r="Q103" s="358">
        <v>89</v>
      </c>
      <c r="R103" s="388">
        <v>8.2179132040627891</v>
      </c>
      <c r="S103" s="358">
        <v>83</v>
      </c>
      <c r="T103" s="388">
        <v>7.6638965835641741</v>
      </c>
      <c r="U103" s="358">
        <v>0</v>
      </c>
      <c r="V103" s="406">
        <v>0</v>
      </c>
      <c r="W103" s="379">
        <v>1083</v>
      </c>
      <c r="X103" s="418"/>
    </row>
    <row r="104" spans="1:24" x14ac:dyDescent="0.2">
      <c r="A104" s="2" t="s">
        <v>58</v>
      </c>
      <c r="B104" s="263">
        <v>2018</v>
      </c>
      <c r="C104" s="350">
        <v>188</v>
      </c>
      <c r="D104" s="392">
        <v>37.799999999999997</v>
      </c>
      <c r="E104" s="361">
        <v>17</v>
      </c>
      <c r="F104" s="392">
        <v>3.4</v>
      </c>
      <c r="G104" s="361">
        <v>58</v>
      </c>
      <c r="H104" s="392">
        <v>11.6</v>
      </c>
      <c r="I104" s="361">
        <v>29</v>
      </c>
      <c r="J104" s="392">
        <v>5.8</v>
      </c>
      <c r="K104" s="361">
        <v>54</v>
      </c>
      <c r="L104" s="392">
        <v>10.8</v>
      </c>
      <c r="M104" s="361">
        <v>45</v>
      </c>
      <c r="N104" s="392">
        <v>9</v>
      </c>
      <c r="O104" s="361">
        <v>28</v>
      </c>
      <c r="P104" s="392">
        <v>5.6</v>
      </c>
      <c r="Q104" s="361">
        <v>14</v>
      </c>
      <c r="R104" s="392">
        <v>2.8</v>
      </c>
      <c r="S104" s="361">
        <v>65</v>
      </c>
      <c r="T104" s="392">
        <v>13.1</v>
      </c>
      <c r="U104" s="361"/>
      <c r="V104" s="410"/>
      <c r="W104" s="378">
        <v>498</v>
      </c>
      <c r="X104" s="415">
        <v>27.7</v>
      </c>
    </row>
    <row r="105" spans="1:24" x14ac:dyDescent="0.2">
      <c r="B105" s="264">
        <v>2019</v>
      </c>
      <c r="C105" s="344">
        <v>347</v>
      </c>
      <c r="D105" s="386">
        <v>43.4</v>
      </c>
      <c r="E105" s="356">
        <v>21</v>
      </c>
      <c r="F105" s="386">
        <v>2.6</v>
      </c>
      <c r="G105" s="356">
        <v>84</v>
      </c>
      <c r="H105" s="386">
        <v>10.5</v>
      </c>
      <c r="I105" s="356">
        <v>53</v>
      </c>
      <c r="J105" s="386">
        <v>6.6</v>
      </c>
      <c r="K105" s="356">
        <v>70</v>
      </c>
      <c r="L105" s="386">
        <v>8.8000000000000007</v>
      </c>
      <c r="M105" s="356">
        <v>50</v>
      </c>
      <c r="N105" s="386">
        <v>6.3</v>
      </c>
      <c r="O105" s="356">
        <v>31</v>
      </c>
      <c r="P105" s="386">
        <v>3.9</v>
      </c>
      <c r="Q105" s="356">
        <v>61</v>
      </c>
      <c r="R105" s="386">
        <v>7.6</v>
      </c>
      <c r="S105" s="356">
        <v>82</v>
      </c>
      <c r="T105" s="386">
        <v>10.3</v>
      </c>
      <c r="U105" s="356"/>
      <c r="V105" s="404"/>
      <c r="W105" s="375">
        <v>799</v>
      </c>
      <c r="X105" s="416">
        <v>44.5</v>
      </c>
    </row>
    <row r="106" spans="1:24" ht="13.5" thickBot="1" x14ac:dyDescent="0.25">
      <c r="B106" s="264">
        <v>2020</v>
      </c>
      <c r="C106" s="351">
        <v>167</v>
      </c>
      <c r="D106" s="393">
        <v>33.5</v>
      </c>
      <c r="E106" s="362">
        <v>15</v>
      </c>
      <c r="F106" s="393">
        <v>3</v>
      </c>
      <c r="G106" s="362">
        <v>65</v>
      </c>
      <c r="H106" s="393">
        <v>13.1</v>
      </c>
      <c r="I106" s="362">
        <v>40</v>
      </c>
      <c r="J106" s="393">
        <v>8</v>
      </c>
      <c r="K106" s="362">
        <v>27</v>
      </c>
      <c r="L106" s="393">
        <v>5.4</v>
      </c>
      <c r="M106" s="362">
        <v>45</v>
      </c>
      <c r="N106" s="393">
        <v>9</v>
      </c>
      <c r="O106" s="362">
        <v>18</v>
      </c>
      <c r="P106" s="393">
        <v>3.6</v>
      </c>
      <c r="Q106" s="362">
        <v>45</v>
      </c>
      <c r="R106" s="393">
        <v>9</v>
      </c>
      <c r="S106" s="362">
        <v>76</v>
      </c>
      <c r="T106" s="393">
        <v>15.3</v>
      </c>
      <c r="U106" s="362"/>
      <c r="V106" s="411"/>
      <c r="W106" s="376">
        <v>498</v>
      </c>
      <c r="X106" s="417">
        <v>27.7</v>
      </c>
    </row>
    <row r="107" spans="1:24" ht="13.5" thickBot="1" x14ac:dyDescent="0.25">
      <c r="A107" s="262"/>
      <c r="B107" s="267" t="s">
        <v>7</v>
      </c>
      <c r="C107" s="346">
        <v>702</v>
      </c>
      <c r="D107" s="388">
        <v>39.108635097493035</v>
      </c>
      <c r="E107" s="358">
        <v>53</v>
      </c>
      <c r="F107" s="388">
        <v>2.9526462395543174</v>
      </c>
      <c r="G107" s="358">
        <v>207</v>
      </c>
      <c r="H107" s="388">
        <v>11.532033426183844</v>
      </c>
      <c r="I107" s="358">
        <v>122</v>
      </c>
      <c r="J107" s="388">
        <v>6.7966573816155993</v>
      </c>
      <c r="K107" s="358">
        <v>151</v>
      </c>
      <c r="L107" s="388">
        <v>8.4122562674094716</v>
      </c>
      <c r="M107" s="358">
        <v>140</v>
      </c>
      <c r="N107" s="388">
        <v>7.7994428969359335</v>
      </c>
      <c r="O107" s="358">
        <v>77</v>
      </c>
      <c r="P107" s="388">
        <v>4.2896935933147633</v>
      </c>
      <c r="Q107" s="358">
        <v>120</v>
      </c>
      <c r="R107" s="388">
        <v>6.6852367688022287</v>
      </c>
      <c r="S107" s="358">
        <v>223</v>
      </c>
      <c r="T107" s="388">
        <v>12.423398328690807</v>
      </c>
      <c r="U107" s="358">
        <v>0</v>
      </c>
      <c r="V107" s="388">
        <v>0</v>
      </c>
      <c r="W107" s="381">
        <v>1795</v>
      </c>
      <c r="X107" s="418"/>
    </row>
    <row r="108" spans="1:24" x14ac:dyDescent="0.2">
      <c r="A108" s="2" t="s">
        <v>59</v>
      </c>
      <c r="B108" s="263">
        <v>2018</v>
      </c>
      <c r="C108" s="343">
        <v>195</v>
      </c>
      <c r="D108" s="385">
        <v>49.2</v>
      </c>
      <c r="E108" s="363">
        <v>16</v>
      </c>
      <c r="F108" s="385">
        <v>4</v>
      </c>
      <c r="G108" s="363">
        <v>47</v>
      </c>
      <c r="H108" s="385">
        <v>11.9</v>
      </c>
      <c r="I108" s="361">
        <v>28</v>
      </c>
      <c r="J108" s="392">
        <v>7.1</v>
      </c>
      <c r="K108" s="361">
        <v>31</v>
      </c>
      <c r="L108" s="392">
        <v>7.8</v>
      </c>
      <c r="M108" s="361">
        <v>17</v>
      </c>
      <c r="N108" s="392">
        <v>4.3</v>
      </c>
      <c r="O108" s="361">
        <v>0</v>
      </c>
      <c r="P108" s="392">
        <v>0</v>
      </c>
      <c r="Q108" s="361">
        <v>14</v>
      </c>
      <c r="R108" s="392">
        <v>3.5</v>
      </c>
      <c r="S108" s="361">
        <v>48</v>
      </c>
      <c r="T108" s="392">
        <v>12.1</v>
      </c>
      <c r="U108" s="361"/>
      <c r="V108" s="410"/>
      <c r="W108" s="378">
        <v>396</v>
      </c>
      <c r="X108" s="415">
        <v>41.3</v>
      </c>
    </row>
    <row r="109" spans="1:24" x14ac:dyDescent="0.2">
      <c r="B109" s="264">
        <v>2019</v>
      </c>
      <c r="C109" s="344">
        <v>135</v>
      </c>
      <c r="D109" s="386">
        <v>43.3</v>
      </c>
      <c r="E109" s="356">
        <v>15</v>
      </c>
      <c r="F109" s="386">
        <v>4.8</v>
      </c>
      <c r="G109" s="356">
        <v>42</v>
      </c>
      <c r="H109" s="386">
        <v>13.5</v>
      </c>
      <c r="I109" s="368"/>
      <c r="J109" s="398"/>
      <c r="K109" s="356">
        <v>20</v>
      </c>
      <c r="L109" s="386">
        <v>6.4</v>
      </c>
      <c r="M109" s="356">
        <v>21</v>
      </c>
      <c r="N109" s="386">
        <v>6.7</v>
      </c>
      <c r="O109" s="368"/>
      <c r="P109" s="398"/>
      <c r="Q109" s="356">
        <v>18</v>
      </c>
      <c r="R109" s="386">
        <v>5.8</v>
      </c>
      <c r="S109" s="356">
        <v>45</v>
      </c>
      <c r="T109" s="386">
        <v>14.4</v>
      </c>
      <c r="U109" s="356"/>
      <c r="V109" s="404"/>
      <c r="W109" s="375">
        <v>312</v>
      </c>
      <c r="X109" s="416">
        <v>32.5</v>
      </c>
    </row>
    <row r="110" spans="1:24" ht="13.5" thickBot="1" x14ac:dyDescent="0.25">
      <c r="B110" s="264">
        <v>2020</v>
      </c>
      <c r="C110" s="351">
        <v>92</v>
      </c>
      <c r="D110" s="393">
        <v>36.700000000000003</v>
      </c>
      <c r="E110" s="362">
        <v>8</v>
      </c>
      <c r="F110" s="393">
        <v>3.2</v>
      </c>
      <c r="G110" s="362">
        <v>32</v>
      </c>
      <c r="H110" s="393">
        <v>12.7</v>
      </c>
      <c r="I110" s="365">
        <v>25</v>
      </c>
      <c r="J110" s="395">
        <v>10</v>
      </c>
      <c r="K110" s="365">
        <v>18</v>
      </c>
      <c r="L110" s="395">
        <v>7.2</v>
      </c>
      <c r="M110" s="365">
        <v>18</v>
      </c>
      <c r="N110" s="395">
        <v>7.2</v>
      </c>
      <c r="O110" s="371"/>
      <c r="P110" s="401"/>
      <c r="Q110" s="371"/>
      <c r="R110" s="401"/>
      <c r="S110" s="365">
        <v>45</v>
      </c>
      <c r="T110" s="395">
        <v>17.899999999999999</v>
      </c>
      <c r="U110" s="365"/>
      <c r="V110" s="412"/>
      <c r="W110" s="376">
        <v>251</v>
      </c>
      <c r="X110" s="417">
        <v>26.2</v>
      </c>
    </row>
    <row r="111" spans="1:24" ht="13.5" thickBot="1" x14ac:dyDescent="0.25">
      <c r="A111" s="262"/>
      <c r="B111" s="267" t="s">
        <v>7</v>
      </c>
      <c r="C111" s="346">
        <v>422</v>
      </c>
      <c r="D111" s="388">
        <v>44.004171011470284</v>
      </c>
      <c r="E111" s="358">
        <v>39</v>
      </c>
      <c r="F111" s="388">
        <v>4.0667361835245046</v>
      </c>
      <c r="G111" s="358">
        <v>121</v>
      </c>
      <c r="H111" s="388">
        <v>12.617309697601669</v>
      </c>
      <c r="I111" s="358">
        <v>53</v>
      </c>
      <c r="J111" s="388">
        <v>5.5265901981230448</v>
      </c>
      <c r="K111" s="358">
        <v>69</v>
      </c>
      <c r="L111" s="388">
        <v>7.1949947862356618</v>
      </c>
      <c r="M111" s="358">
        <v>56</v>
      </c>
      <c r="N111" s="388">
        <v>5.8394160583941606</v>
      </c>
      <c r="O111" s="358">
        <v>0</v>
      </c>
      <c r="P111" s="388">
        <v>0</v>
      </c>
      <c r="Q111" s="358">
        <v>32</v>
      </c>
      <c r="R111" s="388">
        <v>3.3368091762252345</v>
      </c>
      <c r="S111" s="358">
        <v>138</v>
      </c>
      <c r="T111" s="388">
        <v>14.389989572471324</v>
      </c>
      <c r="U111" s="358">
        <v>0</v>
      </c>
      <c r="V111" s="388">
        <v>0</v>
      </c>
      <c r="W111" s="381">
        <v>959</v>
      </c>
      <c r="X111" s="418"/>
    </row>
    <row r="112" spans="1:24" x14ac:dyDescent="0.2">
      <c r="A112" s="2" t="s">
        <v>60</v>
      </c>
      <c r="B112" s="263">
        <v>2018</v>
      </c>
      <c r="C112" s="343">
        <v>303</v>
      </c>
      <c r="D112" s="385">
        <v>35.5</v>
      </c>
      <c r="E112" s="363">
        <v>232</v>
      </c>
      <c r="F112" s="385">
        <v>27.2</v>
      </c>
      <c r="G112" s="363">
        <v>74</v>
      </c>
      <c r="H112" s="385">
        <v>8.6999999999999993</v>
      </c>
      <c r="I112" s="363">
        <v>37</v>
      </c>
      <c r="J112" s="385">
        <v>4.3</v>
      </c>
      <c r="K112" s="363">
        <v>42</v>
      </c>
      <c r="L112" s="385">
        <v>4.9000000000000004</v>
      </c>
      <c r="M112" s="363">
        <v>30</v>
      </c>
      <c r="N112" s="385">
        <v>3.5</v>
      </c>
      <c r="O112" s="363">
        <v>34</v>
      </c>
      <c r="P112" s="385">
        <v>4</v>
      </c>
      <c r="Q112" s="363">
        <v>24</v>
      </c>
      <c r="R112" s="385">
        <v>2.8</v>
      </c>
      <c r="S112" s="363">
        <v>77</v>
      </c>
      <c r="T112" s="385">
        <v>9</v>
      </c>
      <c r="U112" s="363"/>
      <c r="V112" s="403"/>
      <c r="W112" s="378">
        <v>853</v>
      </c>
      <c r="X112" s="415">
        <v>35.1</v>
      </c>
    </row>
    <row r="113" spans="1:24" x14ac:dyDescent="0.2">
      <c r="B113" s="264">
        <v>2019</v>
      </c>
      <c r="C113" s="344">
        <v>346</v>
      </c>
      <c r="D113" s="386">
        <v>38.5</v>
      </c>
      <c r="E113" s="356">
        <v>241</v>
      </c>
      <c r="F113" s="386">
        <v>26.8</v>
      </c>
      <c r="G113" s="356">
        <v>70</v>
      </c>
      <c r="H113" s="386">
        <v>7.8</v>
      </c>
      <c r="I113" s="356">
        <v>29</v>
      </c>
      <c r="J113" s="386">
        <v>3.2</v>
      </c>
      <c r="K113" s="356">
        <v>23</v>
      </c>
      <c r="L113" s="386">
        <v>2.6</v>
      </c>
      <c r="M113" s="356">
        <v>31</v>
      </c>
      <c r="N113" s="386">
        <v>3.5</v>
      </c>
      <c r="O113" s="356">
        <v>34</v>
      </c>
      <c r="P113" s="386">
        <v>3.8</v>
      </c>
      <c r="Q113" s="356">
        <v>32</v>
      </c>
      <c r="R113" s="386">
        <v>3.6</v>
      </c>
      <c r="S113" s="356">
        <v>92</v>
      </c>
      <c r="T113" s="386">
        <v>10.199999999999999</v>
      </c>
      <c r="U113" s="356"/>
      <c r="V113" s="404"/>
      <c r="W113" s="375">
        <v>898</v>
      </c>
      <c r="X113" s="416">
        <v>36.9</v>
      </c>
    </row>
    <row r="114" spans="1:24" ht="13.5" thickBot="1" x14ac:dyDescent="0.25">
      <c r="B114" s="264">
        <v>2020</v>
      </c>
      <c r="C114" s="351">
        <v>121</v>
      </c>
      <c r="D114" s="393">
        <v>17.8</v>
      </c>
      <c r="E114" s="362">
        <v>235</v>
      </c>
      <c r="F114" s="393">
        <v>34.6</v>
      </c>
      <c r="G114" s="362">
        <v>63</v>
      </c>
      <c r="H114" s="393">
        <v>9.3000000000000007</v>
      </c>
      <c r="I114" s="362">
        <v>32</v>
      </c>
      <c r="J114" s="393">
        <v>4.7</v>
      </c>
      <c r="K114" s="362">
        <v>53</v>
      </c>
      <c r="L114" s="393">
        <v>7.8</v>
      </c>
      <c r="M114" s="362">
        <v>32</v>
      </c>
      <c r="N114" s="393">
        <v>4.7</v>
      </c>
      <c r="O114" s="362">
        <v>41</v>
      </c>
      <c r="P114" s="393">
        <v>6</v>
      </c>
      <c r="Q114" s="362">
        <v>21</v>
      </c>
      <c r="R114" s="393">
        <v>3.1</v>
      </c>
      <c r="S114" s="362">
        <v>82</v>
      </c>
      <c r="T114" s="393">
        <v>12.1</v>
      </c>
      <c r="U114" s="362"/>
      <c r="V114" s="411"/>
      <c r="W114" s="376">
        <v>680</v>
      </c>
      <c r="X114" s="417">
        <v>28</v>
      </c>
    </row>
    <row r="115" spans="1:24" ht="13.5" thickBot="1" x14ac:dyDescent="0.25">
      <c r="A115" s="262"/>
      <c r="B115" s="267" t="s">
        <v>7</v>
      </c>
      <c r="C115" s="346">
        <v>770</v>
      </c>
      <c r="D115" s="388">
        <v>31.674208144796378</v>
      </c>
      <c r="E115" s="358">
        <v>708</v>
      </c>
      <c r="F115" s="388">
        <v>29.123817359111477</v>
      </c>
      <c r="G115" s="358">
        <v>207</v>
      </c>
      <c r="H115" s="388">
        <v>8.5150143973673398</v>
      </c>
      <c r="I115" s="358">
        <v>98</v>
      </c>
      <c r="J115" s="388">
        <v>4.0312628547922671</v>
      </c>
      <c r="K115" s="358">
        <v>118</v>
      </c>
      <c r="L115" s="388">
        <v>4.8539695598519135</v>
      </c>
      <c r="M115" s="358">
        <v>93</v>
      </c>
      <c r="N115" s="388">
        <v>3.8255861785273551</v>
      </c>
      <c r="O115" s="358">
        <v>109</v>
      </c>
      <c r="P115" s="388">
        <v>4.4837515425750718</v>
      </c>
      <c r="Q115" s="358">
        <v>77</v>
      </c>
      <c r="R115" s="388">
        <v>3.1674208144796379</v>
      </c>
      <c r="S115" s="358">
        <v>251</v>
      </c>
      <c r="T115" s="388">
        <v>10.32496914849856</v>
      </c>
      <c r="U115" s="358">
        <v>0</v>
      </c>
      <c r="V115" s="406">
        <v>0</v>
      </c>
      <c r="W115" s="379">
        <v>2431</v>
      </c>
      <c r="X115" s="418"/>
    </row>
    <row r="116" spans="1:24" x14ac:dyDescent="0.2">
      <c r="A116" s="2" t="s">
        <v>61</v>
      </c>
      <c r="B116" s="263">
        <v>2018</v>
      </c>
      <c r="C116" s="350">
        <v>154</v>
      </c>
      <c r="D116" s="392">
        <v>30.7</v>
      </c>
      <c r="E116" s="361">
        <v>33</v>
      </c>
      <c r="F116" s="392">
        <v>6.6</v>
      </c>
      <c r="G116" s="361">
        <v>85</v>
      </c>
      <c r="H116" s="392">
        <v>17</v>
      </c>
      <c r="I116" s="361">
        <v>49</v>
      </c>
      <c r="J116" s="392">
        <v>9.8000000000000007</v>
      </c>
      <c r="K116" s="361">
        <v>27</v>
      </c>
      <c r="L116" s="392">
        <v>5.4</v>
      </c>
      <c r="M116" s="361">
        <v>33</v>
      </c>
      <c r="N116" s="392">
        <v>6.6</v>
      </c>
      <c r="O116" s="361">
        <v>27</v>
      </c>
      <c r="P116" s="392">
        <v>5.4</v>
      </c>
      <c r="Q116" s="361">
        <v>34</v>
      </c>
      <c r="R116" s="392">
        <v>6.8</v>
      </c>
      <c r="S116" s="361">
        <v>59</v>
      </c>
      <c r="T116" s="392">
        <v>11.8</v>
      </c>
      <c r="U116" s="361"/>
      <c r="V116" s="410"/>
      <c r="W116" s="378">
        <v>501</v>
      </c>
      <c r="X116" s="415">
        <v>37.200000000000003</v>
      </c>
    </row>
    <row r="117" spans="1:24" x14ac:dyDescent="0.2">
      <c r="B117" s="264">
        <v>2019</v>
      </c>
      <c r="C117" s="344">
        <v>182</v>
      </c>
      <c r="D117" s="386">
        <v>37</v>
      </c>
      <c r="E117" s="356">
        <v>32</v>
      </c>
      <c r="F117" s="386">
        <v>6.5</v>
      </c>
      <c r="G117" s="356">
        <v>75</v>
      </c>
      <c r="H117" s="386">
        <v>15.2</v>
      </c>
      <c r="I117" s="356">
        <v>33</v>
      </c>
      <c r="J117" s="386">
        <v>6.7</v>
      </c>
      <c r="K117" s="356">
        <v>21</v>
      </c>
      <c r="L117" s="386">
        <v>4.3</v>
      </c>
      <c r="M117" s="356">
        <v>27</v>
      </c>
      <c r="N117" s="386">
        <v>5.5</v>
      </c>
      <c r="O117" s="356">
        <v>23</v>
      </c>
      <c r="P117" s="386">
        <v>4.7</v>
      </c>
      <c r="Q117" s="356">
        <v>28</v>
      </c>
      <c r="R117" s="386">
        <v>5.7</v>
      </c>
      <c r="S117" s="356">
        <v>71</v>
      </c>
      <c r="T117" s="386">
        <v>14.4</v>
      </c>
      <c r="U117" s="356"/>
      <c r="V117" s="404"/>
      <c r="W117" s="382">
        <v>492</v>
      </c>
      <c r="X117" s="419">
        <v>36.6</v>
      </c>
    </row>
    <row r="118" spans="1:24" ht="13.5" thickBot="1" x14ac:dyDescent="0.25">
      <c r="B118" s="264">
        <v>2020</v>
      </c>
      <c r="C118" s="352">
        <v>91</v>
      </c>
      <c r="D118" s="394">
        <v>25.8</v>
      </c>
      <c r="E118" s="364">
        <v>34</v>
      </c>
      <c r="F118" s="394">
        <v>9.6</v>
      </c>
      <c r="G118" s="364">
        <v>60</v>
      </c>
      <c r="H118" s="394">
        <v>17</v>
      </c>
      <c r="I118" s="364">
        <v>30</v>
      </c>
      <c r="J118" s="394">
        <v>8.5</v>
      </c>
      <c r="K118" s="364">
        <v>16</v>
      </c>
      <c r="L118" s="394">
        <v>4.5</v>
      </c>
      <c r="M118" s="364">
        <v>14</v>
      </c>
      <c r="N118" s="394">
        <v>4</v>
      </c>
      <c r="O118" s="364">
        <v>17</v>
      </c>
      <c r="P118" s="394">
        <v>4.8</v>
      </c>
      <c r="Q118" s="364">
        <v>22</v>
      </c>
      <c r="R118" s="394">
        <v>6.2</v>
      </c>
      <c r="S118" s="364">
        <v>69</v>
      </c>
      <c r="T118" s="394">
        <v>19.5</v>
      </c>
      <c r="U118" s="364"/>
      <c r="V118" s="413"/>
      <c r="W118" s="383">
        <v>353</v>
      </c>
      <c r="X118" s="420">
        <v>26.2</v>
      </c>
    </row>
    <row r="119" spans="1:24" ht="13.5" thickBot="1" x14ac:dyDescent="0.25">
      <c r="A119" s="262"/>
      <c r="B119" s="267" t="s">
        <v>7</v>
      </c>
      <c r="C119" s="346">
        <v>427</v>
      </c>
      <c r="D119" s="388">
        <v>31.723625557206535</v>
      </c>
      <c r="E119" s="358">
        <v>99</v>
      </c>
      <c r="F119" s="388">
        <v>7.3551263001485889</v>
      </c>
      <c r="G119" s="358">
        <v>220</v>
      </c>
      <c r="H119" s="388">
        <v>16.344725111441306</v>
      </c>
      <c r="I119" s="358">
        <v>112</v>
      </c>
      <c r="J119" s="388">
        <v>8.3209509658246645</v>
      </c>
      <c r="K119" s="358">
        <v>64</v>
      </c>
      <c r="L119" s="388">
        <v>4.7548291233283804</v>
      </c>
      <c r="M119" s="358">
        <v>74</v>
      </c>
      <c r="N119" s="388">
        <v>5.4977711738484398</v>
      </c>
      <c r="O119" s="358">
        <v>67</v>
      </c>
      <c r="P119" s="388">
        <v>4.9777117384843983</v>
      </c>
      <c r="Q119" s="358">
        <v>84</v>
      </c>
      <c r="R119" s="388">
        <v>6.2407132243684993</v>
      </c>
      <c r="S119" s="358">
        <v>199</v>
      </c>
      <c r="T119" s="388">
        <v>14.784546805349184</v>
      </c>
      <c r="U119" s="358">
        <v>0</v>
      </c>
      <c r="V119" s="406">
        <v>0</v>
      </c>
      <c r="W119" s="379">
        <v>1346</v>
      </c>
      <c r="X119" s="418"/>
    </row>
    <row r="120" spans="1:24" x14ac:dyDescent="0.2">
      <c r="A120" s="2" t="s">
        <v>62</v>
      </c>
      <c r="B120" s="263">
        <v>2018</v>
      </c>
      <c r="C120" s="343">
        <v>245</v>
      </c>
      <c r="D120" s="385">
        <v>23.9</v>
      </c>
      <c r="E120" s="363">
        <v>375</v>
      </c>
      <c r="F120" s="385">
        <v>36.700000000000003</v>
      </c>
      <c r="G120" s="363">
        <v>49</v>
      </c>
      <c r="H120" s="385">
        <v>4.8</v>
      </c>
      <c r="I120" s="363">
        <v>66</v>
      </c>
      <c r="J120" s="385">
        <v>6.5</v>
      </c>
      <c r="K120" s="363">
        <v>83</v>
      </c>
      <c r="L120" s="385">
        <v>8.1</v>
      </c>
      <c r="M120" s="363">
        <v>38</v>
      </c>
      <c r="N120" s="385">
        <v>3.7</v>
      </c>
      <c r="O120" s="363">
        <v>34</v>
      </c>
      <c r="P120" s="385">
        <v>3.3</v>
      </c>
      <c r="Q120" s="363">
        <v>32</v>
      </c>
      <c r="R120" s="385">
        <v>3.1</v>
      </c>
      <c r="S120" s="363">
        <v>101</v>
      </c>
      <c r="T120" s="385">
        <v>9.9</v>
      </c>
      <c r="U120" s="363"/>
      <c r="V120" s="403"/>
      <c r="W120" s="378">
        <v>1023</v>
      </c>
      <c r="X120" s="415">
        <v>33.9</v>
      </c>
    </row>
    <row r="121" spans="1:24" x14ac:dyDescent="0.2">
      <c r="B121" s="264">
        <v>2019</v>
      </c>
      <c r="C121" s="344">
        <v>252</v>
      </c>
      <c r="D121" s="386">
        <v>24.6</v>
      </c>
      <c r="E121" s="356">
        <v>448</v>
      </c>
      <c r="F121" s="386">
        <v>43.8</v>
      </c>
      <c r="G121" s="356">
        <v>33</v>
      </c>
      <c r="H121" s="386">
        <v>3.2</v>
      </c>
      <c r="I121" s="356">
        <v>67</v>
      </c>
      <c r="J121" s="386">
        <v>6.5</v>
      </c>
      <c r="K121" s="356">
        <v>61</v>
      </c>
      <c r="L121" s="386">
        <v>6</v>
      </c>
      <c r="M121" s="356">
        <v>25</v>
      </c>
      <c r="N121" s="386">
        <v>2.4</v>
      </c>
      <c r="O121" s="356">
        <v>32</v>
      </c>
      <c r="P121" s="386">
        <v>3.1</v>
      </c>
      <c r="Q121" s="356">
        <v>20</v>
      </c>
      <c r="R121" s="386">
        <v>2</v>
      </c>
      <c r="S121" s="356">
        <v>85</v>
      </c>
      <c r="T121" s="386">
        <v>8.3000000000000007</v>
      </c>
      <c r="U121" s="356"/>
      <c r="V121" s="404"/>
      <c r="W121" s="375">
        <v>1024</v>
      </c>
      <c r="X121" s="416">
        <v>34</v>
      </c>
    </row>
    <row r="122" spans="1:24" ht="13.5" thickBot="1" x14ac:dyDescent="0.25">
      <c r="B122" s="264">
        <v>2020</v>
      </c>
      <c r="C122" s="351">
        <v>178</v>
      </c>
      <c r="D122" s="393">
        <v>18.399999999999999</v>
      </c>
      <c r="E122" s="362">
        <v>473</v>
      </c>
      <c r="F122" s="393">
        <v>48.9</v>
      </c>
      <c r="G122" s="362">
        <v>44</v>
      </c>
      <c r="H122" s="393">
        <v>4.5</v>
      </c>
      <c r="I122" s="362">
        <v>51</v>
      </c>
      <c r="J122" s="393">
        <v>5.3</v>
      </c>
      <c r="K122" s="362">
        <v>34</v>
      </c>
      <c r="L122" s="393">
        <v>3.5</v>
      </c>
      <c r="M122" s="362">
        <v>38</v>
      </c>
      <c r="N122" s="393">
        <v>3.9</v>
      </c>
      <c r="O122" s="362">
        <v>27</v>
      </c>
      <c r="P122" s="393">
        <v>2.8</v>
      </c>
      <c r="Q122" s="362">
        <v>48</v>
      </c>
      <c r="R122" s="393">
        <v>5</v>
      </c>
      <c r="S122" s="362">
        <v>75</v>
      </c>
      <c r="T122" s="393">
        <v>7.7</v>
      </c>
      <c r="U122" s="362"/>
      <c r="V122" s="411"/>
      <c r="W122" s="376">
        <v>968</v>
      </c>
      <c r="X122" s="417">
        <v>32.1</v>
      </c>
    </row>
    <row r="123" spans="1:24" ht="13.5" thickBot="1" x14ac:dyDescent="0.25">
      <c r="A123" s="262"/>
      <c r="B123" s="267" t="s">
        <v>7</v>
      </c>
      <c r="C123" s="346">
        <v>675</v>
      </c>
      <c r="D123" s="388">
        <v>22.388059701492537</v>
      </c>
      <c r="E123" s="358">
        <v>1296</v>
      </c>
      <c r="F123" s="388">
        <v>42.985074626865668</v>
      </c>
      <c r="G123" s="358">
        <v>126</v>
      </c>
      <c r="H123" s="388">
        <v>4.1791044776119408</v>
      </c>
      <c r="I123" s="358">
        <v>184</v>
      </c>
      <c r="J123" s="388">
        <v>6.102819237147596</v>
      </c>
      <c r="K123" s="358">
        <v>178</v>
      </c>
      <c r="L123" s="388">
        <v>5.903814262023217</v>
      </c>
      <c r="M123" s="358">
        <v>101</v>
      </c>
      <c r="N123" s="388">
        <v>3.3499170812603647</v>
      </c>
      <c r="O123" s="358">
        <v>93</v>
      </c>
      <c r="P123" s="388">
        <v>3.0845771144278609</v>
      </c>
      <c r="Q123" s="358">
        <v>100</v>
      </c>
      <c r="R123" s="388">
        <v>3.3167495854063018</v>
      </c>
      <c r="S123" s="358">
        <v>261</v>
      </c>
      <c r="T123" s="388">
        <v>8.6567164179104488</v>
      </c>
      <c r="U123" s="358">
        <v>1</v>
      </c>
      <c r="V123" s="406">
        <v>0</v>
      </c>
      <c r="W123" s="379">
        <v>3015</v>
      </c>
      <c r="X123" s="421"/>
    </row>
    <row r="124" spans="1:24" x14ac:dyDescent="0.2">
      <c r="A124" s="2" t="s">
        <v>63</v>
      </c>
      <c r="B124" s="263">
        <v>2018</v>
      </c>
      <c r="C124" s="343">
        <v>158</v>
      </c>
      <c r="D124" s="385">
        <v>38.9</v>
      </c>
      <c r="E124" s="363">
        <v>4</v>
      </c>
      <c r="F124" s="385">
        <v>1</v>
      </c>
      <c r="G124" s="363">
        <v>71</v>
      </c>
      <c r="H124" s="385">
        <v>17.5</v>
      </c>
      <c r="I124" s="363">
        <v>32</v>
      </c>
      <c r="J124" s="385">
        <v>7.9</v>
      </c>
      <c r="K124" s="363">
        <v>33</v>
      </c>
      <c r="L124" s="385">
        <v>8.1</v>
      </c>
      <c r="M124" s="363">
        <v>22</v>
      </c>
      <c r="N124" s="385">
        <v>5.4</v>
      </c>
      <c r="O124" s="363">
        <v>19</v>
      </c>
      <c r="P124" s="385">
        <v>4.7</v>
      </c>
      <c r="Q124" s="363">
        <v>15</v>
      </c>
      <c r="R124" s="385">
        <v>3.7</v>
      </c>
      <c r="S124" s="363">
        <v>52</v>
      </c>
      <c r="T124" s="385">
        <v>12.8</v>
      </c>
      <c r="U124" s="363"/>
      <c r="V124" s="403"/>
      <c r="W124" s="378">
        <v>406</v>
      </c>
      <c r="X124" s="422">
        <v>31.1</v>
      </c>
    </row>
    <row r="125" spans="1:24" x14ac:dyDescent="0.2">
      <c r="B125" s="264">
        <v>2019</v>
      </c>
      <c r="C125" s="344">
        <v>165</v>
      </c>
      <c r="D125" s="386">
        <v>33.700000000000003</v>
      </c>
      <c r="E125" s="356">
        <v>8</v>
      </c>
      <c r="F125" s="386">
        <v>1.6</v>
      </c>
      <c r="G125" s="356">
        <v>109</v>
      </c>
      <c r="H125" s="386">
        <v>22.2</v>
      </c>
      <c r="I125" s="356">
        <v>38</v>
      </c>
      <c r="J125" s="386">
        <v>7.8</v>
      </c>
      <c r="K125" s="356">
        <v>27</v>
      </c>
      <c r="L125" s="386">
        <v>5.5</v>
      </c>
      <c r="M125" s="356">
        <v>25</v>
      </c>
      <c r="N125" s="386">
        <v>5.0999999999999996</v>
      </c>
      <c r="O125" s="356">
        <v>38</v>
      </c>
      <c r="P125" s="386">
        <v>7.8</v>
      </c>
      <c r="Q125" s="356">
        <v>25</v>
      </c>
      <c r="R125" s="386">
        <v>5.0999999999999996</v>
      </c>
      <c r="S125" s="356">
        <v>55</v>
      </c>
      <c r="T125" s="386">
        <v>11.2</v>
      </c>
      <c r="U125" s="356"/>
      <c r="V125" s="404"/>
      <c r="W125" s="375">
        <v>490</v>
      </c>
      <c r="X125" s="423">
        <v>37.5</v>
      </c>
    </row>
    <row r="126" spans="1:24" ht="13.5" thickBot="1" x14ac:dyDescent="0.25">
      <c r="B126" s="264">
        <v>2020</v>
      </c>
      <c r="C126" s="351">
        <v>100</v>
      </c>
      <c r="D126" s="393">
        <v>24.4</v>
      </c>
      <c r="E126" s="362">
        <v>10</v>
      </c>
      <c r="F126" s="393">
        <v>2.4</v>
      </c>
      <c r="G126" s="362">
        <v>99</v>
      </c>
      <c r="H126" s="393">
        <v>24.2</v>
      </c>
      <c r="I126" s="362">
        <v>31</v>
      </c>
      <c r="J126" s="393">
        <v>7.6</v>
      </c>
      <c r="K126" s="362">
        <v>13</v>
      </c>
      <c r="L126" s="393">
        <v>3.2</v>
      </c>
      <c r="M126" s="362">
        <v>33</v>
      </c>
      <c r="N126" s="393">
        <v>8.1</v>
      </c>
      <c r="O126" s="362">
        <v>44</v>
      </c>
      <c r="P126" s="393">
        <v>10.8</v>
      </c>
      <c r="Q126" s="362">
        <v>21</v>
      </c>
      <c r="R126" s="393">
        <v>5.0999999999999996</v>
      </c>
      <c r="S126" s="362">
        <v>58</v>
      </c>
      <c r="T126" s="393">
        <v>14.2</v>
      </c>
      <c r="U126" s="362"/>
      <c r="V126" s="411"/>
      <c r="W126" s="376">
        <v>409</v>
      </c>
      <c r="X126" s="420">
        <v>31.3</v>
      </c>
    </row>
    <row r="127" spans="1:24" ht="13.5" thickBot="1" x14ac:dyDescent="0.25">
      <c r="A127" s="262"/>
      <c r="B127" s="267" t="s">
        <v>7</v>
      </c>
      <c r="C127" s="346">
        <v>423</v>
      </c>
      <c r="D127" s="388">
        <v>32.41379310344827</v>
      </c>
      <c r="E127" s="358">
        <v>22</v>
      </c>
      <c r="F127" s="388">
        <v>1.6858237547892718</v>
      </c>
      <c r="G127" s="358">
        <v>279</v>
      </c>
      <c r="H127" s="388">
        <v>21.379310344827587</v>
      </c>
      <c r="I127" s="358">
        <v>101</v>
      </c>
      <c r="J127" s="388">
        <v>7.7394636015325675</v>
      </c>
      <c r="K127" s="358">
        <v>73</v>
      </c>
      <c r="L127" s="388">
        <v>5.5938697318007664</v>
      </c>
      <c r="M127" s="358">
        <v>80</v>
      </c>
      <c r="N127" s="388">
        <v>6.1302681992337158</v>
      </c>
      <c r="O127" s="358">
        <v>101</v>
      </c>
      <c r="P127" s="388">
        <v>7.7394636015325675</v>
      </c>
      <c r="Q127" s="358">
        <v>61</v>
      </c>
      <c r="R127" s="388">
        <v>4.6743295019157092</v>
      </c>
      <c r="S127" s="358">
        <v>165</v>
      </c>
      <c r="T127" s="388">
        <v>12.643678160919542</v>
      </c>
      <c r="U127" s="358">
        <v>0</v>
      </c>
      <c r="V127" s="406">
        <v>0</v>
      </c>
      <c r="W127" s="379">
        <v>1305</v>
      </c>
      <c r="X127" s="421"/>
    </row>
    <row r="128" spans="1:24" x14ac:dyDescent="0.2">
      <c r="A128" s="2" t="s">
        <v>64</v>
      </c>
      <c r="B128" s="263">
        <v>2018</v>
      </c>
      <c r="C128" s="350">
        <v>6</v>
      </c>
      <c r="D128" s="392">
        <v>2.2999999999999998</v>
      </c>
      <c r="E128" s="361">
        <v>96</v>
      </c>
      <c r="F128" s="392">
        <v>37.200000000000003</v>
      </c>
      <c r="G128" s="367"/>
      <c r="H128" s="397"/>
      <c r="I128" s="361">
        <v>0</v>
      </c>
      <c r="J128" s="392">
        <v>0</v>
      </c>
      <c r="K128" s="367"/>
      <c r="L128" s="397"/>
      <c r="M128" s="361">
        <v>17</v>
      </c>
      <c r="N128" s="392">
        <v>6.6</v>
      </c>
      <c r="O128" s="361">
        <v>121</v>
      </c>
      <c r="P128" s="392">
        <v>46.9</v>
      </c>
      <c r="Q128" s="361">
        <v>0</v>
      </c>
      <c r="R128" s="392">
        <v>0</v>
      </c>
      <c r="S128" s="361">
        <v>16</v>
      </c>
      <c r="T128" s="392">
        <v>6.2</v>
      </c>
      <c r="U128" s="361"/>
      <c r="V128" s="410"/>
      <c r="W128" s="378">
        <v>258</v>
      </c>
      <c r="X128" s="422">
        <v>49.7</v>
      </c>
    </row>
    <row r="129" spans="1:25" x14ac:dyDescent="0.2">
      <c r="B129" s="264">
        <v>2019</v>
      </c>
      <c r="C129" s="344">
        <v>9</v>
      </c>
      <c r="D129" s="386">
        <v>4.2</v>
      </c>
      <c r="E129" s="356">
        <v>88</v>
      </c>
      <c r="F129" s="386">
        <v>40.9</v>
      </c>
      <c r="G129" s="356">
        <v>7</v>
      </c>
      <c r="H129" s="386">
        <v>3.3</v>
      </c>
      <c r="I129" s="356">
        <v>3</v>
      </c>
      <c r="J129" s="386">
        <v>1.4</v>
      </c>
      <c r="K129" s="356">
        <v>4</v>
      </c>
      <c r="L129" s="386">
        <v>1.9</v>
      </c>
      <c r="M129" s="356">
        <v>22</v>
      </c>
      <c r="N129" s="386">
        <v>10.199999999999999</v>
      </c>
      <c r="O129" s="356">
        <v>70</v>
      </c>
      <c r="P129" s="386">
        <v>32.6</v>
      </c>
      <c r="Q129" s="356">
        <v>0</v>
      </c>
      <c r="R129" s="386">
        <v>0</v>
      </c>
      <c r="S129" s="356">
        <v>12</v>
      </c>
      <c r="T129" s="386">
        <v>5.6</v>
      </c>
      <c r="U129" s="356"/>
      <c r="V129" s="404"/>
      <c r="W129" s="375">
        <v>215</v>
      </c>
      <c r="X129" s="423">
        <v>41.4</v>
      </c>
    </row>
    <row r="130" spans="1:25" ht="13.5" thickBot="1" x14ac:dyDescent="0.25">
      <c r="B130" s="264">
        <v>2020</v>
      </c>
      <c r="C130" s="353">
        <v>4</v>
      </c>
      <c r="D130" s="395">
        <v>8.6999999999999993</v>
      </c>
      <c r="E130" s="365">
        <v>28</v>
      </c>
      <c r="F130" s="395">
        <v>60.9</v>
      </c>
      <c r="G130" s="371"/>
      <c r="H130" s="401"/>
      <c r="I130" s="365">
        <v>0</v>
      </c>
      <c r="J130" s="395">
        <v>0</v>
      </c>
      <c r="K130" s="365">
        <v>0</v>
      </c>
      <c r="L130" s="395">
        <v>0</v>
      </c>
      <c r="M130" s="371"/>
      <c r="N130" s="401"/>
      <c r="O130" s="365">
        <v>10</v>
      </c>
      <c r="P130" s="395">
        <v>21.7</v>
      </c>
      <c r="Q130" s="365">
        <v>0</v>
      </c>
      <c r="R130" s="395">
        <v>0</v>
      </c>
      <c r="S130" s="371"/>
      <c r="T130" s="401"/>
      <c r="U130" s="365"/>
      <c r="V130" s="412"/>
      <c r="W130" s="376">
        <v>46</v>
      </c>
      <c r="X130" s="420">
        <v>8.9</v>
      </c>
    </row>
    <row r="131" spans="1:25" ht="13.5" thickBot="1" x14ac:dyDescent="0.25">
      <c r="A131" s="262"/>
      <c r="B131" s="267" t="s">
        <v>7</v>
      </c>
      <c r="C131" s="354">
        <v>19</v>
      </c>
      <c r="D131" s="396">
        <v>3.6608863198458574</v>
      </c>
      <c r="E131" s="366">
        <v>212</v>
      </c>
      <c r="F131" s="396">
        <v>40.847784200385355</v>
      </c>
      <c r="G131" s="366">
        <v>7</v>
      </c>
      <c r="H131" s="396">
        <v>1.3487475915221581</v>
      </c>
      <c r="I131" s="366">
        <v>3</v>
      </c>
      <c r="J131" s="396">
        <v>0.57803468208092479</v>
      </c>
      <c r="K131" s="366">
        <v>4</v>
      </c>
      <c r="L131" s="396">
        <v>0.77071290944123316</v>
      </c>
      <c r="M131" s="366">
        <v>39</v>
      </c>
      <c r="N131" s="396">
        <v>7.5144508670520231</v>
      </c>
      <c r="O131" s="366">
        <v>201</v>
      </c>
      <c r="P131" s="396">
        <v>38.728323699421964</v>
      </c>
      <c r="Q131" s="366">
        <v>0</v>
      </c>
      <c r="R131" s="396">
        <v>0</v>
      </c>
      <c r="S131" s="366">
        <v>28</v>
      </c>
      <c r="T131" s="396">
        <v>5.3949903660886322</v>
      </c>
      <c r="U131" s="366">
        <v>0</v>
      </c>
      <c r="V131" s="414">
        <v>0</v>
      </c>
      <c r="W131" s="384">
        <v>519</v>
      </c>
      <c r="X131" s="424"/>
    </row>
    <row r="132" spans="1:25" x14ac:dyDescent="0.2">
      <c r="A132" s="2" t="s">
        <v>65</v>
      </c>
      <c r="B132" s="263">
        <v>2018</v>
      </c>
      <c r="C132" s="350">
        <v>22</v>
      </c>
      <c r="D132" s="392">
        <v>23.7</v>
      </c>
      <c r="E132" s="367"/>
      <c r="F132" s="397"/>
      <c r="G132" s="361">
        <v>28</v>
      </c>
      <c r="H132" s="392">
        <v>30.1</v>
      </c>
      <c r="I132" s="361">
        <v>7</v>
      </c>
      <c r="J132" s="392">
        <v>7.5</v>
      </c>
      <c r="K132" s="367"/>
      <c r="L132" s="397"/>
      <c r="M132" s="363">
        <v>16</v>
      </c>
      <c r="N132" s="385">
        <v>17.2</v>
      </c>
      <c r="O132" s="361">
        <v>0</v>
      </c>
      <c r="P132" s="392">
        <v>0</v>
      </c>
      <c r="Q132" s="361">
        <v>5</v>
      </c>
      <c r="R132" s="392">
        <v>5.4</v>
      </c>
      <c r="S132" s="361">
        <v>12</v>
      </c>
      <c r="T132" s="392">
        <v>12.9</v>
      </c>
      <c r="U132" s="361"/>
      <c r="V132" s="410"/>
      <c r="W132" s="648">
        <v>93</v>
      </c>
      <c r="X132" s="425">
        <v>27.6</v>
      </c>
    </row>
    <row r="133" spans="1:25" x14ac:dyDescent="0.2">
      <c r="B133" s="264">
        <v>2019</v>
      </c>
      <c r="C133" s="344">
        <v>20</v>
      </c>
      <c r="D133" s="386">
        <v>22.7</v>
      </c>
      <c r="E133" s="368"/>
      <c r="F133" s="398"/>
      <c r="G133" s="356">
        <v>17</v>
      </c>
      <c r="H133" s="386">
        <v>19.3</v>
      </c>
      <c r="I133" s="356">
        <v>7</v>
      </c>
      <c r="J133" s="386">
        <v>8</v>
      </c>
      <c r="K133" s="368"/>
      <c r="L133" s="398"/>
      <c r="M133" s="356">
        <v>28</v>
      </c>
      <c r="N133" s="386">
        <v>31.8</v>
      </c>
      <c r="O133" s="368"/>
      <c r="P133" s="398"/>
      <c r="Q133" s="356">
        <v>3</v>
      </c>
      <c r="R133" s="386">
        <v>3.4</v>
      </c>
      <c r="S133" s="356">
        <v>10</v>
      </c>
      <c r="T133" s="386">
        <v>11.4</v>
      </c>
      <c r="U133" s="356"/>
      <c r="V133" s="404"/>
      <c r="W133" s="649">
        <v>88</v>
      </c>
      <c r="X133" s="423">
        <v>26.1</v>
      </c>
    </row>
    <row r="134" spans="1:25" ht="13.5" thickBot="1" x14ac:dyDescent="0.25">
      <c r="B134" s="264">
        <v>2020</v>
      </c>
      <c r="C134" s="348">
        <v>8</v>
      </c>
      <c r="D134" s="390">
        <v>5.0999999999999996</v>
      </c>
      <c r="E134" s="359">
        <v>9</v>
      </c>
      <c r="F134" s="390">
        <v>5.8</v>
      </c>
      <c r="G134" s="359">
        <v>17</v>
      </c>
      <c r="H134" s="390">
        <v>10.9</v>
      </c>
      <c r="I134" s="370"/>
      <c r="J134" s="400"/>
      <c r="K134" s="370"/>
      <c r="L134" s="400"/>
      <c r="M134" s="359">
        <v>86</v>
      </c>
      <c r="N134" s="390">
        <v>55.1</v>
      </c>
      <c r="O134" s="370"/>
      <c r="P134" s="400"/>
      <c r="Q134" s="370"/>
      <c r="R134" s="400"/>
      <c r="S134" s="359">
        <v>30</v>
      </c>
      <c r="T134" s="390">
        <v>19.2</v>
      </c>
      <c r="U134" s="359"/>
      <c r="V134" s="409"/>
      <c r="W134" s="380">
        <v>156</v>
      </c>
      <c r="X134" s="426">
        <v>46.3</v>
      </c>
    </row>
    <row r="135" spans="1:25" s="160" customFormat="1" ht="13.5" thickBot="1" x14ac:dyDescent="0.25">
      <c r="A135" s="645"/>
      <c r="B135" s="651" t="s">
        <v>7</v>
      </c>
      <c r="C135" s="652">
        <v>50</v>
      </c>
      <c r="D135" s="653">
        <v>14.836795252225517</v>
      </c>
      <c r="E135" s="654">
        <v>9</v>
      </c>
      <c r="F135" s="655">
        <v>2.6706231454005933</v>
      </c>
      <c r="G135" s="656">
        <v>62</v>
      </c>
      <c r="H135" s="653">
        <v>18.397626112759642</v>
      </c>
      <c r="I135" s="654">
        <v>14</v>
      </c>
      <c r="J135" s="655">
        <v>4.154302670623145</v>
      </c>
      <c r="K135" s="656">
        <v>0</v>
      </c>
      <c r="L135" s="653">
        <v>0</v>
      </c>
      <c r="M135" s="654">
        <v>130</v>
      </c>
      <c r="N135" s="655">
        <v>38.575667655786347</v>
      </c>
      <c r="O135" s="656">
        <v>0</v>
      </c>
      <c r="P135" s="653">
        <v>0</v>
      </c>
      <c r="Q135" s="654">
        <v>8</v>
      </c>
      <c r="R135" s="655">
        <v>2.3738872403560833</v>
      </c>
      <c r="S135" s="656">
        <v>52</v>
      </c>
      <c r="T135" s="653">
        <v>15.43026706231454</v>
      </c>
      <c r="U135" s="656">
        <v>0</v>
      </c>
      <c r="V135" s="657">
        <v>0</v>
      </c>
      <c r="W135" s="658">
        <v>337</v>
      </c>
      <c r="X135" s="424"/>
      <c r="Y135" s="159"/>
    </row>
    <row r="136" spans="1:25" s="160" customFormat="1" ht="13.5" thickBot="1" x14ac:dyDescent="0.25">
      <c r="A136" s="342" t="s">
        <v>187</v>
      </c>
      <c r="B136" s="342" t="s">
        <v>7</v>
      </c>
      <c r="C136" s="646">
        <v>15676</v>
      </c>
      <c r="D136" s="647">
        <v>27.497412689224511</v>
      </c>
      <c r="E136" s="646">
        <v>15494</v>
      </c>
      <c r="F136" s="647">
        <v>27.178164851163849</v>
      </c>
      <c r="G136" s="646">
        <v>6505</v>
      </c>
      <c r="H136" s="647">
        <v>11.410479047167991</v>
      </c>
      <c r="I136" s="646">
        <v>3578</v>
      </c>
      <c r="J136" s="647">
        <v>6.2762020031924788</v>
      </c>
      <c r="K136" s="646">
        <v>2980</v>
      </c>
      <c r="L136" s="647">
        <v>5.2272448209931763</v>
      </c>
      <c r="M136" s="646">
        <v>2550</v>
      </c>
      <c r="N136" s="647">
        <v>4.4729779508498657</v>
      </c>
      <c r="O136" s="646">
        <v>2409</v>
      </c>
      <c r="P136" s="647">
        <v>4.2256485818028731</v>
      </c>
      <c r="Q136" s="646">
        <v>2063</v>
      </c>
      <c r="R136" s="647">
        <v>3.6187268676875579</v>
      </c>
      <c r="S136" s="646">
        <v>5601</v>
      </c>
      <c r="T136" s="647">
        <v>9.8247645108667054</v>
      </c>
      <c r="U136" s="646">
        <v>16</v>
      </c>
      <c r="V136" s="647">
        <v>2.8065744005332492E-2</v>
      </c>
      <c r="W136" s="650">
        <v>57009</v>
      </c>
      <c r="X136" s="265"/>
    </row>
    <row r="138" spans="1:25" x14ac:dyDescent="0.2">
      <c r="A138" s="39" t="s">
        <v>127</v>
      </c>
    </row>
    <row r="139" spans="1:25" x14ac:dyDescent="0.2">
      <c r="A139" s="427" t="s">
        <v>256</v>
      </c>
    </row>
    <row r="140" spans="1:25" x14ac:dyDescent="0.2">
      <c r="A140" s="55" t="s">
        <v>318</v>
      </c>
    </row>
    <row r="141" spans="1:25" x14ac:dyDescent="0.2">
      <c r="A141" s="617"/>
      <c r="B141" s="617"/>
      <c r="C141" s="617"/>
      <c r="D141" s="617"/>
      <c r="E141" s="617"/>
      <c r="F141" s="617"/>
      <c r="G141" s="617"/>
      <c r="H141" s="617"/>
      <c r="I141" s="617"/>
      <c r="J141" s="617"/>
      <c r="K141" s="617"/>
    </row>
  </sheetData>
  <mergeCells count="19">
    <mergeCell ref="A1:AE1"/>
    <mergeCell ref="V4:AF4"/>
    <mergeCell ref="A2:M2"/>
    <mergeCell ref="A3:M3"/>
    <mergeCell ref="A4:M4"/>
    <mergeCell ref="Q5:R6"/>
    <mergeCell ref="S5:T6"/>
    <mergeCell ref="U5:V6"/>
    <mergeCell ref="W5:X6"/>
    <mergeCell ref="A141:K141"/>
    <mergeCell ref="A5:A7"/>
    <mergeCell ref="B5:B7"/>
    <mergeCell ref="C5:D6"/>
    <mergeCell ref="E5:F6"/>
    <mergeCell ref="G5:H6"/>
    <mergeCell ref="I5:J6"/>
    <mergeCell ref="K5:L6"/>
    <mergeCell ref="M5:N6"/>
    <mergeCell ref="O5:P6"/>
  </mergeCells>
  <pageMargins left="0.7" right="0.7" top="0.75" bottom="0.75" header="0.3" footer="0.3"/>
  <pageSetup paperSize="9" scale="25"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AE45"/>
  <sheetViews>
    <sheetView showGridLines="0" showRowColHeaders="0" topLeftCell="A10" zoomScaleNormal="100" workbookViewId="0">
      <selection activeCell="S14" activeCellId="8" sqref="C14 E14 G14 I14 K14 M14 O14 Q14 S14"/>
    </sheetView>
  </sheetViews>
  <sheetFormatPr defaultColWidth="8.7109375" defaultRowHeight="12.75" x14ac:dyDescent="0.2"/>
  <cols>
    <col min="1" max="1" width="13.7109375" style="2" customWidth="1"/>
    <col min="2" max="23" width="8.7109375" style="2" customWidth="1"/>
    <col min="24" max="24" width="12" style="2" customWidth="1"/>
    <col min="25" max="25" width="15.42578125" style="2" customWidth="1"/>
    <col min="26" max="26" width="10.5703125" style="2" customWidth="1"/>
    <col min="27" max="27" width="14" style="2" customWidth="1"/>
    <col min="28" max="28" width="13.85546875" style="2" customWidth="1"/>
    <col min="29" max="29" width="17.28515625" style="2" customWidth="1"/>
    <col min="30" max="30" width="10" style="2" customWidth="1"/>
    <col min="31" max="31" width="13.42578125" style="2" customWidth="1"/>
    <col min="32" max="16384" width="8.7109375" style="2"/>
  </cols>
  <sheetData>
    <row r="1" spans="1:31" ht="18" customHeight="1" x14ac:dyDescent="0.2">
      <c r="A1" s="547" t="s">
        <v>242</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row>
    <row r="2" spans="1:31" ht="39.950000000000003" customHeight="1" x14ac:dyDescent="0.2">
      <c r="A2" s="548" t="s">
        <v>270</v>
      </c>
      <c r="B2" s="548"/>
      <c r="C2" s="548"/>
      <c r="D2" s="548"/>
      <c r="E2" s="548"/>
      <c r="F2" s="548"/>
      <c r="G2" s="548"/>
      <c r="H2" s="548"/>
      <c r="I2" s="548"/>
      <c r="J2" s="548"/>
      <c r="K2" s="548"/>
      <c r="L2" s="548"/>
      <c r="M2" s="548"/>
      <c r="N2" s="56"/>
      <c r="O2" s="56"/>
      <c r="P2" s="57"/>
      <c r="Q2" s="58"/>
      <c r="R2" s="57"/>
      <c r="S2" s="58"/>
      <c r="T2" s="57"/>
      <c r="U2" s="58"/>
      <c r="V2" s="57"/>
      <c r="W2" s="58"/>
      <c r="X2" s="58"/>
      <c r="Y2" s="57"/>
      <c r="Z2" s="58"/>
      <c r="AA2" s="57"/>
      <c r="AB2" s="59"/>
      <c r="AC2" s="60"/>
      <c r="AD2" s="59"/>
    </row>
    <row r="3" spans="1:31" ht="39.950000000000003" customHeight="1" x14ac:dyDescent="0.2">
      <c r="A3" s="546" t="s">
        <v>271</v>
      </c>
      <c r="B3" s="546"/>
      <c r="C3" s="546"/>
      <c r="D3" s="546"/>
      <c r="E3" s="546"/>
      <c r="F3" s="546"/>
      <c r="G3" s="546"/>
      <c r="H3" s="546"/>
      <c r="I3" s="546"/>
      <c r="J3" s="546"/>
      <c r="K3" s="546"/>
      <c r="L3" s="546"/>
      <c r="M3" s="546"/>
      <c r="N3" s="75"/>
      <c r="O3" s="75"/>
      <c r="P3" s="75"/>
      <c r="Q3" s="75"/>
      <c r="R3" s="75"/>
      <c r="S3" s="75"/>
      <c r="T3" s="75"/>
      <c r="U3" s="75"/>
      <c r="V3" s="75"/>
      <c r="W3" s="75"/>
      <c r="X3" s="75"/>
      <c r="Y3" s="75"/>
      <c r="Z3" s="75"/>
      <c r="AA3" s="75"/>
      <c r="AB3" s="59"/>
      <c r="AC3" s="60"/>
      <c r="AD3" s="59"/>
    </row>
    <row r="4" spans="1:31" ht="39.950000000000003" customHeight="1" thickBot="1" x14ac:dyDescent="0.35">
      <c r="A4" s="638" t="s">
        <v>139</v>
      </c>
      <c r="B4" s="638"/>
      <c r="C4" s="638"/>
      <c r="D4" s="638"/>
      <c r="E4" s="638"/>
      <c r="F4" s="638"/>
      <c r="G4" s="638"/>
      <c r="H4" s="638"/>
      <c r="I4" s="638"/>
      <c r="J4" s="638"/>
      <c r="K4" s="638"/>
      <c r="L4" s="638"/>
      <c r="M4" s="638"/>
      <c r="N4" s="61"/>
      <c r="O4" s="61"/>
      <c r="P4" s="61"/>
      <c r="Q4" s="61"/>
      <c r="R4" s="61"/>
      <c r="S4" s="61"/>
      <c r="T4" s="61"/>
      <c r="U4" s="61"/>
      <c r="V4" s="61"/>
      <c r="W4" s="61"/>
      <c r="X4" s="61"/>
      <c r="Y4" s="61"/>
      <c r="Z4" s="61"/>
      <c r="AA4" s="61"/>
      <c r="AB4" s="59"/>
      <c r="AC4" s="60"/>
      <c r="AD4" s="59"/>
      <c r="AE4" s="62"/>
    </row>
    <row r="5" spans="1:31" ht="25.5" customHeight="1" x14ac:dyDescent="0.2">
      <c r="A5" s="517" t="s">
        <v>24</v>
      </c>
      <c r="B5" s="562" t="s">
        <v>77</v>
      </c>
      <c r="C5" s="563"/>
      <c r="D5" s="562" t="s">
        <v>70</v>
      </c>
      <c r="E5" s="563"/>
      <c r="F5" s="562" t="s">
        <v>75</v>
      </c>
      <c r="G5" s="563"/>
      <c r="H5" s="562" t="s">
        <v>72</v>
      </c>
      <c r="I5" s="563"/>
      <c r="J5" s="562" t="s">
        <v>73</v>
      </c>
      <c r="K5" s="563"/>
      <c r="L5" s="562" t="s">
        <v>74</v>
      </c>
      <c r="M5" s="563"/>
      <c r="N5" s="562" t="s">
        <v>76</v>
      </c>
      <c r="O5" s="563"/>
      <c r="P5" s="562" t="s">
        <v>241</v>
      </c>
      <c r="Q5" s="563"/>
      <c r="R5" s="562" t="s">
        <v>78</v>
      </c>
      <c r="S5" s="563"/>
      <c r="T5" s="562" t="s">
        <v>5</v>
      </c>
      <c r="U5" s="563"/>
      <c r="V5" s="562" t="s">
        <v>7</v>
      </c>
      <c r="W5" s="563"/>
      <c r="X5" s="332"/>
      <c r="Y5" s="332"/>
      <c r="Z5" s="332"/>
      <c r="AA5" s="332"/>
      <c r="AB5" s="333"/>
      <c r="AC5" s="334"/>
      <c r="AD5" s="333"/>
      <c r="AE5" s="335"/>
    </row>
    <row r="6" spans="1:31" ht="12.95" customHeight="1" thickBot="1" x14ac:dyDescent="0.25">
      <c r="A6" s="269"/>
      <c r="B6" s="521" t="s">
        <v>192</v>
      </c>
      <c r="C6" s="522" t="s">
        <v>193</v>
      </c>
      <c r="D6" s="521" t="s">
        <v>192</v>
      </c>
      <c r="E6" s="522" t="s">
        <v>193</v>
      </c>
      <c r="F6" s="521" t="s">
        <v>192</v>
      </c>
      <c r="G6" s="522" t="s">
        <v>193</v>
      </c>
      <c r="H6" s="521" t="s">
        <v>192</v>
      </c>
      <c r="I6" s="522" t="s">
        <v>193</v>
      </c>
      <c r="J6" s="521" t="s">
        <v>192</v>
      </c>
      <c r="K6" s="522" t="s">
        <v>193</v>
      </c>
      <c r="L6" s="521" t="s">
        <v>192</v>
      </c>
      <c r="M6" s="522" t="s">
        <v>193</v>
      </c>
      <c r="N6" s="521" t="s">
        <v>192</v>
      </c>
      <c r="O6" s="522" t="s">
        <v>193</v>
      </c>
      <c r="P6" s="521" t="s">
        <v>192</v>
      </c>
      <c r="Q6" s="522" t="s">
        <v>193</v>
      </c>
      <c r="R6" s="521" t="s">
        <v>192</v>
      </c>
      <c r="S6" s="522" t="s">
        <v>193</v>
      </c>
      <c r="T6" s="521" t="s">
        <v>192</v>
      </c>
      <c r="U6" s="522" t="s">
        <v>193</v>
      </c>
      <c r="V6" s="521" t="s">
        <v>192</v>
      </c>
      <c r="W6" s="522" t="s">
        <v>193</v>
      </c>
      <c r="X6" s="332"/>
      <c r="Y6" s="332"/>
      <c r="Z6" s="332"/>
      <c r="AA6" s="332"/>
      <c r="AB6" s="333"/>
      <c r="AC6" s="334"/>
      <c r="AD6" s="333"/>
      <c r="AE6" s="335"/>
    </row>
    <row r="7" spans="1:31" ht="12.95" customHeight="1" x14ac:dyDescent="0.2">
      <c r="A7" s="77" t="s">
        <v>34</v>
      </c>
      <c r="B7" s="233">
        <v>114</v>
      </c>
      <c r="C7" s="108">
        <v>24.8</v>
      </c>
      <c r="D7" s="233">
        <v>6</v>
      </c>
      <c r="E7" s="108">
        <v>1.3</v>
      </c>
      <c r="F7" s="233">
        <v>28</v>
      </c>
      <c r="G7" s="108">
        <v>6.1</v>
      </c>
      <c r="H7" s="233">
        <v>34</v>
      </c>
      <c r="I7" s="108">
        <v>7.4</v>
      </c>
      <c r="J7" s="238"/>
      <c r="K7" s="109"/>
      <c r="L7" s="233">
        <v>100</v>
      </c>
      <c r="M7" s="108">
        <v>21.7</v>
      </c>
      <c r="N7" s="233">
        <v>111</v>
      </c>
      <c r="O7" s="108">
        <v>24.1</v>
      </c>
      <c r="P7" s="238"/>
      <c r="Q7" s="109"/>
      <c r="R7" s="233">
        <v>61</v>
      </c>
      <c r="S7" s="108">
        <v>13.3</v>
      </c>
      <c r="T7" s="238"/>
      <c r="U7" s="109"/>
      <c r="V7" s="468">
        <v>460</v>
      </c>
      <c r="W7" s="469">
        <v>2.4</v>
      </c>
    </row>
    <row r="8" spans="1:31" ht="12.95" customHeight="1" x14ac:dyDescent="0.2">
      <c r="A8" s="77" t="s">
        <v>35</v>
      </c>
      <c r="B8" s="233">
        <v>117</v>
      </c>
      <c r="C8" s="108">
        <v>25.4</v>
      </c>
      <c r="D8" s="233">
        <v>3</v>
      </c>
      <c r="E8" s="108">
        <v>0.7</v>
      </c>
      <c r="F8" s="233">
        <v>40</v>
      </c>
      <c r="G8" s="108">
        <v>8.6999999999999993</v>
      </c>
      <c r="H8" s="233">
        <v>49</v>
      </c>
      <c r="I8" s="108">
        <v>10.7</v>
      </c>
      <c r="J8" s="233">
        <v>4</v>
      </c>
      <c r="K8" s="108">
        <v>0.9</v>
      </c>
      <c r="L8" s="233">
        <v>112</v>
      </c>
      <c r="M8" s="108">
        <v>24.3</v>
      </c>
      <c r="N8" s="233">
        <v>63</v>
      </c>
      <c r="O8" s="108">
        <v>13.7</v>
      </c>
      <c r="P8" s="233">
        <v>6</v>
      </c>
      <c r="Q8" s="108">
        <v>1.3</v>
      </c>
      <c r="R8" s="233">
        <v>66</v>
      </c>
      <c r="S8" s="108">
        <v>14.3</v>
      </c>
      <c r="T8" s="238"/>
      <c r="U8" s="109"/>
      <c r="V8" s="468">
        <v>460</v>
      </c>
      <c r="W8" s="469">
        <v>2.4</v>
      </c>
    </row>
    <row r="9" spans="1:31" ht="12.95" customHeight="1" x14ac:dyDescent="0.2">
      <c r="A9" s="77" t="s">
        <v>36</v>
      </c>
      <c r="B9" s="233">
        <v>132</v>
      </c>
      <c r="C9" s="108">
        <v>16.600000000000001</v>
      </c>
      <c r="D9" s="233">
        <v>9</v>
      </c>
      <c r="E9" s="108">
        <v>1.1000000000000001</v>
      </c>
      <c r="F9" s="233">
        <v>79</v>
      </c>
      <c r="G9" s="108">
        <v>9.9</v>
      </c>
      <c r="H9" s="233">
        <v>113</v>
      </c>
      <c r="I9" s="108">
        <v>14.2</v>
      </c>
      <c r="J9" s="233">
        <v>11</v>
      </c>
      <c r="K9" s="108">
        <v>1.4</v>
      </c>
      <c r="L9" s="233">
        <v>179</v>
      </c>
      <c r="M9" s="108">
        <v>22.5</v>
      </c>
      <c r="N9" s="233">
        <v>115</v>
      </c>
      <c r="O9" s="108">
        <v>14.5</v>
      </c>
      <c r="P9" s="233">
        <v>27</v>
      </c>
      <c r="Q9" s="108">
        <v>3.4</v>
      </c>
      <c r="R9" s="233">
        <v>129</v>
      </c>
      <c r="S9" s="108">
        <v>16.2</v>
      </c>
      <c r="T9" s="238"/>
      <c r="U9" s="109"/>
      <c r="V9" s="468">
        <v>794</v>
      </c>
      <c r="W9" s="469">
        <v>4.0999999999999996</v>
      </c>
    </row>
    <row r="10" spans="1:31" ht="12.95" customHeight="1" x14ac:dyDescent="0.2">
      <c r="A10" s="77" t="s">
        <v>37</v>
      </c>
      <c r="B10" s="233">
        <v>101</v>
      </c>
      <c r="C10" s="108">
        <v>13.8</v>
      </c>
      <c r="D10" s="233">
        <v>20</v>
      </c>
      <c r="E10" s="108">
        <v>2.7</v>
      </c>
      <c r="F10" s="233">
        <v>66</v>
      </c>
      <c r="G10" s="108">
        <v>9</v>
      </c>
      <c r="H10" s="233">
        <v>127</v>
      </c>
      <c r="I10" s="108">
        <v>17.399999999999999</v>
      </c>
      <c r="J10" s="233">
        <v>13</v>
      </c>
      <c r="K10" s="108">
        <v>1.8</v>
      </c>
      <c r="L10" s="233">
        <v>150</v>
      </c>
      <c r="M10" s="108">
        <v>20.5</v>
      </c>
      <c r="N10" s="233">
        <v>61</v>
      </c>
      <c r="O10" s="108">
        <v>8.3000000000000007</v>
      </c>
      <c r="P10" s="233">
        <v>9</v>
      </c>
      <c r="Q10" s="108">
        <v>1.2</v>
      </c>
      <c r="R10" s="233">
        <v>184</v>
      </c>
      <c r="S10" s="108">
        <v>25.2</v>
      </c>
      <c r="T10" s="238"/>
      <c r="U10" s="109"/>
      <c r="V10" s="468">
        <v>731</v>
      </c>
      <c r="W10" s="469">
        <v>3.8</v>
      </c>
    </row>
    <row r="11" spans="1:31" ht="12.95" customHeight="1" x14ac:dyDescent="0.2">
      <c r="A11" s="77" t="s">
        <v>38</v>
      </c>
      <c r="B11" s="233">
        <v>59</v>
      </c>
      <c r="C11" s="108">
        <v>4.0999999999999996</v>
      </c>
      <c r="D11" s="233">
        <v>1348</v>
      </c>
      <c r="E11" s="108">
        <v>92.6</v>
      </c>
      <c r="F11" s="238"/>
      <c r="G11" s="109"/>
      <c r="H11" s="233">
        <v>4</v>
      </c>
      <c r="I11" s="108">
        <v>0.3</v>
      </c>
      <c r="J11" s="238"/>
      <c r="K11" s="109"/>
      <c r="L11" s="238"/>
      <c r="M11" s="109"/>
      <c r="N11" s="233">
        <v>24</v>
      </c>
      <c r="O11" s="108">
        <v>1.6</v>
      </c>
      <c r="P11" s="233">
        <v>0</v>
      </c>
      <c r="Q11" s="108">
        <v>0</v>
      </c>
      <c r="R11" s="233">
        <v>15</v>
      </c>
      <c r="S11" s="108">
        <v>1</v>
      </c>
      <c r="T11" s="238"/>
      <c r="U11" s="109"/>
      <c r="V11" s="468">
        <v>1455</v>
      </c>
      <c r="W11" s="469">
        <v>7.5</v>
      </c>
    </row>
    <row r="12" spans="1:31" ht="12.95" customHeight="1" x14ac:dyDescent="0.2">
      <c r="A12" s="77" t="s">
        <v>39</v>
      </c>
      <c r="B12" s="233">
        <v>76</v>
      </c>
      <c r="C12" s="108">
        <v>6.6</v>
      </c>
      <c r="D12" s="233">
        <v>898</v>
      </c>
      <c r="E12" s="108">
        <v>78.400000000000006</v>
      </c>
      <c r="F12" s="233">
        <v>28</v>
      </c>
      <c r="G12" s="108">
        <v>2.4</v>
      </c>
      <c r="H12" s="233">
        <v>24</v>
      </c>
      <c r="I12" s="108">
        <v>2.1</v>
      </c>
      <c r="J12" s="233">
        <v>6</v>
      </c>
      <c r="K12" s="108">
        <v>0.5</v>
      </c>
      <c r="L12" s="233">
        <v>46</v>
      </c>
      <c r="M12" s="108">
        <v>4</v>
      </c>
      <c r="N12" s="233">
        <v>9</v>
      </c>
      <c r="O12" s="108">
        <v>0.8</v>
      </c>
      <c r="P12" s="238"/>
      <c r="Q12" s="109"/>
      <c r="R12" s="233">
        <v>57</v>
      </c>
      <c r="S12" s="108">
        <v>5</v>
      </c>
      <c r="T12" s="238"/>
      <c r="U12" s="109"/>
      <c r="V12" s="468">
        <v>1145</v>
      </c>
      <c r="W12" s="469">
        <v>5.9</v>
      </c>
    </row>
    <row r="13" spans="1:31" ht="12.95" customHeight="1" x14ac:dyDescent="0.2">
      <c r="A13" s="77" t="s">
        <v>40</v>
      </c>
      <c r="B13" s="233">
        <v>17</v>
      </c>
      <c r="C13" s="108">
        <v>4.8</v>
      </c>
      <c r="D13" s="233">
        <v>11</v>
      </c>
      <c r="E13" s="108">
        <v>3.1</v>
      </c>
      <c r="F13" s="233">
        <v>50</v>
      </c>
      <c r="G13" s="108">
        <v>14</v>
      </c>
      <c r="H13" s="233">
        <v>126</v>
      </c>
      <c r="I13" s="108">
        <v>35.299999999999997</v>
      </c>
      <c r="J13" s="233">
        <v>4</v>
      </c>
      <c r="K13" s="108">
        <v>1.1000000000000001</v>
      </c>
      <c r="L13" s="233">
        <v>6</v>
      </c>
      <c r="M13" s="108">
        <v>1.7</v>
      </c>
      <c r="N13" s="233">
        <v>87</v>
      </c>
      <c r="O13" s="108">
        <v>24.4</v>
      </c>
      <c r="P13" s="233">
        <v>24</v>
      </c>
      <c r="Q13" s="108">
        <v>6.7</v>
      </c>
      <c r="R13" s="233">
        <v>32</v>
      </c>
      <c r="S13" s="108">
        <v>9</v>
      </c>
      <c r="T13" s="238"/>
      <c r="U13" s="109"/>
      <c r="V13" s="468">
        <v>357</v>
      </c>
      <c r="W13" s="469">
        <v>1.8</v>
      </c>
    </row>
    <row r="14" spans="1:31" ht="12.95" customHeight="1" x14ac:dyDescent="0.2">
      <c r="A14" s="77" t="s">
        <v>41</v>
      </c>
      <c r="B14" s="233">
        <v>28</v>
      </c>
      <c r="C14" s="108">
        <v>2.5</v>
      </c>
      <c r="D14" s="233">
        <v>917</v>
      </c>
      <c r="E14" s="108">
        <v>82.9</v>
      </c>
      <c r="F14" s="233">
        <v>9</v>
      </c>
      <c r="G14" s="108">
        <v>0.8</v>
      </c>
      <c r="H14" s="233">
        <v>63</v>
      </c>
      <c r="I14" s="108">
        <v>5.7</v>
      </c>
      <c r="J14" s="233">
        <v>3</v>
      </c>
      <c r="K14" s="108">
        <v>0.3</v>
      </c>
      <c r="L14" s="233">
        <v>7</v>
      </c>
      <c r="M14" s="108">
        <v>0.6</v>
      </c>
      <c r="N14" s="233">
        <v>35</v>
      </c>
      <c r="O14" s="108">
        <v>3.2</v>
      </c>
      <c r="P14" s="233">
        <v>19</v>
      </c>
      <c r="Q14" s="108">
        <v>1.7</v>
      </c>
      <c r="R14" s="233">
        <v>25</v>
      </c>
      <c r="S14" s="108">
        <v>2.2999999999999998</v>
      </c>
      <c r="T14" s="238"/>
      <c r="U14" s="109"/>
      <c r="V14" s="468">
        <v>1106</v>
      </c>
      <c r="W14" s="469">
        <v>5.7</v>
      </c>
    </row>
    <row r="15" spans="1:31" ht="12.95" customHeight="1" x14ac:dyDescent="0.2">
      <c r="A15" s="77" t="s">
        <v>42</v>
      </c>
      <c r="B15" s="233">
        <v>10</v>
      </c>
      <c r="C15" s="108">
        <v>2</v>
      </c>
      <c r="D15" s="233">
        <v>479</v>
      </c>
      <c r="E15" s="108">
        <v>94.5</v>
      </c>
      <c r="F15" s="238"/>
      <c r="G15" s="109"/>
      <c r="H15" s="233">
        <v>4</v>
      </c>
      <c r="I15" s="108">
        <v>0.8</v>
      </c>
      <c r="J15" s="233">
        <v>4</v>
      </c>
      <c r="K15" s="108">
        <v>0.8</v>
      </c>
      <c r="L15" s="238"/>
      <c r="M15" s="109"/>
      <c r="N15" s="238"/>
      <c r="O15" s="109"/>
      <c r="P15" s="233">
        <v>0</v>
      </c>
      <c r="Q15" s="108">
        <v>0</v>
      </c>
      <c r="R15" s="233">
        <v>6</v>
      </c>
      <c r="S15" s="108">
        <v>1.2</v>
      </c>
      <c r="T15" s="238"/>
      <c r="U15" s="109"/>
      <c r="V15" s="468">
        <v>507</v>
      </c>
      <c r="W15" s="469">
        <v>2.6</v>
      </c>
    </row>
    <row r="16" spans="1:31" ht="12.95" customHeight="1" x14ac:dyDescent="0.2">
      <c r="A16" s="77" t="s">
        <v>43</v>
      </c>
      <c r="B16" s="233">
        <v>64</v>
      </c>
      <c r="C16" s="108">
        <v>13.9</v>
      </c>
      <c r="D16" s="233">
        <v>10</v>
      </c>
      <c r="E16" s="108">
        <v>2.2000000000000002</v>
      </c>
      <c r="F16" s="233">
        <v>72</v>
      </c>
      <c r="G16" s="108">
        <v>15.6</v>
      </c>
      <c r="H16" s="233">
        <v>78</v>
      </c>
      <c r="I16" s="108">
        <v>16.899999999999999</v>
      </c>
      <c r="J16" s="233">
        <v>7</v>
      </c>
      <c r="K16" s="108">
        <v>1.5</v>
      </c>
      <c r="L16" s="233">
        <v>33</v>
      </c>
      <c r="M16" s="108">
        <v>7.1</v>
      </c>
      <c r="N16" s="233">
        <v>88</v>
      </c>
      <c r="O16" s="108">
        <v>19</v>
      </c>
      <c r="P16" s="233">
        <v>3</v>
      </c>
      <c r="Q16" s="108">
        <v>0.6</v>
      </c>
      <c r="R16" s="233">
        <v>107</v>
      </c>
      <c r="S16" s="108">
        <v>23.2</v>
      </c>
      <c r="T16" s="238"/>
      <c r="U16" s="109"/>
      <c r="V16" s="468">
        <v>462</v>
      </c>
      <c r="W16" s="469">
        <v>2.4</v>
      </c>
    </row>
    <row r="17" spans="1:23" ht="12.95" customHeight="1" x14ac:dyDescent="0.2">
      <c r="A17" s="77" t="s">
        <v>44</v>
      </c>
      <c r="B17" s="233">
        <v>6</v>
      </c>
      <c r="C17" s="108">
        <v>7</v>
      </c>
      <c r="D17" s="233">
        <v>0</v>
      </c>
      <c r="E17" s="108">
        <v>0</v>
      </c>
      <c r="F17" s="233">
        <v>3</v>
      </c>
      <c r="G17" s="108">
        <v>3.5</v>
      </c>
      <c r="H17" s="233">
        <v>4</v>
      </c>
      <c r="I17" s="108">
        <v>4.7</v>
      </c>
      <c r="J17" s="238"/>
      <c r="K17" s="109"/>
      <c r="L17" s="233">
        <v>62</v>
      </c>
      <c r="M17" s="108">
        <v>72.099999999999994</v>
      </c>
      <c r="N17" s="238"/>
      <c r="O17" s="109"/>
      <c r="P17" s="233">
        <v>0</v>
      </c>
      <c r="Q17" s="108">
        <v>0</v>
      </c>
      <c r="R17" s="233">
        <v>8</v>
      </c>
      <c r="S17" s="108">
        <v>9.3000000000000007</v>
      </c>
      <c r="T17" s="238"/>
      <c r="U17" s="109"/>
      <c r="V17" s="468">
        <v>86</v>
      </c>
      <c r="W17" s="469">
        <v>0.4</v>
      </c>
    </row>
    <row r="18" spans="1:23" ht="12.95" customHeight="1" x14ac:dyDescent="0.2">
      <c r="A18" s="77" t="s">
        <v>45</v>
      </c>
      <c r="B18" s="233">
        <v>30</v>
      </c>
      <c r="C18" s="108">
        <v>8.5</v>
      </c>
      <c r="D18" s="233">
        <v>7</v>
      </c>
      <c r="E18" s="108">
        <v>2</v>
      </c>
      <c r="F18" s="233">
        <v>20</v>
      </c>
      <c r="G18" s="108">
        <v>5.7</v>
      </c>
      <c r="H18" s="233">
        <v>14</v>
      </c>
      <c r="I18" s="108">
        <v>4</v>
      </c>
      <c r="J18" s="233">
        <v>3</v>
      </c>
      <c r="K18" s="108">
        <v>0.8</v>
      </c>
      <c r="L18" s="233">
        <v>159</v>
      </c>
      <c r="M18" s="108">
        <v>45</v>
      </c>
      <c r="N18" s="233">
        <v>25</v>
      </c>
      <c r="O18" s="108">
        <v>7.1</v>
      </c>
      <c r="P18" s="238"/>
      <c r="Q18" s="109"/>
      <c r="R18" s="233">
        <v>92</v>
      </c>
      <c r="S18" s="108">
        <v>26.1</v>
      </c>
      <c r="T18" s="238"/>
      <c r="U18" s="109"/>
      <c r="V18" s="468">
        <v>353</v>
      </c>
      <c r="W18" s="469">
        <v>1.8</v>
      </c>
    </row>
    <row r="19" spans="1:23" ht="12.95" customHeight="1" x14ac:dyDescent="0.2">
      <c r="A19" s="77" t="s">
        <v>46</v>
      </c>
      <c r="B19" s="233">
        <v>92</v>
      </c>
      <c r="C19" s="108">
        <v>11.1</v>
      </c>
      <c r="D19" s="238"/>
      <c r="E19" s="109"/>
      <c r="F19" s="233">
        <v>85</v>
      </c>
      <c r="G19" s="108">
        <v>10.3</v>
      </c>
      <c r="H19" s="233">
        <v>49</v>
      </c>
      <c r="I19" s="108">
        <v>5.9</v>
      </c>
      <c r="J19" s="233">
        <v>16</v>
      </c>
      <c r="K19" s="108">
        <v>1.9</v>
      </c>
      <c r="L19" s="233">
        <v>354</v>
      </c>
      <c r="M19" s="108">
        <v>42.9</v>
      </c>
      <c r="N19" s="233">
        <v>78</v>
      </c>
      <c r="O19" s="108">
        <v>9.4</v>
      </c>
      <c r="P19" s="233">
        <v>25</v>
      </c>
      <c r="Q19" s="108">
        <v>3</v>
      </c>
      <c r="R19" s="233">
        <v>125</v>
      </c>
      <c r="S19" s="108">
        <v>15.1</v>
      </c>
      <c r="T19" s="238"/>
      <c r="U19" s="109"/>
      <c r="V19" s="468">
        <v>826</v>
      </c>
      <c r="W19" s="469">
        <v>4.3</v>
      </c>
    </row>
    <row r="20" spans="1:23" ht="12.95" customHeight="1" x14ac:dyDescent="0.2">
      <c r="A20" s="77" t="s">
        <v>47</v>
      </c>
      <c r="B20" s="233">
        <v>41</v>
      </c>
      <c r="C20" s="108">
        <v>5.5</v>
      </c>
      <c r="D20" s="233">
        <v>649</v>
      </c>
      <c r="E20" s="108">
        <v>87.6</v>
      </c>
      <c r="F20" s="238"/>
      <c r="G20" s="109"/>
      <c r="H20" s="233">
        <v>7</v>
      </c>
      <c r="I20" s="108">
        <v>0.9</v>
      </c>
      <c r="J20" s="233">
        <v>3</v>
      </c>
      <c r="K20" s="108">
        <v>0.4</v>
      </c>
      <c r="L20" s="238"/>
      <c r="M20" s="109"/>
      <c r="N20" s="233">
        <v>21</v>
      </c>
      <c r="O20" s="108">
        <v>2.8</v>
      </c>
      <c r="P20" s="238"/>
      <c r="Q20" s="109"/>
      <c r="R20" s="233">
        <v>15</v>
      </c>
      <c r="S20" s="108">
        <v>2</v>
      </c>
      <c r="T20" s="238"/>
      <c r="U20" s="109"/>
      <c r="V20" s="468">
        <v>741</v>
      </c>
      <c r="W20" s="469">
        <v>3.8</v>
      </c>
    </row>
    <row r="21" spans="1:23" ht="12.95" customHeight="1" x14ac:dyDescent="0.2">
      <c r="A21" s="77" t="s">
        <v>48</v>
      </c>
      <c r="B21" s="233">
        <v>79</v>
      </c>
      <c r="C21" s="108">
        <v>6.5</v>
      </c>
      <c r="D21" s="233">
        <v>905</v>
      </c>
      <c r="E21" s="108">
        <v>74.400000000000006</v>
      </c>
      <c r="F21" s="233">
        <v>39</v>
      </c>
      <c r="G21" s="108">
        <v>3.2</v>
      </c>
      <c r="H21" s="233">
        <v>55</v>
      </c>
      <c r="I21" s="108">
        <v>4.5</v>
      </c>
      <c r="J21" s="238"/>
      <c r="K21" s="109"/>
      <c r="L21" s="233">
        <v>29</v>
      </c>
      <c r="M21" s="108">
        <v>2.4</v>
      </c>
      <c r="N21" s="233">
        <v>23</v>
      </c>
      <c r="O21" s="108">
        <v>1.9</v>
      </c>
      <c r="P21" s="238"/>
      <c r="Q21" s="109"/>
      <c r="R21" s="233">
        <v>81</v>
      </c>
      <c r="S21" s="108">
        <v>6.7</v>
      </c>
      <c r="T21" s="238"/>
      <c r="U21" s="109"/>
      <c r="V21" s="468">
        <v>1216</v>
      </c>
      <c r="W21" s="469">
        <v>6.3</v>
      </c>
    </row>
    <row r="22" spans="1:23" ht="12.95" customHeight="1" x14ac:dyDescent="0.2">
      <c r="A22" s="77" t="s">
        <v>49</v>
      </c>
      <c r="B22" s="233">
        <v>174</v>
      </c>
      <c r="C22" s="108">
        <v>33</v>
      </c>
      <c r="D22" s="233">
        <v>6</v>
      </c>
      <c r="E22" s="108">
        <v>1.1000000000000001</v>
      </c>
      <c r="F22" s="233">
        <v>34</v>
      </c>
      <c r="G22" s="108">
        <v>6.5</v>
      </c>
      <c r="H22" s="233">
        <v>75</v>
      </c>
      <c r="I22" s="108">
        <v>14.2</v>
      </c>
      <c r="J22" s="233">
        <v>11</v>
      </c>
      <c r="K22" s="108">
        <v>2.1</v>
      </c>
      <c r="L22" s="233">
        <v>101</v>
      </c>
      <c r="M22" s="108">
        <v>19.2</v>
      </c>
      <c r="N22" s="233">
        <v>67</v>
      </c>
      <c r="O22" s="108">
        <v>12.7</v>
      </c>
      <c r="P22" s="238"/>
      <c r="Q22" s="109"/>
      <c r="R22" s="233">
        <v>57</v>
      </c>
      <c r="S22" s="108">
        <v>10.8</v>
      </c>
      <c r="T22" s="238"/>
      <c r="U22" s="109"/>
      <c r="V22" s="468">
        <v>527</v>
      </c>
      <c r="W22" s="469">
        <v>2.7</v>
      </c>
    </row>
    <row r="23" spans="1:23" ht="12.95" customHeight="1" x14ac:dyDescent="0.2">
      <c r="A23" s="77" t="s">
        <v>50</v>
      </c>
      <c r="B23" s="233">
        <v>31</v>
      </c>
      <c r="C23" s="108">
        <v>3.8</v>
      </c>
      <c r="D23" s="233">
        <v>614</v>
      </c>
      <c r="E23" s="108">
        <v>75.7</v>
      </c>
      <c r="F23" s="233">
        <v>9</v>
      </c>
      <c r="G23" s="108">
        <v>1.1000000000000001</v>
      </c>
      <c r="H23" s="233">
        <v>12</v>
      </c>
      <c r="I23" s="108">
        <v>1.5</v>
      </c>
      <c r="J23" s="238"/>
      <c r="K23" s="109"/>
      <c r="L23" s="233">
        <v>67</v>
      </c>
      <c r="M23" s="108">
        <v>8.3000000000000007</v>
      </c>
      <c r="N23" s="233">
        <v>45</v>
      </c>
      <c r="O23" s="108">
        <v>5.5</v>
      </c>
      <c r="P23" s="238"/>
      <c r="Q23" s="109"/>
      <c r="R23" s="233">
        <v>29</v>
      </c>
      <c r="S23" s="108">
        <v>3.6</v>
      </c>
      <c r="T23" s="238"/>
      <c r="U23" s="109"/>
      <c r="V23" s="468">
        <v>811</v>
      </c>
      <c r="W23" s="469">
        <v>4.2</v>
      </c>
    </row>
    <row r="24" spans="1:23" ht="12.95" customHeight="1" x14ac:dyDescent="0.2">
      <c r="A24" s="77" t="s">
        <v>51</v>
      </c>
      <c r="B24" s="233">
        <v>10</v>
      </c>
      <c r="C24" s="108">
        <v>12.8</v>
      </c>
      <c r="D24" s="233">
        <v>0</v>
      </c>
      <c r="E24" s="108">
        <v>0</v>
      </c>
      <c r="F24" s="238"/>
      <c r="G24" s="109"/>
      <c r="H24" s="233">
        <v>0</v>
      </c>
      <c r="I24" s="108">
        <v>0</v>
      </c>
      <c r="J24" s="233">
        <v>0</v>
      </c>
      <c r="K24" s="108">
        <v>0</v>
      </c>
      <c r="L24" s="233">
        <v>56</v>
      </c>
      <c r="M24" s="108">
        <v>71.8</v>
      </c>
      <c r="N24" s="233">
        <v>0</v>
      </c>
      <c r="O24" s="108">
        <v>0</v>
      </c>
      <c r="P24" s="238"/>
      <c r="Q24" s="109"/>
      <c r="R24" s="233">
        <v>9</v>
      </c>
      <c r="S24" s="108">
        <v>11.5</v>
      </c>
      <c r="T24" s="238"/>
      <c r="U24" s="109"/>
      <c r="V24" s="468">
        <v>78</v>
      </c>
      <c r="W24" s="469">
        <v>0.4</v>
      </c>
    </row>
    <row r="25" spans="1:23" ht="12.95" customHeight="1" x14ac:dyDescent="0.2">
      <c r="A25" s="77" t="s">
        <v>52</v>
      </c>
      <c r="B25" s="233">
        <v>63</v>
      </c>
      <c r="C25" s="108">
        <v>14</v>
      </c>
      <c r="D25" s="233">
        <v>5</v>
      </c>
      <c r="E25" s="108">
        <v>1.1000000000000001</v>
      </c>
      <c r="F25" s="233">
        <v>43</v>
      </c>
      <c r="G25" s="108">
        <v>9.6</v>
      </c>
      <c r="H25" s="233">
        <v>78</v>
      </c>
      <c r="I25" s="108">
        <v>17.399999999999999</v>
      </c>
      <c r="J25" s="233">
        <v>5</v>
      </c>
      <c r="K25" s="108">
        <v>1.1000000000000001</v>
      </c>
      <c r="L25" s="233">
        <v>111</v>
      </c>
      <c r="M25" s="108">
        <v>24.7</v>
      </c>
      <c r="N25" s="233">
        <v>87</v>
      </c>
      <c r="O25" s="108">
        <v>19.399999999999999</v>
      </c>
      <c r="P25" s="233">
        <v>4</v>
      </c>
      <c r="Q25" s="108">
        <v>0.9</v>
      </c>
      <c r="R25" s="233">
        <v>53</v>
      </c>
      <c r="S25" s="108">
        <v>11.8</v>
      </c>
      <c r="T25" s="238"/>
      <c r="U25" s="109"/>
      <c r="V25" s="468">
        <v>449</v>
      </c>
      <c r="W25" s="469">
        <v>2.2999999999999998</v>
      </c>
    </row>
    <row r="26" spans="1:23" ht="12.95" customHeight="1" x14ac:dyDescent="0.2">
      <c r="A26" s="77" t="s">
        <v>53</v>
      </c>
      <c r="B26" s="233">
        <v>36</v>
      </c>
      <c r="C26" s="108">
        <v>42.9</v>
      </c>
      <c r="D26" s="233">
        <v>0</v>
      </c>
      <c r="E26" s="108">
        <v>0</v>
      </c>
      <c r="F26" s="238"/>
      <c r="G26" s="109"/>
      <c r="H26" s="233">
        <v>20</v>
      </c>
      <c r="I26" s="108">
        <v>23.8</v>
      </c>
      <c r="J26" s="238"/>
      <c r="K26" s="109"/>
      <c r="L26" s="233">
        <v>3</v>
      </c>
      <c r="M26" s="108">
        <v>3.6</v>
      </c>
      <c r="N26" s="233">
        <v>0</v>
      </c>
      <c r="O26" s="108">
        <v>0</v>
      </c>
      <c r="P26" s="238"/>
      <c r="Q26" s="109"/>
      <c r="R26" s="233">
        <v>19</v>
      </c>
      <c r="S26" s="108">
        <v>22.6</v>
      </c>
      <c r="T26" s="238"/>
      <c r="U26" s="109"/>
      <c r="V26" s="468">
        <v>84</v>
      </c>
      <c r="W26" s="469">
        <v>0.4</v>
      </c>
    </row>
    <row r="27" spans="1:23" ht="12.95" customHeight="1" x14ac:dyDescent="0.2">
      <c r="A27" s="77" t="s">
        <v>54</v>
      </c>
      <c r="B27" s="233">
        <v>46</v>
      </c>
      <c r="C27" s="108">
        <v>3.7</v>
      </c>
      <c r="D27" s="233">
        <v>919</v>
      </c>
      <c r="E27" s="108">
        <v>74.400000000000006</v>
      </c>
      <c r="F27" s="233">
        <v>34</v>
      </c>
      <c r="G27" s="108">
        <v>2.8</v>
      </c>
      <c r="H27" s="233">
        <v>83</v>
      </c>
      <c r="I27" s="108">
        <v>6.7</v>
      </c>
      <c r="J27" s="233">
        <v>4</v>
      </c>
      <c r="K27" s="108">
        <v>0.3</v>
      </c>
      <c r="L27" s="233">
        <v>24</v>
      </c>
      <c r="M27" s="108">
        <v>1.9</v>
      </c>
      <c r="N27" s="233">
        <v>39</v>
      </c>
      <c r="O27" s="108">
        <v>3.2</v>
      </c>
      <c r="P27" s="233">
        <v>27</v>
      </c>
      <c r="Q27" s="108">
        <v>2.2000000000000002</v>
      </c>
      <c r="R27" s="233">
        <v>59</v>
      </c>
      <c r="S27" s="108">
        <v>4.8</v>
      </c>
      <c r="T27" s="238"/>
      <c r="U27" s="109"/>
      <c r="V27" s="468">
        <v>1235</v>
      </c>
      <c r="W27" s="469">
        <v>6.4</v>
      </c>
    </row>
    <row r="28" spans="1:23" ht="12.95" customHeight="1" x14ac:dyDescent="0.2">
      <c r="A28" s="77" t="s">
        <v>55</v>
      </c>
      <c r="B28" s="233">
        <v>16</v>
      </c>
      <c r="C28" s="108">
        <v>2</v>
      </c>
      <c r="D28" s="233">
        <v>718</v>
      </c>
      <c r="E28" s="108">
        <v>89.5</v>
      </c>
      <c r="F28" s="233">
        <v>8</v>
      </c>
      <c r="G28" s="108">
        <v>1</v>
      </c>
      <c r="H28" s="233">
        <v>14</v>
      </c>
      <c r="I28" s="108">
        <v>1.7</v>
      </c>
      <c r="J28" s="238"/>
      <c r="K28" s="109"/>
      <c r="L28" s="233">
        <v>6</v>
      </c>
      <c r="M28" s="108">
        <v>0.7</v>
      </c>
      <c r="N28" s="233">
        <v>16</v>
      </c>
      <c r="O28" s="108">
        <v>2</v>
      </c>
      <c r="P28" s="233">
        <v>0</v>
      </c>
      <c r="Q28" s="108">
        <v>0</v>
      </c>
      <c r="R28" s="233">
        <v>22</v>
      </c>
      <c r="S28" s="108">
        <v>2.7</v>
      </c>
      <c r="T28" s="238"/>
      <c r="U28" s="109"/>
      <c r="V28" s="468">
        <v>802</v>
      </c>
      <c r="W28" s="469">
        <v>4.0999999999999996</v>
      </c>
    </row>
    <row r="29" spans="1:23" ht="12.95" customHeight="1" x14ac:dyDescent="0.2">
      <c r="A29" s="77" t="s">
        <v>56</v>
      </c>
      <c r="B29" s="233">
        <v>3</v>
      </c>
      <c r="C29" s="108">
        <v>0.5</v>
      </c>
      <c r="D29" s="233">
        <v>598</v>
      </c>
      <c r="E29" s="108">
        <v>96.9</v>
      </c>
      <c r="F29" s="233">
        <v>0</v>
      </c>
      <c r="G29" s="108">
        <v>0</v>
      </c>
      <c r="H29" s="238"/>
      <c r="I29" s="109"/>
      <c r="J29" s="238"/>
      <c r="K29" s="109"/>
      <c r="L29" s="238"/>
      <c r="M29" s="109"/>
      <c r="N29" s="233">
        <v>5</v>
      </c>
      <c r="O29" s="108">
        <v>0.8</v>
      </c>
      <c r="P29" s="238"/>
      <c r="Q29" s="109"/>
      <c r="R29" s="233">
        <v>6</v>
      </c>
      <c r="S29" s="108">
        <v>1</v>
      </c>
      <c r="T29" s="238"/>
      <c r="U29" s="109"/>
      <c r="V29" s="468">
        <v>617</v>
      </c>
      <c r="W29" s="469">
        <v>3.2</v>
      </c>
    </row>
    <row r="30" spans="1:23" ht="12.95" customHeight="1" x14ac:dyDescent="0.2">
      <c r="A30" s="77" t="s">
        <v>57</v>
      </c>
      <c r="B30" s="233">
        <v>72</v>
      </c>
      <c r="C30" s="108">
        <v>49.7</v>
      </c>
      <c r="D30" s="238"/>
      <c r="E30" s="109"/>
      <c r="F30" s="233">
        <v>5</v>
      </c>
      <c r="G30" s="108">
        <v>3.4</v>
      </c>
      <c r="H30" s="233">
        <v>30</v>
      </c>
      <c r="I30" s="108">
        <v>20.7</v>
      </c>
      <c r="J30" s="238"/>
      <c r="K30" s="109"/>
      <c r="L30" s="233">
        <v>6</v>
      </c>
      <c r="M30" s="108">
        <v>4.0999999999999996</v>
      </c>
      <c r="N30" s="233">
        <v>3</v>
      </c>
      <c r="O30" s="108">
        <v>2.1</v>
      </c>
      <c r="P30" s="233">
        <v>4</v>
      </c>
      <c r="Q30" s="108">
        <v>2.8</v>
      </c>
      <c r="R30" s="233">
        <v>21</v>
      </c>
      <c r="S30" s="108">
        <v>14.5</v>
      </c>
      <c r="T30" s="238"/>
      <c r="U30" s="109"/>
      <c r="V30" s="468">
        <v>145</v>
      </c>
      <c r="W30" s="469">
        <v>0.7</v>
      </c>
    </row>
    <row r="31" spans="1:23" ht="12.95" customHeight="1" x14ac:dyDescent="0.2">
      <c r="A31" s="77" t="s">
        <v>58</v>
      </c>
      <c r="B31" s="233">
        <v>132</v>
      </c>
      <c r="C31" s="108">
        <v>28.3</v>
      </c>
      <c r="D31" s="233">
        <v>6</v>
      </c>
      <c r="E31" s="108">
        <v>1.3</v>
      </c>
      <c r="F31" s="233">
        <v>41</v>
      </c>
      <c r="G31" s="108">
        <v>8.8000000000000007</v>
      </c>
      <c r="H31" s="233">
        <v>42</v>
      </c>
      <c r="I31" s="108">
        <v>9</v>
      </c>
      <c r="J31" s="233">
        <v>5</v>
      </c>
      <c r="K31" s="108">
        <v>1.1000000000000001</v>
      </c>
      <c r="L31" s="233">
        <v>126</v>
      </c>
      <c r="M31" s="108">
        <v>27</v>
      </c>
      <c r="N31" s="233">
        <v>47</v>
      </c>
      <c r="O31" s="108">
        <v>10.1</v>
      </c>
      <c r="P31" s="233">
        <v>3</v>
      </c>
      <c r="Q31" s="108">
        <v>0.6</v>
      </c>
      <c r="R31" s="233">
        <v>64</v>
      </c>
      <c r="S31" s="108">
        <v>13.7</v>
      </c>
      <c r="T31" s="238"/>
      <c r="U31" s="109"/>
      <c r="V31" s="468">
        <v>466</v>
      </c>
      <c r="W31" s="469">
        <v>2.4</v>
      </c>
    </row>
    <row r="32" spans="1:23" ht="12.95" customHeight="1" x14ac:dyDescent="0.2">
      <c r="A32" s="77" t="s">
        <v>59</v>
      </c>
      <c r="B32" s="233">
        <v>23</v>
      </c>
      <c r="C32" s="108">
        <v>20.2</v>
      </c>
      <c r="D32" s="233">
        <v>0</v>
      </c>
      <c r="E32" s="108">
        <v>0</v>
      </c>
      <c r="F32" s="233">
        <v>3</v>
      </c>
      <c r="G32" s="108">
        <v>2.6</v>
      </c>
      <c r="H32" s="233">
        <v>19</v>
      </c>
      <c r="I32" s="108">
        <v>16.7</v>
      </c>
      <c r="J32" s="233">
        <v>0</v>
      </c>
      <c r="K32" s="108">
        <v>0</v>
      </c>
      <c r="L32" s="233">
        <v>49</v>
      </c>
      <c r="M32" s="108">
        <v>43</v>
      </c>
      <c r="N32" s="238"/>
      <c r="O32" s="109"/>
      <c r="P32" s="238"/>
      <c r="Q32" s="109"/>
      <c r="R32" s="233">
        <v>17</v>
      </c>
      <c r="S32" s="108">
        <v>14.9</v>
      </c>
      <c r="T32" s="238"/>
      <c r="U32" s="109"/>
      <c r="V32" s="468">
        <v>114</v>
      </c>
      <c r="W32" s="469">
        <v>0.6</v>
      </c>
    </row>
    <row r="33" spans="1:23" ht="12.95" customHeight="1" x14ac:dyDescent="0.2">
      <c r="A33" s="77" t="s">
        <v>60</v>
      </c>
      <c r="B33" s="233">
        <v>108</v>
      </c>
      <c r="C33" s="108">
        <v>10.3</v>
      </c>
      <c r="D33" s="233">
        <v>554</v>
      </c>
      <c r="E33" s="108">
        <v>52.9</v>
      </c>
      <c r="F33" s="233">
        <v>51</v>
      </c>
      <c r="G33" s="108">
        <v>4.9000000000000004</v>
      </c>
      <c r="H33" s="233">
        <v>48</v>
      </c>
      <c r="I33" s="108">
        <v>4.5999999999999996</v>
      </c>
      <c r="J33" s="233">
        <v>13</v>
      </c>
      <c r="K33" s="108">
        <v>1.2</v>
      </c>
      <c r="L33" s="233">
        <v>90</v>
      </c>
      <c r="M33" s="108">
        <v>8.6</v>
      </c>
      <c r="N33" s="233">
        <v>84</v>
      </c>
      <c r="O33" s="108">
        <v>8</v>
      </c>
      <c r="P33" s="233">
        <v>5</v>
      </c>
      <c r="Q33" s="108">
        <v>0.5</v>
      </c>
      <c r="R33" s="233">
        <v>94</v>
      </c>
      <c r="S33" s="108">
        <v>9</v>
      </c>
      <c r="T33" s="238"/>
      <c r="U33" s="109"/>
      <c r="V33" s="468">
        <v>1047</v>
      </c>
      <c r="W33" s="469">
        <v>5.4</v>
      </c>
    </row>
    <row r="34" spans="1:23" ht="12.95" customHeight="1" x14ac:dyDescent="0.2">
      <c r="A34" s="77" t="s">
        <v>61</v>
      </c>
      <c r="B34" s="233">
        <v>65</v>
      </c>
      <c r="C34" s="108">
        <v>18.7</v>
      </c>
      <c r="D34" s="233">
        <v>9</v>
      </c>
      <c r="E34" s="108">
        <v>2.6</v>
      </c>
      <c r="F34" s="233">
        <v>22</v>
      </c>
      <c r="G34" s="108">
        <v>6.3</v>
      </c>
      <c r="H34" s="233">
        <v>47</v>
      </c>
      <c r="I34" s="108">
        <v>13.5</v>
      </c>
      <c r="J34" s="238"/>
      <c r="K34" s="109"/>
      <c r="L34" s="233">
        <v>73</v>
      </c>
      <c r="M34" s="108">
        <v>21</v>
      </c>
      <c r="N34" s="233">
        <v>57</v>
      </c>
      <c r="O34" s="108">
        <v>16.399999999999999</v>
      </c>
      <c r="P34" s="238"/>
      <c r="Q34" s="109"/>
      <c r="R34" s="233">
        <v>72</v>
      </c>
      <c r="S34" s="108">
        <v>20.7</v>
      </c>
      <c r="T34" s="238"/>
      <c r="U34" s="109"/>
      <c r="V34" s="468">
        <v>347</v>
      </c>
      <c r="W34" s="469">
        <v>1.8</v>
      </c>
    </row>
    <row r="35" spans="1:23" ht="12.95" customHeight="1" x14ac:dyDescent="0.2">
      <c r="A35" s="77" t="s">
        <v>62</v>
      </c>
      <c r="B35" s="233">
        <v>88</v>
      </c>
      <c r="C35" s="108">
        <v>7.2</v>
      </c>
      <c r="D35" s="233">
        <v>859</v>
      </c>
      <c r="E35" s="108">
        <v>70.599999999999994</v>
      </c>
      <c r="F35" s="233">
        <v>8</v>
      </c>
      <c r="G35" s="108">
        <v>0.7</v>
      </c>
      <c r="H35" s="233">
        <v>70</v>
      </c>
      <c r="I35" s="108">
        <v>5.8</v>
      </c>
      <c r="J35" s="233">
        <v>9</v>
      </c>
      <c r="K35" s="108">
        <v>0.7</v>
      </c>
      <c r="L35" s="233">
        <v>86</v>
      </c>
      <c r="M35" s="108">
        <v>7.1</v>
      </c>
      <c r="N35" s="233">
        <v>40</v>
      </c>
      <c r="O35" s="108">
        <v>3.3</v>
      </c>
      <c r="P35" s="238"/>
      <c r="Q35" s="109"/>
      <c r="R35" s="233">
        <v>55</v>
      </c>
      <c r="S35" s="108">
        <v>4.5</v>
      </c>
      <c r="T35" s="238"/>
      <c r="U35" s="109"/>
      <c r="V35" s="468">
        <v>1217</v>
      </c>
      <c r="W35" s="469">
        <v>6.3</v>
      </c>
    </row>
    <row r="36" spans="1:23" ht="12.95" customHeight="1" x14ac:dyDescent="0.2">
      <c r="A36" s="77" t="s">
        <v>63</v>
      </c>
      <c r="B36" s="233">
        <v>31</v>
      </c>
      <c r="C36" s="108">
        <v>10</v>
      </c>
      <c r="D36" s="238"/>
      <c r="E36" s="109"/>
      <c r="F36" s="233">
        <v>51</v>
      </c>
      <c r="G36" s="108">
        <v>16.5</v>
      </c>
      <c r="H36" s="233">
        <v>26</v>
      </c>
      <c r="I36" s="108">
        <v>8.4</v>
      </c>
      <c r="J36" s="238"/>
      <c r="K36" s="109"/>
      <c r="L36" s="233">
        <v>75</v>
      </c>
      <c r="M36" s="108">
        <v>24.2</v>
      </c>
      <c r="N36" s="233">
        <v>85</v>
      </c>
      <c r="O36" s="108">
        <v>27.4</v>
      </c>
      <c r="P36" s="238"/>
      <c r="Q36" s="109"/>
      <c r="R36" s="233">
        <v>37</v>
      </c>
      <c r="S36" s="108">
        <v>11.9</v>
      </c>
      <c r="T36" s="238"/>
      <c r="U36" s="109"/>
      <c r="V36" s="468">
        <v>310</v>
      </c>
      <c r="W36" s="469">
        <v>1.6</v>
      </c>
    </row>
    <row r="37" spans="1:23" ht="12.95" customHeight="1" x14ac:dyDescent="0.2">
      <c r="A37" s="77" t="s">
        <v>64</v>
      </c>
      <c r="B37" s="233">
        <v>5</v>
      </c>
      <c r="C37" s="108">
        <v>2</v>
      </c>
      <c r="D37" s="233">
        <v>153</v>
      </c>
      <c r="E37" s="108">
        <v>61.2</v>
      </c>
      <c r="F37" s="233">
        <v>7</v>
      </c>
      <c r="G37" s="108">
        <v>2.8</v>
      </c>
      <c r="H37" s="238"/>
      <c r="I37" s="109"/>
      <c r="J37" s="233">
        <v>0</v>
      </c>
      <c r="K37" s="108">
        <v>0</v>
      </c>
      <c r="L37" s="233">
        <v>38</v>
      </c>
      <c r="M37" s="108">
        <v>15.2</v>
      </c>
      <c r="N37" s="233">
        <v>22</v>
      </c>
      <c r="O37" s="108">
        <v>8.8000000000000007</v>
      </c>
      <c r="P37" s="233">
        <v>0</v>
      </c>
      <c r="Q37" s="108">
        <v>0</v>
      </c>
      <c r="R37" s="233">
        <v>23</v>
      </c>
      <c r="S37" s="108">
        <v>9.1999999999999993</v>
      </c>
      <c r="T37" s="238"/>
      <c r="U37" s="109"/>
      <c r="V37" s="468">
        <v>250</v>
      </c>
      <c r="W37" s="469">
        <v>1.3</v>
      </c>
    </row>
    <row r="38" spans="1:23" ht="12.95" customHeight="1" x14ac:dyDescent="0.2">
      <c r="A38" s="77" t="s">
        <v>65</v>
      </c>
      <c r="B38" s="233">
        <v>12</v>
      </c>
      <c r="C38" s="108">
        <v>5.0999999999999996</v>
      </c>
      <c r="D38" s="233">
        <v>8</v>
      </c>
      <c r="E38" s="108">
        <v>3.4</v>
      </c>
      <c r="F38" s="233">
        <v>37</v>
      </c>
      <c r="G38" s="108">
        <v>15.7</v>
      </c>
      <c r="H38" s="233">
        <v>10</v>
      </c>
      <c r="I38" s="108">
        <v>4.2</v>
      </c>
      <c r="J38" s="238"/>
      <c r="K38" s="109"/>
      <c r="L38" s="233">
        <v>127</v>
      </c>
      <c r="M38" s="108">
        <v>53.8</v>
      </c>
      <c r="N38" s="238"/>
      <c r="O38" s="109"/>
      <c r="P38" s="238"/>
      <c r="Q38" s="109"/>
      <c r="R38" s="233">
        <v>37</v>
      </c>
      <c r="S38" s="108">
        <v>15.7</v>
      </c>
      <c r="T38" s="238"/>
      <c r="U38" s="109"/>
      <c r="V38" s="468">
        <v>236</v>
      </c>
      <c r="W38" s="469" t="s">
        <v>243</v>
      </c>
    </row>
    <row r="39" spans="1:23" ht="12.95" customHeight="1" x14ac:dyDescent="0.2">
      <c r="A39" s="465" t="s">
        <v>7</v>
      </c>
      <c r="B39" s="466">
        <v>1881</v>
      </c>
      <c r="C39" s="467">
        <v>9.6789132448286512</v>
      </c>
      <c r="D39" s="466">
        <v>9711</v>
      </c>
      <c r="E39" s="467">
        <v>49.969126273541214</v>
      </c>
      <c r="F39" s="466">
        <v>872</v>
      </c>
      <c r="G39" s="467">
        <v>4.4869815786765468</v>
      </c>
      <c r="H39" s="466">
        <v>1325</v>
      </c>
      <c r="I39" s="467">
        <v>6.817947926314706</v>
      </c>
      <c r="J39" s="466">
        <v>121</v>
      </c>
      <c r="K39" s="467">
        <v>0.62262015025213546</v>
      </c>
      <c r="L39" s="466">
        <v>2275</v>
      </c>
      <c r="M39" s="467">
        <v>11.706287948955438</v>
      </c>
      <c r="N39" s="466">
        <v>1337</v>
      </c>
      <c r="O39" s="467">
        <v>6.879695379232273</v>
      </c>
      <c r="P39" s="466">
        <v>156</v>
      </c>
      <c r="Q39" s="467">
        <v>0.80271688792837304</v>
      </c>
      <c r="R39" s="466">
        <v>1677</v>
      </c>
      <c r="S39" s="467">
        <v>8.6292065452300086</v>
      </c>
      <c r="T39" s="466">
        <v>2</v>
      </c>
      <c r="U39" s="467">
        <v>0</v>
      </c>
      <c r="V39" s="241">
        <v>19434</v>
      </c>
      <c r="W39" s="291"/>
    </row>
    <row r="41" spans="1:23" x14ac:dyDescent="0.2">
      <c r="A41" s="451" t="s">
        <v>127</v>
      </c>
      <c r="B41" s="63"/>
      <c r="C41" s="64"/>
      <c r="D41" s="63"/>
      <c r="E41" s="64"/>
      <c r="F41" s="63"/>
      <c r="G41" s="64"/>
      <c r="H41" s="63"/>
      <c r="I41" s="64"/>
      <c r="J41" s="63"/>
      <c r="K41" s="41"/>
    </row>
    <row r="42" spans="1:23" x14ac:dyDescent="0.2">
      <c r="A42" s="452" t="s">
        <v>272</v>
      </c>
      <c r="B42"/>
      <c r="C42"/>
      <c r="D42"/>
      <c r="E42"/>
      <c r="F42"/>
      <c r="G42"/>
      <c r="H42"/>
      <c r="I42"/>
      <c r="J42"/>
      <c r="K42"/>
    </row>
    <row r="43" spans="1:23" x14ac:dyDescent="0.2">
      <c r="A43" s="270" t="s">
        <v>138</v>
      </c>
      <c r="B43" s="7"/>
      <c r="C43" s="33"/>
      <c r="D43" s="7"/>
      <c r="E43" s="33"/>
      <c r="F43" s="7"/>
      <c r="G43" s="33"/>
      <c r="H43" s="7"/>
      <c r="I43" s="33"/>
      <c r="J43" s="7"/>
      <c r="K43" s="33"/>
    </row>
    <row r="44" spans="1:23" x14ac:dyDescent="0.2">
      <c r="A44" s="270" t="s">
        <v>165</v>
      </c>
    </row>
    <row r="45" spans="1:23" x14ac:dyDescent="0.2">
      <c r="A45" s="270" t="s">
        <v>166</v>
      </c>
    </row>
  </sheetData>
  <mergeCells count="15">
    <mergeCell ref="A3:M3"/>
    <mergeCell ref="A4:M4"/>
    <mergeCell ref="A1:AD1"/>
    <mergeCell ref="B5:C5"/>
    <mergeCell ref="D5:E5"/>
    <mergeCell ref="F5:G5"/>
    <mergeCell ref="H5:I5"/>
    <mergeCell ref="J5:K5"/>
    <mergeCell ref="L5:M5"/>
    <mergeCell ref="N5:O5"/>
    <mergeCell ref="P5:Q5"/>
    <mergeCell ref="R5:S5"/>
    <mergeCell ref="V5:W5"/>
    <mergeCell ref="T5:U5"/>
    <mergeCell ref="A2:M2"/>
  </mergeCells>
  <phoneticPr fontId="9" type="noConversion"/>
  <conditionalFormatting sqref="A41">
    <cfRule type="expression" dxfId="246" priority="1">
      <formula>IF(OR(#REF!="Organisation",#REF!="Total",#REF!="Total"),0,1)</formula>
    </cfRule>
  </conditionalFormatting>
  <conditionalFormatting sqref="A41">
    <cfRule type="expression" dxfId="245" priority="2">
      <formula>IF(#REF!="Total",1,0)</formula>
    </cfRule>
  </conditionalFormatting>
  <pageMargins left="0.7" right="0.7" top="0.75" bottom="0.75" header="0.3" footer="0.3"/>
  <pageSetup paperSize="9" scale="26" orientation="landscape" horizontalDpi="3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H105"/>
  <sheetViews>
    <sheetView showGridLines="0" topLeftCell="A6" zoomScaleNormal="100" workbookViewId="0">
      <selection activeCell="S33" activeCellId="6" sqref="C33 E33 G33 I33 K33 O33 S33"/>
    </sheetView>
  </sheetViews>
  <sheetFormatPr defaultColWidth="9.140625" defaultRowHeight="12.75" x14ac:dyDescent="0.2"/>
  <cols>
    <col min="1" max="1" width="13.7109375" style="38" customWidth="1"/>
    <col min="2" max="23" width="8.7109375" style="38" customWidth="1"/>
    <col min="24" max="32" width="16.85546875" style="38" customWidth="1"/>
    <col min="33" max="16384" width="9.140625" style="38"/>
  </cols>
  <sheetData>
    <row r="1" spans="1:31" ht="18" customHeight="1" x14ac:dyDescent="0.2">
      <c r="A1" s="547" t="s">
        <v>244</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row>
    <row r="2" spans="1:31" ht="39.950000000000003" customHeight="1" x14ac:dyDescent="0.2">
      <c r="A2" s="581" t="s">
        <v>273</v>
      </c>
      <c r="B2" s="581"/>
      <c r="C2" s="581"/>
      <c r="D2" s="581"/>
      <c r="E2" s="581"/>
      <c r="F2" s="581"/>
      <c r="G2" s="581"/>
      <c r="H2" s="581"/>
      <c r="I2" s="581"/>
      <c r="J2" s="581"/>
      <c r="K2" s="581"/>
      <c r="L2" s="581"/>
      <c r="M2" s="581"/>
    </row>
    <row r="3" spans="1:31" ht="39.950000000000003" customHeight="1" x14ac:dyDescent="0.2">
      <c r="A3" s="581" t="s">
        <v>274</v>
      </c>
      <c r="B3" s="581"/>
      <c r="C3" s="581"/>
      <c r="D3" s="581"/>
      <c r="E3" s="581"/>
      <c r="F3" s="581"/>
      <c r="G3" s="581"/>
      <c r="H3" s="581"/>
      <c r="I3" s="581"/>
      <c r="J3" s="581"/>
      <c r="K3" s="581"/>
      <c r="L3" s="581"/>
      <c r="M3" s="581"/>
    </row>
    <row r="4" spans="1:31" ht="39.950000000000003" customHeight="1" thickBot="1" x14ac:dyDescent="0.25">
      <c r="A4" s="575" t="s">
        <v>275</v>
      </c>
      <c r="B4" s="575"/>
      <c r="C4" s="575"/>
      <c r="D4" s="575"/>
      <c r="E4" s="575"/>
      <c r="F4" s="575"/>
      <c r="G4" s="575"/>
      <c r="H4" s="575"/>
      <c r="I4" s="575"/>
      <c r="J4" s="575"/>
      <c r="K4" s="575"/>
      <c r="L4" s="575"/>
      <c r="M4" s="575"/>
    </row>
    <row r="5" spans="1:31" s="2" customFormat="1" ht="25.5" customHeight="1" x14ac:dyDescent="0.2">
      <c r="A5" s="517" t="s">
        <v>24</v>
      </c>
      <c r="B5" s="562" t="s">
        <v>77</v>
      </c>
      <c r="C5" s="563"/>
      <c r="D5" s="562" t="s">
        <v>70</v>
      </c>
      <c r="E5" s="563"/>
      <c r="F5" s="562" t="s">
        <v>75</v>
      </c>
      <c r="G5" s="563"/>
      <c r="H5" s="562" t="s">
        <v>72</v>
      </c>
      <c r="I5" s="563"/>
      <c r="J5" s="562" t="s">
        <v>73</v>
      </c>
      <c r="K5" s="563"/>
      <c r="L5" s="562" t="s">
        <v>74</v>
      </c>
      <c r="M5" s="563"/>
      <c r="N5" s="562" t="s">
        <v>76</v>
      </c>
      <c r="O5" s="563"/>
      <c r="P5" s="562" t="s">
        <v>241</v>
      </c>
      <c r="Q5" s="563"/>
      <c r="R5" s="562" t="s">
        <v>78</v>
      </c>
      <c r="S5" s="563"/>
      <c r="T5" s="562" t="s">
        <v>5</v>
      </c>
      <c r="U5" s="563"/>
      <c r="V5" s="562" t="s">
        <v>7</v>
      </c>
      <c r="W5" s="563"/>
      <c r="X5" s="332"/>
      <c r="Y5" s="332"/>
      <c r="Z5" s="332"/>
      <c r="AA5" s="332"/>
      <c r="AB5" s="333"/>
      <c r="AC5" s="334"/>
      <c r="AD5" s="333"/>
      <c r="AE5" s="335"/>
    </row>
    <row r="6" spans="1:31" s="2" customFormat="1" ht="12.95" customHeight="1" thickBot="1" x14ac:dyDescent="0.25">
      <c r="A6" s="269"/>
      <c r="B6" s="521" t="s">
        <v>192</v>
      </c>
      <c r="C6" s="522" t="s">
        <v>193</v>
      </c>
      <c r="D6" s="521" t="s">
        <v>192</v>
      </c>
      <c r="E6" s="522" t="s">
        <v>193</v>
      </c>
      <c r="F6" s="521" t="s">
        <v>192</v>
      </c>
      <c r="G6" s="522" t="s">
        <v>193</v>
      </c>
      <c r="H6" s="521" t="s">
        <v>192</v>
      </c>
      <c r="I6" s="522" t="s">
        <v>193</v>
      </c>
      <c r="J6" s="521" t="s">
        <v>192</v>
      </c>
      <c r="K6" s="522" t="s">
        <v>193</v>
      </c>
      <c r="L6" s="521" t="s">
        <v>192</v>
      </c>
      <c r="M6" s="522" t="s">
        <v>193</v>
      </c>
      <c r="N6" s="521" t="s">
        <v>192</v>
      </c>
      <c r="O6" s="522" t="s">
        <v>193</v>
      </c>
      <c r="P6" s="521" t="s">
        <v>192</v>
      </c>
      <c r="Q6" s="522" t="s">
        <v>193</v>
      </c>
      <c r="R6" s="521" t="s">
        <v>192</v>
      </c>
      <c r="S6" s="522" t="s">
        <v>193</v>
      </c>
      <c r="T6" s="521" t="s">
        <v>192</v>
      </c>
      <c r="U6" s="522" t="s">
        <v>193</v>
      </c>
      <c r="V6" s="521" t="s">
        <v>192</v>
      </c>
      <c r="W6" s="522" t="s">
        <v>193</v>
      </c>
      <c r="X6" s="332"/>
      <c r="Y6" s="332"/>
      <c r="Z6" s="332"/>
      <c r="AA6" s="332"/>
      <c r="AB6" s="333"/>
      <c r="AC6" s="334"/>
      <c r="AD6" s="333"/>
      <c r="AE6" s="335"/>
    </row>
    <row r="7" spans="1:31" s="2" customFormat="1" ht="12.95" customHeight="1" x14ac:dyDescent="0.2">
      <c r="A7" s="77" t="s">
        <v>34</v>
      </c>
      <c r="B7" s="233">
        <v>104</v>
      </c>
      <c r="C7" s="108">
        <v>49.1</v>
      </c>
      <c r="D7" s="233">
        <v>0</v>
      </c>
      <c r="E7" s="108">
        <v>0</v>
      </c>
      <c r="F7" s="233">
        <v>38</v>
      </c>
      <c r="G7" s="108">
        <v>17.899999999999999</v>
      </c>
      <c r="H7" s="233">
        <v>4</v>
      </c>
      <c r="I7" s="108">
        <v>1.9</v>
      </c>
      <c r="J7" s="233">
        <v>3</v>
      </c>
      <c r="K7" s="108">
        <v>1.4</v>
      </c>
      <c r="L7" s="233">
        <v>29</v>
      </c>
      <c r="M7" s="108">
        <v>13.7</v>
      </c>
      <c r="N7" s="233">
        <v>11</v>
      </c>
      <c r="O7" s="108">
        <v>5.2</v>
      </c>
      <c r="P7" s="238"/>
      <c r="Q7" s="109"/>
      <c r="R7" s="233">
        <v>21</v>
      </c>
      <c r="S7" s="108">
        <v>9.9</v>
      </c>
      <c r="T7" s="238"/>
      <c r="U7" s="109"/>
      <c r="V7" s="468">
        <v>212</v>
      </c>
      <c r="W7" s="469">
        <v>6.1</v>
      </c>
    </row>
    <row r="8" spans="1:31" s="2" customFormat="1" ht="12.95" customHeight="1" x14ac:dyDescent="0.2">
      <c r="A8" s="77" t="s">
        <v>35</v>
      </c>
      <c r="B8" s="233">
        <v>0</v>
      </c>
      <c r="C8" s="108">
        <v>0</v>
      </c>
      <c r="D8" s="238"/>
      <c r="E8" s="109"/>
      <c r="F8" s="238"/>
      <c r="G8" s="109"/>
      <c r="H8" s="233">
        <v>0</v>
      </c>
      <c r="I8" s="108">
        <v>0</v>
      </c>
      <c r="J8" s="238"/>
      <c r="K8" s="109"/>
      <c r="L8" s="233">
        <v>0</v>
      </c>
      <c r="M8" s="108">
        <v>0</v>
      </c>
      <c r="N8" s="238"/>
      <c r="O8" s="109"/>
      <c r="P8" s="238"/>
      <c r="Q8" s="109"/>
      <c r="R8" s="233">
        <v>5</v>
      </c>
      <c r="S8" s="108">
        <v>38.5</v>
      </c>
      <c r="T8" s="238"/>
      <c r="U8" s="109"/>
      <c r="V8" s="468">
        <v>13</v>
      </c>
      <c r="W8" s="469">
        <v>0.4</v>
      </c>
    </row>
    <row r="9" spans="1:31" s="2" customFormat="1" ht="12.95" customHeight="1" x14ac:dyDescent="0.2">
      <c r="A9" s="77" t="s">
        <v>36</v>
      </c>
      <c r="B9" s="233">
        <v>16</v>
      </c>
      <c r="C9" s="108">
        <v>45.7</v>
      </c>
      <c r="D9" s="233">
        <v>6</v>
      </c>
      <c r="E9" s="108">
        <v>17.100000000000001</v>
      </c>
      <c r="F9" s="238"/>
      <c r="G9" s="109"/>
      <c r="H9" s="233">
        <v>0</v>
      </c>
      <c r="I9" s="108">
        <v>0</v>
      </c>
      <c r="J9" s="238"/>
      <c r="K9" s="109"/>
      <c r="L9" s="233">
        <v>3</v>
      </c>
      <c r="M9" s="108">
        <v>8.6</v>
      </c>
      <c r="N9" s="238"/>
      <c r="O9" s="109"/>
      <c r="P9" s="233">
        <v>3</v>
      </c>
      <c r="Q9" s="108">
        <v>8.6</v>
      </c>
      <c r="R9" s="233">
        <v>3</v>
      </c>
      <c r="S9" s="108">
        <v>8.6</v>
      </c>
      <c r="T9" s="238"/>
      <c r="U9" s="109"/>
      <c r="V9" s="468">
        <v>35</v>
      </c>
      <c r="W9" s="469">
        <v>1</v>
      </c>
    </row>
    <row r="10" spans="1:31" s="2" customFormat="1" ht="12.95" customHeight="1" x14ac:dyDescent="0.2">
      <c r="A10" s="77" t="s">
        <v>37</v>
      </c>
      <c r="B10" s="233">
        <v>103</v>
      </c>
      <c r="C10" s="108">
        <v>24.2</v>
      </c>
      <c r="D10" s="233">
        <v>59</v>
      </c>
      <c r="E10" s="108">
        <v>13.8</v>
      </c>
      <c r="F10" s="233">
        <v>86</v>
      </c>
      <c r="G10" s="108">
        <v>20.2</v>
      </c>
      <c r="H10" s="233">
        <v>31</v>
      </c>
      <c r="I10" s="108">
        <v>7.3</v>
      </c>
      <c r="J10" s="233">
        <v>7</v>
      </c>
      <c r="K10" s="108">
        <v>1.6</v>
      </c>
      <c r="L10" s="233">
        <v>11</v>
      </c>
      <c r="M10" s="108">
        <v>2.6</v>
      </c>
      <c r="N10" s="233">
        <v>21</v>
      </c>
      <c r="O10" s="108">
        <v>4.9000000000000004</v>
      </c>
      <c r="P10" s="233">
        <v>15</v>
      </c>
      <c r="Q10" s="108">
        <v>3.5</v>
      </c>
      <c r="R10" s="233">
        <v>93</v>
      </c>
      <c r="S10" s="108">
        <v>21.8</v>
      </c>
      <c r="T10" s="238"/>
      <c r="U10" s="109"/>
      <c r="V10" s="468">
        <v>426</v>
      </c>
      <c r="W10" s="469">
        <v>12.2</v>
      </c>
    </row>
    <row r="11" spans="1:31" s="2" customFormat="1" ht="12.95" customHeight="1" x14ac:dyDescent="0.2">
      <c r="A11" s="77" t="s">
        <v>38</v>
      </c>
      <c r="B11" s="233">
        <v>33</v>
      </c>
      <c r="C11" s="108">
        <v>18.8</v>
      </c>
      <c r="D11" s="233">
        <v>134</v>
      </c>
      <c r="E11" s="108">
        <v>76.099999999999994</v>
      </c>
      <c r="F11" s="238"/>
      <c r="G11" s="109"/>
      <c r="H11" s="238"/>
      <c r="I11" s="109"/>
      <c r="J11" s="238"/>
      <c r="K11" s="109"/>
      <c r="L11" s="233">
        <v>0</v>
      </c>
      <c r="M11" s="108">
        <v>0</v>
      </c>
      <c r="N11" s="238"/>
      <c r="O11" s="109"/>
      <c r="P11" s="238"/>
      <c r="Q11" s="109"/>
      <c r="R11" s="238"/>
      <c r="S11" s="109"/>
      <c r="T11" s="238"/>
      <c r="U11" s="109"/>
      <c r="V11" s="468">
        <v>176</v>
      </c>
      <c r="W11" s="469">
        <v>5</v>
      </c>
    </row>
    <row r="12" spans="1:31" s="2" customFormat="1" ht="12.95" customHeight="1" x14ac:dyDescent="0.2">
      <c r="A12" s="77" t="s">
        <v>39</v>
      </c>
      <c r="B12" s="233">
        <v>49</v>
      </c>
      <c r="C12" s="108">
        <v>29</v>
      </c>
      <c r="D12" s="233">
        <v>94</v>
      </c>
      <c r="E12" s="108">
        <v>55.6</v>
      </c>
      <c r="F12" s="233">
        <v>9</v>
      </c>
      <c r="G12" s="108">
        <v>5.3</v>
      </c>
      <c r="H12" s="233">
        <v>5</v>
      </c>
      <c r="I12" s="108">
        <v>3</v>
      </c>
      <c r="J12" s="233">
        <v>5</v>
      </c>
      <c r="K12" s="108">
        <v>3</v>
      </c>
      <c r="L12" s="233">
        <v>0</v>
      </c>
      <c r="M12" s="108">
        <v>0</v>
      </c>
      <c r="N12" s="238"/>
      <c r="O12" s="109"/>
      <c r="P12" s="238"/>
      <c r="Q12" s="109"/>
      <c r="R12" s="233">
        <v>4</v>
      </c>
      <c r="S12" s="108">
        <v>2.4</v>
      </c>
      <c r="T12" s="238"/>
      <c r="U12" s="109"/>
      <c r="V12" s="468">
        <v>169</v>
      </c>
      <c r="W12" s="469">
        <v>4.8</v>
      </c>
    </row>
    <row r="13" spans="1:31" s="2" customFormat="1" ht="12.95" customHeight="1" x14ac:dyDescent="0.2">
      <c r="A13" s="77" t="s">
        <v>40</v>
      </c>
      <c r="B13" s="233">
        <v>47</v>
      </c>
      <c r="C13" s="108">
        <v>32</v>
      </c>
      <c r="D13" s="238"/>
      <c r="E13" s="109"/>
      <c r="F13" s="233">
        <v>26</v>
      </c>
      <c r="G13" s="108">
        <v>17.7</v>
      </c>
      <c r="H13" s="233">
        <v>37</v>
      </c>
      <c r="I13" s="108">
        <v>25.2</v>
      </c>
      <c r="J13" s="233">
        <v>5</v>
      </c>
      <c r="K13" s="108">
        <v>3.4</v>
      </c>
      <c r="L13" s="238"/>
      <c r="M13" s="109"/>
      <c r="N13" s="233">
        <v>7</v>
      </c>
      <c r="O13" s="108">
        <v>4.8</v>
      </c>
      <c r="P13" s="233">
        <v>5</v>
      </c>
      <c r="Q13" s="108">
        <v>3.4</v>
      </c>
      <c r="R13" s="233">
        <v>18</v>
      </c>
      <c r="S13" s="108">
        <v>12.2</v>
      </c>
      <c r="T13" s="238"/>
      <c r="U13" s="109"/>
      <c r="V13" s="468">
        <v>147</v>
      </c>
      <c r="W13" s="469">
        <v>4.2</v>
      </c>
    </row>
    <row r="14" spans="1:31" s="2" customFormat="1" ht="12.95" customHeight="1" x14ac:dyDescent="0.2">
      <c r="A14" s="77" t="s">
        <v>41</v>
      </c>
      <c r="B14" s="233">
        <v>15</v>
      </c>
      <c r="C14" s="108">
        <v>31.9</v>
      </c>
      <c r="D14" s="233">
        <v>26</v>
      </c>
      <c r="E14" s="108">
        <v>55.3</v>
      </c>
      <c r="F14" s="238"/>
      <c r="G14" s="109"/>
      <c r="H14" s="233">
        <v>0</v>
      </c>
      <c r="I14" s="108">
        <v>0</v>
      </c>
      <c r="J14" s="238"/>
      <c r="K14" s="109"/>
      <c r="L14" s="233">
        <v>0</v>
      </c>
      <c r="M14" s="108">
        <v>0</v>
      </c>
      <c r="N14" s="233">
        <v>0</v>
      </c>
      <c r="O14" s="108">
        <v>0</v>
      </c>
      <c r="P14" s="238"/>
      <c r="Q14" s="109"/>
      <c r="R14" s="238"/>
      <c r="S14" s="109"/>
      <c r="T14" s="238"/>
      <c r="U14" s="109"/>
      <c r="V14" s="468">
        <v>47</v>
      </c>
      <c r="W14" s="469">
        <v>1.3</v>
      </c>
    </row>
    <row r="15" spans="1:31" s="2" customFormat="1" ht="12.95" customHeight="1" x14ac:dyDescent="0.2">
      <c r="A15" s="77" t="s">
        <v>42</v>
      </c>
      <c r="B15" s="233">
        <v>11</v>
      </c>
      <c r="C15" s="108">
        <v>7.7</v>
      </c>
      <c r="D15" s="233">
        <v>123</v>
      </c>
      <c r="E15" s="108">
        <v>86</v>
      </c>
      <c r="F15" s="233">
        <v>0</v>
      </c>
      <c r="G15" s="108">
        <v>0</v>
      </c>
      <c r="H15" s="238"/>
      <c r="I15" s="109"/>
      <c r="J15" s="233">
        <v>6</v>
      </c>
      <c r="K15" s="108">
        <v>4.2</v>
      </c>
      <c r="L15" s="233">
        <v>0</v>
      </c>
      <c r="M15" s="108">
        <v>0</v>
      </c>
      <c r="N15" s="238"/>
      <c r="O15" s="109"/>
      <c r="P15" s="238"/>
      <c r="Q15" s="109"/>
      <c r="R15" s="233">
        <v>0</v>
      </c>
      <c r="S15" s="108">
        <v>0</v>
      </c>
      <c r="T15" s="238"/>
      <c r="U15" s="109"/>
      <c r="V15" s="468">
        <v>143</v>
      </c>
      <c r="W15" s="469">
        <v>4.0999999999999996</v>
      </c>
    </row>
    <row r="16" spans="1:31" s="2" customFormat="1" ht="12.95" customHeight="1" x14ac:dyDescent="0.2">
      <c r="A16" s="77" t="s">
        <v>43</v>
      </c>
      <c r="B16" s="233">
        <v>26</v>
      </c>
      <c r="C16" s="108">
        <v>37.700000000000003</v>
      </c>
      <c r="D16" s="233">
        <v>7</v>
      </c>
      <c r="E16" s="108">
        <v>10.1</v>
      </c>
      <c r="F16" s="233">
        <v>6</v>
      </c>
      <c r="G16" s="108">
        <v>8.6999999999999993</v>
      </c>
      <c r="H16" s="233">
        <v>10</v>
      </c>
      <c r="I16" s="108">
        <v>14.5</v>
      </c>
      <c r="J16" s="233">
        <v>4</v>
      </c>
      <c r="K16" s="108">
        <v>5.8</v>
      </c>
      <c r="L16" s="238"/>
      <c r="M16" s="109"/>
      <c r="N16" s="238"/>
      <c r="O16" s="109"/>
      <c r="P16" s="233">
        <v>4</v>
      </c>
      <c r="Q16" s="108">
        <v>5.8</v>
      </c>
      <c r="R16" s="233">
        <v>11</v>
      </c>
      <c r="S16" s="108">
        <v>15.9</v>
      </c>
      <c r="T16" s="238"/>
      <c r="U16" s="109"/>
      <c r="V16" s="468">
        <v>69</v>
      </c>
      <c r="W16" s="469">
        <v>2</v>
      </c>
    </row>
    <row r="17" spans="1:23" s="2" customFormat="1" ht="12.95" customHeight="1" x14ac:dyDescent="0.2">
      <c r="A17" s="77" t="s">
        <v>44</v>
      </c>
      <c r="B17" s="233">
        <v>12</v>
      </c>
      <c r="C17" s="108">
        <v>42.9</v>
      </c>
      <c r="D17" s="233">
        <v>0</v>
      </c>
      <c r="E17" s="108">
        <v>0</v>
      </c>
      <c r="F17" s="233">
        <v>10</v>
      </c>
      <c r="G17" s="108">
        <v>35.700000000000003</v>
      </c>
      <c r="H17" s="233">
        <v>0</v>
      </c>
      <c r="I17" s="108">
        <v>0</v>
      </c>
      <c r="J17" s="238"/>
      <c r="K17" s="109"/>
      <c r="L17" s="238"/>
      <c r="M17" s="109"/>
      <c r="N17" s="233">
        <v>0</v>
      </c>
      <c r="O17" s="108">
        <v>0</v>
      </c>
      <c r="P17" s="233">
        <v>0</v>
      </c>
      <c r="Q17" s="108">
        <v>0</v>
      </c>
      <c r="R17" s="238"/>
      <c r="S17" s="109"/>
      <c r="T17" s="238"/>
      <c r="U17" s="109"/>
      <c r="V17" s="468">
        <v>28</v>
      </c>
      <c r="W17" s="469">
        <v>0.8</v>
      </c>
    </row>
    <row r="18" spans="1:23" s="2" customFormat="1" ht="12.95" customHeight="1" x14ac:dyDescent="0.2">
      <c r="A18" s="77" t="s">
        <v>45</v>
      </c>
      <c r="B18" s="233">
        <v>27</v>
      </c>
      <c r="C18" s="108">
        <v>25.7</v>
      </c>
      <c r="D18" s="233">
        <v>9</v>
      </c>
      <c r="E18" s="108">
        <v>8.6</v>
      </c>
      <c r="F18" s="233">
        <v>14</v>
      </c>
      <c r="G18" s="108">
        <v>13.3</v>
      </c>
      <c r="H18" s="233">
        <v>7</v>
      </c>
      <c r="I18" s="108">
        <v>6.7</v>
      </c>
      <c r="J18" s="233">
        <v>10</v>
      </c>
      <c r="K18" s="108">
        <v>9.5</v>
      </c>
      <c r="L18" s="233">
        <v>8</v>
      </c>
      <c r="M18" s="108">
        <v>7.6</v>
      </c>
      <c r="N18" s="233">
        <v>7</v>
      </c>
      <c r="O18" s="108">
        <v>6.7</v>
      </c>
      <c r="P18" s="233">
        <v>0</v>
      </c>
      <c r="Q18" s="108">
        <v>0</v>
      </c>
      <c r="R18" s="233">
        <v>22</v>
      </c>
      <c r="S18" s="108">
        <v>21</v>
      </c>
      <c r="T18" s="238"/>
      <c r="U18" s="109"/>
      <c r="V18" s="468">
        <v>105</v>
      </c>
      <c r="W18" s="469">
        <v>3</v>
      </c>
    </row>
    <row r="19" spans="1:23" s="2" customFormat="1" ht="12.95" customHeight="1" x14ac:dyDescent="0.2">
      <c r="A19" s="77" t="s">
        <v>46</v>
      </c>
      <c r="B19" s="233">
        <v>14</v>
      </c>
      <c r="C19" s="108">
        <v>14.1</v>
      </c>
      <c r="D19" s="233">
        <v>10</v>
      </c>
      <c r="E19" s="108">
        <v>10.1</v>
      </c>
      <c r="F19" s="233">
        <v>9</v>
      </c>
      <c r="G19" s="108">
        <v>9.1</v>
      </c>
      <c r="H19" s="233">
        <v>4</v>
      </c>
      <c r="I19" s="108">
        <v>4</v>
      </c>
      <c r="J19" s="233">
        <v>3</v>
      </c>
      <c r="K19" s="108">
        <v>3</v>
      </c>
      <c r="L19" s="233">
        <v>29</v>
      </c>
      <c r="M19" s="108">
        <v>29.3</v>
      </c>
      <c r="N19" s="233">
        <v>10</v>
      </c>
      <c r="O19" s="108">
        <v>10.1</v>
      </c>
      <c r="P19" s="233">
        <v>3</v>
      </c>
      <c r="Q19" s="108">
        <v>3</v>
      </c>
      <c r="R19" s="233">
        <v>17</v>
      </c>
      <c r="S19" s="108">
        <v>17.2</v>
      </c>
      <c r="T19" s="238"/>
      <c r="U19" s="109"/>
      <c r="V19" s="468">
        <v>99</v>
      </c>
      <c r="W19" s="469">
        <v>2.8</v>
      </c>
    </row>
    <row r="20" spans="1:23" s="2" customFormat="1" ht="12.95" customHeight="1" x14ac:dyDescent="0.2">
      <c r="A20" s="77" t="s">
        <v>47</v>
      </c>
      <c r="B20" s="233">
        <v>9</v>
      </c>
      <c r="C20" s="108">
        <v>13.8</v>
      </c>
      <c r="D20" s="233">
        <v>52</v>
      </c>
      <c r="E20" s="108">
        <v>80</v>
      </c>
      <c r="F20" s="238"/>
      <c r="G20" s="109"/>
      <c r="H20" s="238"/>
      <c r="I20" s="109"/>
      <c r="J20" s="238"/>
      <c r="K20" s="109"/>
      <c r="L20" s="238"/>
      <c r="M20" s="109"/>
      <c r="N20" s="233">
        <v>0</v>
      </c>
      <c r="O20" s="108">
        <v>0</v>
      </c>
      <c r="P20" s="233">
        <v>0</v>
      </c>
      <c r="Q20" s="108">
        <v>0</v>
      </c>
      <c r="R20" s="233">
        <v>0</v>
      </c>
      <c r="S20" s="108">
        <v>0</v>
      </c>
      <c r="T20" s="238"/>
      <c r="U20" s="109"/>
      <c r="V20" s="468">
        <v>65</v>
      </c>
      <c r="W20" s="469">
        <v>1.9</v>
      </c>
    </row>
    <row r="21" spans="1:23" s="2" customFormat="1" ht="12.95" customHeight="1" x14ac:dyDescent="0.2">
      <c r="A21" s="77" t="s">
        <v>48</v>
      </c>
      <c r="B21" s="233">
        <v>18</v>
      </c>
      <c r="C21" s="108">
        <v>19.8</v>
      </c>
      <c r="D21" s="233">
        <v>44</v>
      </c>
      <c r="E21" s="108">
        <v>48.4</v>
      </c>
      <c r="F21" s="233">
        <v>7</v>
      </c>
      <c r="G21" s="108">
        <v>7.7</v>
      </c>
      <c r="H21" s="233">
        <v>4</v>
      </c>
      <c r="I21" s="108">
        <v>4.4000000000000004</v>
      </c>
      <c r="J21" s="238"/>
      <c r="K21" s="109"/>
      <c r="L21" s="233">
        <v>0</v>
      </c>
      <c r="M21" s="108">
        <v>0</v>
      </c>
      <c r="N21" s="238"/>
      <c r="O21" s="109"/>
      <c r="P21" s="233">
        <v>0</v>
      </c>
      <c r="Q21" s="108">
        <v>0</v>
      </c>
      <c r="R21" s="233">
        <v>16</v>
      </c>
      <c r="S21" s="108">
        <v>17.600000000000001</v>
      </c>
      <c r="T21" s="238"/>
      <c r="U21" s="109"/>
      <c r="V21" s="468">
        <v>91</v>
      </c>
      <c r="W21" s="469">
        <v>2.6</v>
      </c>
    </row>
    <row r="22" spans="1:23" s="2" customFormat="1" ht="12.95" customHeight="1" x14ac:dyDescent="0.2">
      <c r="A22" s="77" t="s">
        <v>49</v>
      </c>
      <c r="B22" s="233">
        <v>32</v>
      </c>
      <c r="C22" s="108">
        <v>47.8</v>
      </c>
      <c r="D22" s="233">
        <v>3</v>
      </c>
      <c r="E22" s="108">
        <v>4.5</v>
      </c>
      <c r="F22" s="233">
        <v>5</v>
      </c>
      <c r="G22" s="108">
        <v>7.5</v>
      </c>
      <c r="H22" s="233">
        <v>4</v>
      </c>
      <c r="I22" s="108">
        <v>6</v>
      </c>
      <c r="J22" s="238"/>
      <c r="K22" s="109"/>
      <c r="L22" s="233">
        <v>5</v>
      </c>
      <c r="M22" s="108">
        <v>7.5</v>
      </c>
      <c r="N22" s="238"/>
      <c r="O22" s="109"/>
      <c r="P22" s="233">
        <v>4</v>
      </c>
      <c r="Q22" s="108">
        <v>6</v>
      </c>
      <c r="R22" s="233">
        <v>13</v>
      </c>
      <c r="S22" s="108">
        <v>19.399999999999999</v>
      </c>
      <c r="T22" s="238"/>
      <c r="U22" s="109"/>
      <c r="V22" s="468">
        <v>67</v>
      </c>
      <c r="W22" s="469">
        <v>1.9</v>
      </c>
    </row>
    <row r="23" spans="1:23" s="2" customFormat="1" ht="12.95" customHeight="1" x14ac:dyDescent="0.2">
      <c r="A23" s="77" t="s">
        <v>50</v>
      </c>
      <c r="B23" s="233">
        <v>12</v>
      </c>
      <c r="C23" s="108">
        <v>19.7</v>
      </c>
      <c r="D23" s="233">
        <v>40</v>
      </c>
      <c r="E23" s="108">
        <v>65.599999999999994</v>
      </c>
      <c r="F23" s="233">
        <v>3</v>
      </c>
      <c r="G23" s="108">
        <v>4.9000000000000004</v>
      </c>
      <c r="H23" s="238"/>
      <c r="I23" s="109"/>
      <c r="J23" s="233">
        <v>0</v>
      </c>
      <c r="K23" s="108">
        <v>0</v>
      </c>
      <c r="L23" s="233">
        <v>0</v>
      </c>
      <c r="M23" s="108">
        <v>0</v>
      </c>
      <c r="N23" s="238"/>
      <c r="O23" s="109"/>
      <c r="P23" s="233">
        <v>0</v>
      </c>
      <c r="Q23" s="108">
        <v>0</v>
      </c>
      <c r="R23" s="233">
        <v>3</v>
      </c>
      <c r="S23" s="108">
        <v>4.9000000000000004</v>
      </c>
      <c r="T23" s="238"/>
      <c r="U23" s="109"/>
      <c r="V23" s="468">
        <v>61</v>
      </c>
      <c r="W23" s="469">
        <v>1.7</v>
      </c>
    </row>
    <row r="24" spans="1:23" s="2" customFormat="1" ht="12.95" customHeight="1" x14ac:dyDescent="0.2">
      <c r="A24" s="77" t="s">
        <v>51</v>
      </c>
      <c r="B24" s="233">
        <v>19</v>
      </c>
      <c r="C24" s="108">
        <v>52.8</v>
      </c>
      <c r="D24" s="233">
        <v>3</v>
      </c>
      <c r="E24" s="108">
        <v>8.3000000000000007</v>
      </c>
      <c r="F24" s="233">
        <v>0</v>
      </c>
      <c r="G24" s="108">
        <v>0</v>
      </c>
      <c r="H24" s="233">
        <v>0</v>
      </c>
      <c r="I24" s="108">
        <v>0</v>
      </c>
      <c r="J24" s="233">
        <v>3</v>
      </c>
      <c r="K24" s="108">
        <v>8.3000000000000007</v>
      </c>
      <c r="L24" s="233">
        <v>4</v>
      </c>
      <c r="M24" s="108">
        <v>11.1</v>
      </c>
      <c r="N24" s="238"/>
      <c r="O24" s="109"/>
      <c r="P24" s="238"/>
      <c r="Q24" s="109"/>
      <c r="R24" s="233">
        <v>6</v>
      </c>
      <c r="S24" s="108">
        <v>16.7</v>
      </c>
      <c r="T24" s="238"/>
      <c r="U24" s="109"/>
      <c r="V24" s="468">
        <v>36</v>
      </c>
      <c r="W24" s="469">
        <v>1</v>
      </c>
    </row>
    <row r="25" spans="1:23" s="2" customFormat="1" ht="12.95" customHeight="1" x14ac:dyDescent="0.2">
      <c r="A25" s="77" t="s">
        <v>52</v>
      </c>
      <c r="B25" s="233">
        <v>27</v>
      </c>
      <c r="C25" s="108">
        <v>38.6</v>
      </c>
      <c r="D25" s="238"/>
      <c r="E25" s="109"/>
      <c r="F25" s="233">
        <v>8</v>
      </c>
      <c r="G25" s="108">
        <v>11.4</v>
      </c>
      <c r="H25" s="233">
        <v>6</v>
      </c>
      <c r="I25" s="108">
        <v>8.6</v>
      </c>
      <c r="J25" s="238"/>
      <c r="K25" s="109"/>
      <c r="L25" s="233">
        <v>3</v>
      </c>
      <c r="M25" s="108">
        <v>4.3</v>
      </c>
      <c r="N25" s="233">
        <v>19</v>
      </c>
      <c r="O25" s="108">
        <v>27.1</v>
      </c>
      <c r="P25" s="233">
        <v>0</v>
      </c>
      <c r="Q25" s="108">
        <v>0</v>
      </c>
      <c r="R25" s="233">
        <v>4</v>
      </c>
      <c r="S25" s="108">
        <v>5.7</v>
      </c>
      <c r="T25" s="238"/>
      <c r="U25" s="109"/>
      <c r="V25" s="468">
        <v>70</v>
      </c>
      <c r="W25" s="469">
        <v>2</v>
      </c>
    </row>
    <row r="26" spans="1:23" s="2" customFormat="1" ht="12.95" customHeight="1" x14ac:dyDescent="0.2">
      <c r="A26" s="77" t="s">
        <v>53</v>
      </c>
      <c r="B26" s="233">
        <v>6</v>
      </c>
      <c r="C26" s="108">
        <v>25</v>
      </c>
      <c r="D26" s="233">
        <v>3</v>
      </c>
      <c r="E26" s="108">
        <v>12.5</v>
      </c>
      <c r="F26" s="233">
        <v>11</v>
      </c>
      <c r="G26" s="108">
        <v>45.8</v>
      </c>
      <c r="H26" s="233">
        <v>0</v>
      </c>
      <c r="I26" s="108">
        <v>0</v>
      </c>
      <c r="J26" s="238"/>
      <c r="K26" s="109"/>
      <c r="L26" s="233">
        <v>0</v>
      </c>
      <c r="M26" s="108">
        <v>0</v>
      </c>
      <c r="N26" s="233">
        <v>0</v>
      </c>
      <c r="O26" s="108">
        <v>0</v>
      </c>
      <c r="P26" s="233">
        <v>0</v>
      </c>
      <c r="Q26" s="108">
        <v>0</v>
      </c>
      <c r="R26" s="238"/>
      <c r="S26" s="109"/>
      <c r="T26" s="238"/>
      <c r="U26" s="109"/>
      <c r="V26" s="468">
        <v>24</v>
      </c>
      <c r="W26" s="469">
        <v>0.7</v>
      </c>
    </row>
    <row r="27" spans="1:23" s="2" customFormat="1" ht="12.95" customHeight="1" x14ac:dyDescent="0.2">
      <c r="A27" s="77" t="s">
        <v>54</v>
      </c>
      <c r="B27" s="233">
        <v>22</v>
      </c>
      <c r="C27" s="108">
        <v>9</v>
      </c>
      <c r="D27" s="233">
        <v>60</v>
      </c>
      <c r="E27" s="108">
        <v>24.6</v>
      </c>
      <c r="F27" s="233">
        <v>61</v>
      </c>
      <c r="G27" s="108">
        <v>25</v>
      </c>
      <c r="H27" s="233">
        <v>40</v>
      </c>
      <c r="I27" s="108">
        <v>16.399999999999999</v>
      </c>
      <c r="J27" s="233">
        <v>4</v>
      </c>
      <c r="K27" s="108">
        <v>1.6</v>
      </c>
      <c r="L27" s="233">
        <v>4</v>
      </c>
      <c r="M27" s="108">
        <v>1.6</v>
      </c>
      <c r="N27" s="233">
        <v>9</v>
      </c>
      <c r="O27" s="108">
        <v>3.7</v>
      </c>
      <c r="P27" s="233">
        <v>15</v>
      </c>
      <c r="Q27" s="108">
        <v>6.1</v>
      </c>
      <c r="R27" s="233">
        <v>29</v>
      </c>
      <c r="S27" s="108">
        <v>11.9</v>
      </c>
      <c r="T27" s="238"/>
      <c r="U27" s="109"/>
      <c r="V27" s="468">
        <v>244</v>
      </c>
      <c r="W27" s="469">
        <v>7</v>
      </c>
    </row>
    <row r="28" spans="1:23" s="2" customFormat="1" ht="12.95" customHeight="1" x14ac:dyDescent="0.2">
      <c r="A28" s="77" t="s">
        <v>55</v>
      </c>
      <c r="B28" s="233">
        <v>8</v>
      </c>
      <c r="C28" s="108">
        <v>24.2</v>
      </c>
      <c r="D28" s="233">
        <v>21</v>
      </c>
      <c r="E28" s="108">
        <v>63.6</v>
      </c>
      <c r="F28" s="238"/>
      <c r="G28" s="109"/>
      <c r="H28" s="238"/>
      <c r="I28" s="109"/>
      <c r="J28" s="233">
        <v>0</v>
      </c>
      <c r="K28" s="108">
        <v>0</v>
      </c>
      <c r="L28" s="233">
        <v>0</v>
      </c>
      <c r="M28" s="108">
        <v>0</v>
      </c>
      <c r="N28" s="233">
        <v>0</v>
      </c>
      <c r="O28" s="108">
        <v>0</v>
      </c>
      <c r="P28" s="233">
        <v>0</v>
      </c>
      <c r="Q28" s="108">
        <v>0</v>
      </c>
      <c r="R28" s="238"/>
      <c r="S28" s="109"/>
      <c r="T28" s="238"/>
      <c r="U28" s="109"/>
      <c r="V28" s="468">
        <v>33</v>
      </c>
      <c r="W28" s="469">
        <v>0.9</v>
      </c>
    </row>
    <row r="29" spans="1:23" s="2" customFormat="1" ht="12.95" customHeight="1" x14ac:dyDescent="0.2">
      <c r="A29" s="77" t="s">
        <v>56</v>
      </c>
      <c r="B29" s="233">
        <v>20</v>
      </c>
      <c r="C29" s="108">
        <v>8.4</v>
      </c>
      <c r="D29" s="233">
        <v>206</v>
      </c>
      <c r="E29" s="108">
        <v>86.2</v>
      </c>
      <c r="F29" s="238"/>
      <c r="G29" s="109"/>
      <c r="H29" s="238"/>
      <c r="I29" s="109"/>
      <c r="J29" s="233">
        <v>3</v>
      </c>
      <c r="K29" s="108">
        <v>1.3</v>
      </c>
      <c r="L29" s="233">
        <v>0</v>
      </c>
      <c r="M29" s="108">
        <v>0</v>
      </c>
      <c r="N29" s="238"/>
      <c r="O29" s="109"/>
      <c r="P29" s="233">
        <v>0</v>
      </c>
      <c r="Q29" s="108">
        <v>0</v>
      </c>
      <c r="R29" s="233">
        <v>7</v>
      </c>
      <c r="S29" s="108">
        <v>2.9</v>
      </c>
      <c r="T29" s="238"/>
      <c r="U29" s="109"/>
      <c r="V29" s="468">
        <v>239</v>
      </c>
      <c r="W29" s="469">
        <v>6.8</v>
      </c>
    </row>
    <row r="30" spans="1:23" s="2" customFormat="1" ht="12.95" customHeight="1" x14ac:dyDescent="0.2">
      <c r="A30" s="77" t="s">
        <v>57</v>
      </c>
      <c r="B30" s="233">
        <v>48</v>
      </c>
      <c r="C30" s="108">
        <v>49.5</v>
      </c>
      <c r="D30" s="233">
        <v>16</v>
      </c>
      <c r="E30" s="108">
        <v>16.5</v>
      </c>
      <c r="F30" s="233">
        <v>3</v>
      </c>
      <c r="G30" s="108">
        <v>3.1</v>
      </c>
      <c r="H30" s="233">
        <v>7</v>
      </c>
      <c r="I30" s="108">
        <v>7.2</v>
      </c>
      <c r="J30" s="233">
        <v>9</v>
      </c>
      <c r="K30" s="108">
        <v>9.3000000000000007</v>
      </c>
      <c r="L30" s="238"/>
      <c r="M30" s="109"/>
      <c r="N30" s="238"/>
      <c r="O30" s="109"/>
      <c r="P30" s="233">
        <v>4</v>
      </c>
      <c r="Q30" s="108">
        <v>4.0999999999999996</v>
      </c>
      <c r="R30" s="233">
        <v>8</v>
      </c>
      <c r="S30" s="108">
        <v>8.1999999999999993</v>
      </c>
      <c r="T30" s="238"/>
      <c r="U30" s="109"/>
      <c r="V30" s="468">
        <v>97</v>
      </c>
      <c r="W30" s="469">
        <v>2.8</v>
      </c>
    </row>
    <row r="31" spans="1:23" s="2" customFormat="1" ht="12.95" customHeight="1" x14ac:dyDescent="0.2">
      <c r="A31" s="77" t="s">
        <v>58</v>
      </c>
      <c r="B31" s="233">
        <v>12</v>
      </c>
      <c r="C31" s="108">
        <v>29.3</v>
      </c>
      <c r="D31" s="233">
        <v>3</v>
      </c>
      <c r="E31" s="108">
        <v>7.3</v>
      </c>
      <c r="F31" s="233">
        <v>6</v>
      </c>
      <c r="G31" s="108">
        <v>14.6</v>
      </c>
      <c r="H31" s="233">
        <v>5</v>
      </c>
      <c r="I31" s="108">
        <v>12.2</v>
      </c>
      <c r="J31" s="233">
        <v>3</v>
      </c>
      <c r="K31" s="108">
        <v>7.3</v>
      </c>
      <c r="L31" s="233">
        <v>4</v>
      </c>
      <c r="M31" s="108">
        <v>9.8000000000000007</v>
      </c>
      <c r="N31" s="238"/>
      <c r="O31" s="109"/>
      <c r="P31" s="238"/>
      <c r="Q31" s="109"/>
      <c r="R31" s="233">
        <v>7</v>
      </c>
      <c r="S31" s="108">
        <v>17.100000000000001</v>
      </c>
      <c r="T31" s="238"/>
      <c r="U31" s="109"/>
      <c r="V31" s="468">
        <v>41</v>
      </c>
      <c r="W31" s="469">
        <v>1.2</v>
      </c>
    </row>
    <row r="32" spans="1:23" s="2" customFormat="1" ht="12.95" customHeight="1" x14ac:dyDescent="0.2">
      <c r="A32" s="77" t="s">
        <v>59</v>
      </c>
      <c r="B32" s="233">
        <v>11</v>
      </c>
      <c r="C32" s="108">
        <v>39.299999999999997</v>
      </c>
      <c r="D32" s="238"/>
      <c r="E32" s="109"/>
      <c r="F32" s="233">
        <v>4</v>
      </c>
      <c r="G32" s="108">
        <v>14.3</v>
      </c>
      <c r="H32" s="238"/>
      <c r="I32" s="109"/>
      <c r="J32" s="233">
        <v>5</v>
      </c>
      <c r="K32" s="108">
        <v>17.899999999999999</v>
      </c>
      <c r="L32" s="238"/>
      <c r="M32" s="109"/>
      <c r="N32" s="233">
        <v>0</v>
      </c>
      <c r="O32" s="108">
        <v>0</v>
      </c>
      <c r="P32" s="233">
        <v>3</v>
      </c>
      <c r="Q32" s="108">
        <v>10.7</v>
      </c>
      <c r="R32" s="238"/>
      <c r="S32" s="109"/>
      <c r="T32" s="238"/>
      <c r="U32" s="109"/>
      <c r="V32" s="468">
        <v>28</v>
      </c>
      <c r="W32" s="469">
        <v>0.8</v>
      </c>
    </row>
    <row r="33" spans="1:34" s="2" customFormat="1" ht="12.95" customHeight="1" x14ac:dyDescent="0.2">
      <c r="A33" s="77" t="s">
        <v>60</v>
      </c>
      <c r="B33" s="233">
        <v>55</v>
      </c>
      <c r="C33" s="108">
        <v>37.700000000000003</v>
      </c>
      <c r="D33" s="233">
        <v>34</v>
      </c>
      <c r="E33" s="108">
        <v>23.3</v>
      </c>
      <c r="F33" s="233">
        <v>12</v>
      </c>
      <c r="G33" s="108">
        <v>8.1999999999999993</v>
      </c>
      <c r="H33" s="233">
        <v>9</v>
      </c>
      <c r="I33" s="108">
        <v>6.2</v>
      </c>
      <c r="J33" s="233">
        <v>9</v>
      </c>
      <c r="K33" s="108">
        <v>6.2</v>
      </c>
      <c r="L33" s="238"/>
      <c r="M33" s="109"/>
      <c r="N33" s="233">
        <v>8</v>
      </c>
      <c r="O33" s="108">
        <v>5.5</v>
      </c>
      <c r="P33" s="238"/>
      <c r="Q33" s="109"/>
      <c r="R33" s="233">
        <v>16</v>
      </c>
      <c r="S33" s="108">
        <v>11</v>
      </c>
      <c r="T33" s="238"/>
      <c r="U33" s="109"/>
      <c r="V33" s="468">
        <v>146</v>
      </c>
      <c r="W33" s="469">
        <v>4.2</v>
      </c>
    </row>
    <row r="34" spans="1:34" s="2" customFormat="1" ht="12.95" customHeight="1" x14ac:dyDescent="0.2">
      <c r="A34" s="77" t="s">
        <v>61</v>
      </c>
      <c r="B34" s="233">
        <v>3</v>
      </c>
      <c r="C34" s="108">
        <v>8.3000000000000007</v>
      </c>
      <c r="D34" s="233">
        <v>12</v>
      </c>
      <c r="E34" s="108">
        <v>33.299999999999997</v>
      </c>
      <c r="F34" s="233">
        <v>5</v>
      </c>
      <c r="G34" s="108">
        <v>13.9</v>
      </c>
      <c r="H34" s="233">
        <v>4</v>
      </c>
      <c r="I34" s="108">
        <v>11.1</v>
      </c>
      <c r="J34" s="233">
        <v>0</v>
      </c>
      <c r="K34" s="108">
        <v>0</v>
      </c>
      <c r="L34" s="233">
        <v>0</v>
      </c>
      <c r="M34" s="108">
        <v>0</v>
      </c>
      <c r="N34" s="238"/>
      <c r="O34" s="109"/>
      <c r="P34" s="238"/>
      <c r="Q34" s="109"/>
      <c r="R34" s="233">
        <v>10</v>
      </c>
      <c r="S34" s="108">
        <v>27.8</v>
      </c>
      <c r="T34" s="238"/>
      <c r="U34" s="109"/>
      <c r="V34" s="468">
        <v>36</v>
      </c>
      <c r="W34" s="469">
        <v>1</v>
      </c>
    </row>
    <row r="35" spans="1:34" s="2" customFormat="1" ht="12.95" customHeight="1" x14ac:dyDescent="0.2">
      <c r="A35" s="77" t="s">
        <v>62</v>
      </c>
      <c r="B35" s="233">
        <v>47</v>
      </c>
      <c r="C35" s="108">
        <v>20.3</v>
      </c>
      <c r="D35" s="233">
        <v>101</v>
      </c>
      <c r="E35" s="108">
        <v>43.5</v>
      </c>
      <c r="F35" s="233">
        <v>8</v>
      </c>
      <c r="G35" s="108">
        <v>3.4</v>
      </c>
      <c r="H35" s="233">
        <v>12</v>
      </c>
      <c r="I35" s="108">
        <v>5.2</v>
      </c>
      <c r="J35" s="233">
        <v>5</v>
      </c>
      <c r="K35" s="108">
        <v>2.2000000000000002</v>
      </c>
      <c r="L35" s="238"/>
      <c r="M35" s="109"/>
      <c r="N35" s="233">
        <v>6</v>
      </c>
      <c r="O35" s="108">
        <v>2.6</v>
      </c>
      <c r="P35" s="233">
        <v>7</v>
      </c>
      <c r="Q35" s="108">
        <v>3</v>
      </c>
      <c r="R35" s="233">
        <v>44</v>
      </c>
      <c r="S35" s="108">
        <v>19</v>
      </c>
      <c r="T35" s="238"/>
      <c r="U35" s="109"/>
      <c r="V35" s="468">
        <v>232</v>
      </c>
      <c r="W35" s="469">
        <v>6.6</v>
      </c>
      <c r="AH35" s="70"/>
    </row>
    <row r="36" spans="1:34" s="2" customFormat="1" ht="12.95" customHeight="1" x14ac:dyDescent="0.2">
      <c r="A36" s="77" t="s">
        <v>63</v>
      </c>
      <c r="B36" s="233">
        <v>6</v>
      </c>
      <c r="C36" s="108">
        <v>17.600000000000001</v>
      </c>
      <c r="D36" s="233">
        <v>0</v>
      </c>
      <c r="E36" s="108">
        <v>0</v>
      </c>
      <c r="F36" s="233">
        <v>19</v>
      </c>
      <c r="G36" s="108">
        <v>55.9</v>
      </c>
      <c r="H36" s="238"/>
      <c r="I36" s="109"/>
      <c r="J36" s="233">
        <v>0</v>
      </c>
      <c r="K36" s="108">
        <v>0</v>
      </c>
      <c r="L36" s="238"/>
      <c r="M36" s="109"/>
      <c r="N36" s="233">
        <v>0</v>
      </c>
      <c r="O36" s="108">
        <v>0</v>
      </c>
      <c r="P36" s="238"/>
      <c r="Q36" s="109"/>
      <c r="R36" s="233">
        <v>5</v>
      </c>
      <c r="S36" s="108">
        <v>14.7</v>
      </c>
      <c r="T36" s="238"/>
      <c r="U36" s="109"/>
      <c r="V36" s="468">
        <v>34</v>
      </c>
      <c r="W36" s="469">
        <v>1</v>
      </c>
    </row>
    <row r="37" spans="1:34" s="2" customFormat="1" ht="12.95" customHeight="1" x14ac:dyDescent="0.2">
      <c r="A37" s="77" t="s">
        <v>64</v>
      </c>
      <c r="B37" s="233">
        <v>3</v>
      </c>
      <c r="C37" s="108">
        <v>1.3</v>
      </c>
      <c r="D37" s="233">
        <v>49</v>
      </c>
      <c r="E37" s="108">
        <v>20.399999999999999</v>
      </c>
      <c r="F37" s="238"/>
      <c r="G37" s="109"/>
      <c r="H37" s="233">
        <v>0</v>
      </c>
      <c r="I37" s="108">
        <v>0</v>
      </c>
      <c r="J37" s="233">
        <v>4</v>
      </c>
      <c r="K37" s="108">
        <v>1.7</v>
      </c>
      <c r="L37" s="238"/>
      <c r="M37" s="109"/>
      <c r="N37" s="233">
        <v>177</v>
      </c>
      <c r="O37" s="108">
        <v>73.8</v>
      </c>
      <c r="P37" s="233">
        <v>0</v>
      </c>
      <c r="Q37" s="108">
        <v>0</v>
      </c>
      <c r="R37" s="233">
        <v>4</v>
      </c>
      <c r="S37" s="108">
        <v>1.7</v>
      </c>
      <c r="T37" s="238"/>
      <c r="U37" s="109"/>
      <c r="V37" s="468">
        <v>240</v>
      </c>
      <c r="W37" s="469">
        <v>6.9</v>
      </c>
    </row>
    <row r="38" spans="1:34" s="2" customFormat="1" ht="12.95" customHeight="1" x14ac:dyDescent="0.2">
      <c r="A38" s="77" t="s">
        <v>65</v>
      </c>
      <c r="B38" s="233">
        <v>7</v>
      </c>
      <c r="C38" s="108">
        <v>16.7</v>
      </c>
      <c r="D38" s="233">
        <v>3</v>
      </c>
      <c r="E38" s="108">
        <v>7.1</v>
      </c>
      <c r="F38" s="233">
        <v>14</v>
      </c>
      <c r="G38" s="108">
        <v>33.299999999999997</v>
      </c>
      <c r="H38" s="238"/>
      <c r="I38" s="109"/>
      <c r="J38" s="238"/>
      <c r="K38" s="109"/>
      <c r="L38" s="233">
        <v>0</v>
      </c>
      <c r="M38" s="108">
        <v>0</v>
      </c>
      <c r="N38" s="238"/>
      <c r="O38" s="109"/>
      <c r="P38" s="233">
        <v>5</v>
      </c>
      <c r="Q38" s="108">
        <v>11.9</v>
      </c>
      <c r="R38" s="233">
        <v>9</v>
      </c>
      <c r="S38" s="108">
        <v>21.4</v>
      </c>
      <c r="T38" s="238"/>
      <c r="U38" s="109"/>
      <c r="V38" s="468">
        <v>42</v>
      </c>
      <c r="W38" s="469">
        <v>1.2</v>
      </c>
    </row>
    <row r="39" spans="1:34" s="2" customFormat="1" ht="12.95" customHeight="1" x14ac:dyDescent="0.2">
      <c r="A39" s="77" t="s">
        <v>7</v>
      </c>
      <c r="B39" s="233">
        <v>822</v>
      </c>
      <c r="C39" s="108">
        <v>23.519313304721027</v>
      </c>
      <c r="D39" s="233">
        <v>1118</v>
      </c>
      <c r="E39" s="108">
        <v>31.988555078683834</v>
      </c>
      <c r="F39" s="233">
        <v>364</v>
      </c>
      <c r="G39" s="108">
        <v>10.414878397711016</v>
      </c>
      <c r="H39" s="233">
        <v>189</v>
      </c>
      <c r="I39" s="108">
        <v>5.407725321888412</v>
      </c>
      <c r="J39" s="233">
        <f>SUM(J7:J38)</f>
        <v>88</v>
      </c>
      <c r="K39" s="108">
        <f>_tbl196[[#This Row],[Endocrine / metabolic (%)]]/_tbl196[[#This Row],[Oncology (%)]]*100</f>
        <v>2.5178826895565094</v>
      </c>
      <c r="L39" s="233">
        <v>100</v>
      </c>
      <c r="M39" s="108">
        <v>2.8612303290414878</v>
      </c>
      <c r="N39" s="233">
        <f>SUM(N7:N38)</f>
        <v>275</v>
      </c>
      <c r="O39" s="108">
        <f>_tbl196[[#This Row],[Infection (%)]]/_tbl196[[#This Row],[Oncology (%)]]*100</f>
        <v>7.8683834048640922</v>
      </c>
      <c r="P39" s="233">
        <f>SUM(P7:P38)</f>
        <v>68</v>
      </c>
      <c r="Q39" s="108">
        <v>2.0028612303290414</v>
      </c>
      <c r="R39" s="233">
        <v>375</v>
      </c>
      <c r="S39" s="108">
        <f>_tbl196[[#This Row],[Musculoskeletal (%)]]/_tbl196[[#This Row],[Oncology (%)]]*100</f>
        <v>10.72961373390558</v>
      </c>
      <c r="T39" s="233">
        <v>2</v>
      </c>
      <c r="U39" s="108">
        <v>0.1</v>
      </c>
      <c r="V39" s="241">
        <v>3495</v>
      </c>
      <c r="W39" s="291"/>
    </row>
    <row r="40" spans="1:34" s="2" customFormat="1" x14ac:dyDescent="0.2"/>
    <row r="41" spans="1:34" x14ac:dyDescent="0.2">
      <c r="A41" s="451" t="s">
        <v>127</v>
      </c>
    </row>
    <row r="42" spans="1:34" x14ac:dyDescent="0.2">
      <c r="A42" s="271" t="s">
        <v>158</v>
      </c>
    </row>
    <row r="43" spans="1:34" x14ac:dyDescent="0.2">
      <c r="A43" s="270" t="s">
        <v>138</v>
      </c>
    </row>
    <row r="44" spans="1:34" x14ac:dyDescent="0.2">
      <c r="A44" s="270" t="s">
        <v>165</v>
      </c>
    </row>
    <row r="45" spans="1:34" x14ac:dyDescent="0.2">
      <c r="A45" s="270" t="s">
        <v>166</v>
      </c>
    </row>
    <row r="69" spans="34:34" x14ac:dyDescent="0.2">
      <c r="AH69" s="88"/>
    </row>
    <row r="103" spans="1:32" s="81" customFormat="1" ht="23.25" customHeight="1" x14ac:dyDescent="0.2">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row>
    <row r="104" spans="1:32" s="2" customFormat="1" x14ac:dyDescent="0.2">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row>
    <row r="105" spans="1:32" s="80" customFormat="1" ht="11.25" customHeight="1" x14ac:dyDescent="0.2">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row>
  </sheetData>
  <mergeCells count="15">
    <mergeCell ref="A3:M3"/>
    <mergeCell ref="A4:M4"/>
    <mergeCell ref="A1:AE1"/>
    <mergeCell ref="B5:C5"/>
    <mergeCell ref="D5:E5"/>
    <mergeCell ref="F5:G5"/>
    <mergeCell ref="H5:I5"/>
    <mergeCell ref="J5:K5"/>
    <mergeCell ref="L5:M5"/>
    <mergeCell ref="N5:O5"/>
    <mergeCell ref="P5:Q5"/>
    <mergeCell ref="R5:S5"/>
    <mergeCell ref="T5:U5"/>
    <mergeCell ref="V5:W5"/>
    <mergeCell ref="A2:M2"/>
  </mergeCells>
  <conditionalFormatting sqref="A41">
    <cfRule type="expression" dxfId="195" priority="481">
      <formula>IF(OR(#REF!="Organisation",#REF!="Total",#REF!="Total"),0,1)</formula>
    </cfRule>
  </conditionalFormatting>
  <conditionalFormatting sqref="A41">
    <cfRule type="expression" dxfId="194" priority="483">
      <formula>IF(#REF!="Total",1,0)</formula>
    </cfRule>
  </conditionalFormatting>
  <conditionalFormatting sqref="A7:W39">
    <cfRule type="expression" dxfId="193" priority="2">
      <formula>IF($A7="Total",1,0)</formula>
    </cfRule>
  </conditionalFormatting>
  <pageMargins left="0.7" right="0.7" top="0.75" bottom="0.75" header="0.3" footer="0.3"/>
  <pageSetup paperSize="9" scale="25"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AE45"/>
  <sheetViews>
    <sheetView showGridLines="0" showRowColHeaders="0" topLeftCell="A3" zoomScaleNormal="100" workbookViewId="0">
      <selection activeCell="W7" sqref="W7:W38"/>
    </sheetView>
  </sheetViews>
  <sheetFormatPr defaultColWidth="9.140625" defaultRowHeight="12.75" x14ac:dyDescent="0.2"/>
  <cols>
    <col min="1" max="1" width="13.7109375" style="38" customWidth="1"/>
    <col min="2" max="23" width="8.7109375" style="38" customWidth="1"/>
    <col min="24" max="32" width="16.85546875" style="38" customWidth="1"/>
    <col min="33" max="16384" width="9.140625" style="38"/>
  </cols>
  <sheetData>
    <row r="1" spans="1:31" ht="18" customHeight="1" x14ac:dyDescent="0.2">
      <c r="A1" s="547" t="s">
        <v>246</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row>
    <row r="2" spans="1:31" ht="39.950000000000003" customHeight="1" x14ac:dyDescent="0.2">
      <c r="A2" s="581" t="s">
        <v>276</v>
      </c>
      <c r="B2" s="581"/>
      <c r="C2" s="581"/>
      <c r="D2" s="581"/>
      <c r="E2" s="581"/>
      <c r="F2" s="581"/>
      <c r="G2" s="581"/>
      <c r="H2" s="581"/>
      <c r="I2" s="581"/>
      <c r="J2" s="581"/>
      <c r="K2" s="581"/>
      <c r="L2" s="581"/>
      <c r="M2" s="581"/>
      <c r="N2" s="65"/>
      <c r="O2" s="65"/>
      <c r="P2" s="7"/>
      <c r="Q2" s="33"/>
      <c r="R2" s="7"/>
      <c r="S2" s="33"/>
      <c r="T2" s="7"/>
      <c r="U2" s="33"/>
      <c r="V2" s="7"/>
      <c r="W2" s="33"/>
      <c r="X2" s="7"/>
      <c r="Y2" s="33"/>
      <c r="Z2" s="7"/>
      <c r="AA2" s="33"/>
      <c r="AB2" s="7"/>
      <c r="AC2" s="33"/>
      <c r="AD2" s="7"/>
      <c r="AE2" s="33"/>
    </row>
    <row r="3" spans="1:31" ht="39.950000000000003" customHeight="1" x14ac:dyDescent="0.2">
      <c r="A3" s="581" t="s">
        <v>277</v>
      </c>
      <c r="B3" s="581"/>
      <c r="C3" s="581"/>
      <c r="D3" s="581"/>
      <c r="E3" s="581"/>
      <c r="F3" s="581"/>
      <c r="G3" s="581"/>
      <c r="H3" s="581"/>
      <c r="I3" s="581"/>
      <c r="J3" s="581"/>
      <c r="K3" s="581"/>
      <c r="L3" s="581"/>
      <c r="M3" s="581"/>
      <c r="N3" s="82"/>
      <c r="O3" s="82"/>
      <c r="P3" s="82"/>
      <c r="Q3" s="82"/>
      <c r="R3" s="82"/>
      <c r="S3" s="82"/>
      <c r="T3" s="82"/>
      <c r="U3" s="82"/>
      <c r="V3" s="82"/>
      <c r="W3" s="82"/>
      <c r="X3" s="82"/>
      <c r="Y3" s="33"/>
      <c r="Z3" s="7"/>
      <c r="AA3" s="33"/>
      <c r="AB3" s="7"/>
      <c r="AC3" s="33"/>
      <c r="AD3" s="7"/>
      <c r="AE3" s="33"/>
    </row>
    <row r="4" spans="1:31" ht="39.950000000000003" customHeight="1" thickBot="1" x14ac:dyDescent="0.25">
      <c r="A4" s="575" t="s">
        <v>278</v>
      </c>
      <c r="B4" s="575"/>
      <c r="C4" s="575"/>
      <c r="D4" s="575"/>
      <c r="E4" s="575"/>
      <c r="F4" s="575"/>
      <c r="G4" s="575"/>
      <c r="H4" s="575"/>
      <c r="I4" s="575"/>
      <c r="J4" s="575"/>
      <c r="K4" s="575"/>
      <c r="L4" s="575"/>
      <c r="M4" s="575"/>
      <c r="N4" s="82"/>
      <c r="O4" s="82"/>
      <c r="P4" s="82"/>
      <c r="Q4" s="82"/>
      <c r="R4" s="82"/>
      <c r="S4" s="82"/>
      <c r="T4" s="82"/>
      <c r="U4" s="82"/>
      <c r="V4" s="82"/>
      <c r="W4" s="82"/>
      <c r="X4" s="82"/>
      <c r="Y4" s="27"/>
      <c r="Z4" s="7"/>
      <c r="AA4" s="33"/>
      <c r="AB4" s="7"/>
      <c r="AC4" s="33"/>
      <c r="AD4" s="7"/>
      <c r="AE4" s="33"/>
    </row>
    <row r="5" spans="1:31" ht="26.1" customHeight="1" x14ac:dyDescent="0.2">
      <c r="A5" s="520" t="s">
        <v>24</v>
      </c>
      <c r="B5" s="562" t="s">
        <v>77</v>
      </c>
      <c r="C5" s="563"/>
      <c r="D5" s="562" t="s">
        <v>70</v>
      </c>
      <c r="E5" s="563"/>
      <c r="F5" s="562" t="s">
        <v>75</v>
      </c>
      <c r="G5" s="563"/>
      <c r="H5" s="562" t="s">
        <v>72</v>
      </c>
      <c r="I5" s="563"/>
      <c r="J5" s="562" t="s">
        <v>73</v>
      </c>
      <c r="K5" s="563"/>
      <c r="L5" s="562" t="s">
        <v>74</v>
      </c>
      <c r="M5" s="563"/>
      <c r="N5" s="562" t="s">
        <v>76</v>
      </c>
      <c r="O5" s="563"/>
      <c r="P5" s="562" t="s">
        <v>241</v>
      </c>
      <c r="Q5" s="563"/>
      <c r="R5" s="562" t="s">
        <v>78</v>
      </c>
      <c r="S5" s="563"/>
      <c r="T5" s="562" t="s">
        <v>5</v>
      </c>
      <c r="U5" s="563"/>
      <c r="V5" s="562" t="s">
        <v>7</v>
      </c>
      <c r="W5" s="563"/>
    </row>
    <row r="6" spans="1:31" s="2" customFormat="1" ht="12.95" customHeight="1" thickBot="1" x14ac:dyDescent="0.25">
      <c r="A6" s="539"/>
      <c r="B6" s="521" t="s">
        <v>192</v>
      </c>
      <c r="C6" s="522" t="s">
        <v>193</v>
      </c>
      <c r="D6" s="521" t="s">
        <v>192</v>
      </c>
      <c r="E6" s="522" t="s">
        <v>193</v>
      </c>
      <c r="F6" s="521" t="s">
        <v>192</v>
      </c>
      <c r="G6" s="522" t="s">
        <v>193</v>
      </c>
      <c r="H6" s="521" t="s">
        <v>192</v>
      </c>
      <c r="I6" s="522" t="s">
        <v>193</v>
      </c>
      <c r="J6" s="521" t="s">
        <v>192</v>
      </c>
      <c r="K6" s="522" t="s">
        <v>193</v>
      </c>
      <c r="L6" s="521" t="s">
        <v>192</v>
      </c>
      <c r="M6" s="522" t="s">
        <v>193</v>
      </c>
      <c r="N6" s="521" t="s">
        <v>192</v>
      </c>
      <c r="O6" s="522" t="s">
        <v>193</v>
      </c>
      <c r="P6" s="521" t="s">
        <v>192</v>
      </c>
      <c r="Q6" s="522" t="s">
        <v>193</v>
      </c>
      <c r="R6" s="521" t="s">
        <v>192</v>
      </c>
      <c r="S6" s="522" t="s">
        <v>193</v>
      </c>
      <c r="T6" s="521" t="s">
        <v>192</v>
      </c>
      <c r="U6" s="522" t="s">
        <v>193</v>
      </c>
      <c r="V6" s="521" t="s">
        <v>192</v>
      </c>
      <c r="W6" s="522" t="s">
        <v>193</v>
      </c>
    </row>
    <row r="7" spans="1:31" s="2" customFormat="1" ht="12.95" customHeight="1" x14ac:dyDescent="0.2">
      <c r="A7" s="237" t="s">
        <v>34</v>
      </c>
      <c r="B7" s="233">
        <v>345</v>
      </c>
      <c r="C7" s="108">
        <v>32.9</v>
      </c>
      <c r="D7" s="233">
        <v>48</v>
      </c>
      <c r="E7" s="108">
        <v>4.5999999999999996</v>
      </c>
      <c r="F7" s="233">
        <v>255</v>
      </c>
      <c r="G7" s="108">
        <v>24.3</v>
      </c>
      <c r="H7" s="233">
        <v>44</v>
      </c>
      <c r="I7" s="108">
        <v>4.2</v>
      </c>
      <c r="J7" s="233">
        <v>84</v>
      </c>
      <c r="K7" s="108">
        <v>8</v>
      </c>
      <c r="L7" s="233">
        <v>10</v>
      </c>
      <c r="M7" s="108">
        <v>1</v>
      </c>
      <c r="N7" s="233">
        <v>55</v>
      </c>
      <c r="O7" s="108">
        <v>5.2</v>
      </c>
      <c r="P7" s="233">
        <v>47</v>
      </c>
      <c r="Q7" s="108">
        <v>4.5</v>
      </c>
      <c r="R7" s="233">
        <v>161</v>
      </c>
      <c r="S7" s="108">
        <v>15.3</v>
      </c>
      <c r="T7" s="282"/>
      <c r="U7" s="283"/>
      <c r="V7" s="468">
        <v>1050</v>
      </c>
      <c r="W7" s="469">
        <v>3.4</v>
      </c>
    </row>
    <row r="8" spans="1:31" s="2" customFormat="1" ht="12.95" customHeight="1" x14ac:dyDescent="0.2">
      <c r="A8" s="237" t="s">
        <v>35</v>
      </c>
      <c r="B8" s="233">
        <v>432</v>
      </c>
      <c r="C8" s="108">
        <v>50</v>
      </c>
      <c r="D8" s="233">
        <v>74</v>
      </c>
      <c r="E8" s="108">
        <v>8.6</v>
      </c>
      <c r="F8" s="233">
        <v>141</v>
      </c>
      <c r="G8" s="108">
        <v>16.3</v>
      </c>
      <c r="H8" s="233">
        <v>21</v>
      </c>
      <c r="I8" s="108">
        <v>2.4</v>
      </c>
      <c r="J8" s="233">
        <v>65</v>
      </c>
      <c r="K8" s="108">
        <v>7.5</v>
      </c>
      <c r="L8" s="238"/>
      <c r="M8" s="109"/>
      <c r="N8" s="233">
        <v>20</v>
      </c>
      <c r="O8" s="108">
        <v>2.2999999999999998</v>
      </c>
      <c r="P8" s="233">
        <v>36</v>
      </c>
      <c r="Q8" s="108">
        <v>4.2</v>
      </c>
      <c r="R8" s="233">
        <v>74</v>
      </c>
      <c r="S8" s="108">
        <v>8.6</v>
      </c>
      <c r="T8" s="282"/>
      <c r="U8" s="283"/>
      <c r="V8" s="468">
        <v>864</v>
      </c>
      <c r="W8" s="469">
        <v>2.8</v>
      </c>
    </row>
    <row r="9" spans="1:31" s="2" customFormat="1" ht="12.95" customHeight="1" x14ac:dyDescent="0.2">
      <c r="A9" s="237" t="s">
        <v>36</v>
      </c>
      <c r="B9" s="233">
        <v>778</v>
      </c>
      <c r="C9" s="108">
        <v>41.9</v>
      </c>
      <c r="D9" s="233">
        <v>143</v>
      </c>
      <c r="E9" s="108">
        <v>7.7</v>
      </c>
      <c r="F9" s="233">
        <v>322</v>
      </c>
      <c r="G9" s="108">
        <v>17.399999999999999</v>
      </c>
      <c r="H9" s="233">
        <v>52</v>
      </c>
      <c r="I9" s="108">
        <v>2.8</v>
      </c>
      <c r="J9" s="233">
        <v>136</v>
      </c>
      <c r="K9" s="108">
        <v>7.3</v>
      </c>
      <c r="L9" s="233">
        <v>11</v>
      </c>
      <c r="M9" s="108">
        <v>0.6</v>
      </c>
      <c r="N9" s="233">
        <v>45</v>
      </c>
      <c r="O9" s="108">
        <v>2.4</v>
      </c>
      <c r="P9" s="233">
        <v>189</v>
      </c>
      <c r="Q9" s="108">
        <v>10.199999999999999</v>
      </c>
      <c r="R9" s="233">
        <v>179</v>
      </c>
      <c r="S9" s="108">
        <v>9.6</v>
      </c>
      <c r="T9" s="282"/>
      <c r="U9" s="283"/>
      <c r="V9" s="468">
        <v>1855</v>
      </c>
      <c r="W9" s="469">
        <v>5.9</v>
      </c>
    </row>
    <row r="10" spans="1:31" s="2" customFormat="1" ht="12.95" customHeight="1" x14ac:dyDescent="0.2">
      <c r="A10" s="237" t="s">
        <v>37</v>
      </c>
      <c r="B10" s="233">
        <v>638</v>
      </c>
      <c r="C10" s="108">
        <v>33.9</v>
      </c>
      <c r="D10" s="233">
        <v>127</v>
      </c>
      <c r="E10" s="108">
        <v>6.8</v>
      </c>
      <c r="F10" s="233">
        <v>342</v>
      </c>
      <c r="G10" s="108">
        <v>18.2</v>
      </c>
      <c r="H10" s="233">
        <v>268</v>
      </c>
      <c r="I10" s="108">
        <v>14.3</v>
      </c>
      <c r="J10" s="233">
        <v>84</v>
      </c>
      <c r="K10" s="108">
        <v>4.5</v>
      </c>
      <c r="L10" s="233">
        <v>4</v>
      </c>
      <c r="M10" s="108">
        <v>0.2</v>
      </c>
      <c r="N10" s="233">
        <v>84</v>
      </c>
      <c r="O10" s="108">
        <v>4.5</v>
      </c>
      <c r="P10" s="233">
        <v>134</v>
      </c>
      <c r="Q10" s="108">
        <v>7.1</v>
      </c>
      <c r="R10" s="233">
        <v>199</v>
      </c>
      <c r="S10" s="108">
        <v>10.6</v>
      </c>
      <c r="T10" s="282"/>
      <c r="U10" s="283"/>
      <c r="V10" s="468">
        <v>1880</v>
      </c>
      <c r="W10" s="469">
        <v>6</v>
      </c>
    </row>
    <row r="11" spans="1:31" s="2" customFormat="1" ht="12.95" customHeight="1" x14ac:dyDescent="0.2">
      <c r="A11" s="237" t="s">
        <v>38</v>
      </c>
      <c r="B11" s="233">
        <v>130</v>
      </c>
      <c r="C11" s="108">
        <v>24.8</v>
      </c>
      <c r="D11" s="233">
        <v>351</v>
      </c>
      <c r="E11" s="108">
        <v>67</v>
      </c>
      <c r="F11" s="238"/>
      <c r="G11" s="109"/>
      <c r="H11" s="233">
        <v>3</v>
      </c>
      <c r="I11" s="108">
        <v>0.6</v>
      </c>
      <c r="J11" s="233">
        <v>11</v>
      </c>
      <c r="K11" s="108">
        <v>2.1</v>
      </c>
      <c r="L11" s="233">
        <v>0</v>
      </c>
      <c r="M11" s="108">
        <v>0</v>
      </c>
      <c r="N11" s="233">
        <v>0</v>
      </c>
      <c r="O11" s="108">
        <v>0</v>
      </c>
      <c r="P11" s="233">
        <v>13</v>
      </c>
      <c r="Q11" s="108">
        <v>2.5</v>
      </c>
      <c r="R11" s="233">
        <v>14</v>
      </c>
      <c r="S11" s="108">
        <v>2.7</v>
      </c>
      <c r="T11" s="282"/>
      <c r="U11" s="283"/>
      <c r="V11" s="468">
        <v>524</v>
      </c>
      <c r="W11" s="469">
        <v>1.7</v>
      </c>
    </row>
    <row r="12" spans="1:31" s="2" customFormat="1" ht="12.95" customHeight="1" x14ac:dyDescent="0.2">
      <c r="A12" s="237" t="s">
        <v>39</v>
      </c>
      <c r="B12" s="233">
        <v>733</v>
      </c>
      <c r="C12" s="108">
        <v>43.6</v>
      </c>
      <c r="D12" s="233">
        <v>380</v>
      </c>
      <c r="E12" s="108">
        <v>22.6</v>
      </c>
      <c r="F12" s="233">
        <v>211</v>
      </c>
      <c r="G12" s="108">
        <v>12.5</v>
      </c>
      <c r="H12" s="233">
        <v>41</v>
      </c>
      <c r="I12" s="108">
        <v>2.4</v>
      </c>
      <c r="J12" s="233">
        <v>176</v>
      </c>
      <c r="K12" s="108">
        <v>10.5</v>
      </c>
      <c r="L12" s="238"/>
      <c r="M12" s="109"/>
      <c r="N12" s="238"/>
      <c r="O12" s="109"/>
      <c r="P12" s="233">
        <v>46</v>
      </c>
      <c r="Q12" s="108">
        <v>2.7</v>
      </c>
      <c r="R12" s="233">
        <v>90</v>
      </c>
      <c r="S12" s="108">
        <v>5.4</v>
      </c>
      <c r="T12" s="282"/>
      <c r="U12" s="283"/>
      <c r="V12" s="468">
        <v>1682</v>
      </c>
      <c r="W12" s="469">
        <v>5.4</v>
      </c>
    </row>
    <row r="13" spans="1:31" s="2" customFormat="1" ht="12.95" customHeight="1" x14ac:dyDescent="0.2">
      <c r="A13" s="237" t="s">
        <v>40</v>
      </c>
      <c r="B13" s="233">
        <v>349</v>
      </c>
      <c r="C13" s="108">
        <v>37.6</v>
      </c>
      <c r="D13" s="233">
        <v>30</v>
      </c>
      <c r="E13" s="108">
        <v>3.2</v>
      </c>
      <c r="F13" s="233">
        <v>165</v>
      </c>
      <c r="G13" s="108">
        <v>17.8</v>
      </c>
      <c r="H13" s="233">
        <v>88</v>
      </c>
      <c r="I13" s="108">
        <v>9.5</v>
      </c>
      <c r="J13" s="233">
        <v>98</v>
      </c>
      <c r="K13" s="108">
        <v>10.6</v>
      </c>
      <c r="L13" s="238"/>
      <c r="M13" s="109"/>
      <c r="N13" s="233">
        <v>28</v>
      </c>
      <c r="O13" s="108">
        <v>3</v>
      </c>
      <c r="P13" s="233">
        <v>35</v>
      </c>
      <c r="Q13" s="108">
        <v>3.8</v>
      </c>
      <c r="R13" s="233">
        <v>129</v>
      </c>
      <c r="S13" s="108">
        <v>13.9</v>
      </c>
      <c r="T13" s="282"/>
      <c r="U13" s="283"/>
      <c r="V13" s="468">
        <v>928</v>
      </c>
      <c r="W13" s="469">
        <v>3</v>
      </c>
    </row>
    <row r="14" spans="1:31" s="2" customFormat="1" ht="12.95" customHeight="1" x14ac:dyDescent="0.2">
      <c r="A14" s="237" t="s">
        <v>41</v>
      </c>
      <c r="B14" s="233">
        <v>242</v>
      </c>
      <c r="C14" s="108">
        <v>29.9</v>
      </c>
      <c r="D14" s="233">
        <v>142</v>
      </c>
      <c r="E14" s="108">
        <v>17.600000000000001</v>
      </c>
      <c r="F14" s="233">
        <v>139</v>
      </c>
      <c r="G14" s="108">
        <v>17.2</v>
      </c>
      <c r="H14" s="233">
        <v>29</v>
      </c>
      <c r="I14" s="108">
        <v>3.6</v>
      </c>
      <c r="J14" s="233">
        <v>115</v>
      </c>
      <c r="K14" s="108">
        <v>14.2</v>
      </c>
      <c r="L14" s="233">
        <v>3</v>
      </c>
      <c r="M14" s="108">
        <v>0.4</v>
      </c>
      <c r="N14" s="233">
        <v>8</v>
      </c>
      <c r="O14" s="108">
        <v>1</v>
      </c>
      <c r="P14" s="233">
        <v>70</v>
      </c>
      <c r="Q14" s="108">
        <v>8.6999999999999993</v>
      </c>
      <c r="R14" s="233">
        <v>61</v>
      </c>
      <c r="S14" s="108">
        <v>7.5</v>
      </c>
      <c r="T14" s="282"/>
      <c r="U14" s="283"/>
      <c r="V14" s="468">
        <v>809</v>
      </c>
      <c r="W14" s="469">
        <v>2.6</v>
      </c>
    </row>
    <row r="15" spans="1:31" s="2" customFormat="1" ht="12.95" customHeight="1" x14ac:dyDescent="0.2">
      <c r="A15" s="237" t="s">
        <v>42</v>
      </c>
      <c r="B15" s="233">
        <v>34</v>
      </c>
      <c r="C15" s="108">
        <v>18.3</v>
      </c>
      <c r="D15" s="233">
        <v>116</v>
      </c>
      <c r="E15" s="108">
        <v>62.4</v>
      </c>
      <c r="F15" s="233">
        <v>4</v>
      </c>
      <c r="G15" s="108">
        <v>2.2000000000000002</v>
      </c>
      <c r="H15" s="238"/>
      <c r="I15" s="109"/>
      <c r="J15" s="233">
        <v>9</v>
      </c>
      <c r="K15" s="108">
        <v>4.8</v>
      </c>
      <c r="L15" s="233">
        <v>0</v>
      </c>
      <c r="M15" s="108">
        <v>0</v>
      </c>
      <c r="N15" s="238"/>
      <c r="O15" s="109"/>
      <c r="P15" s="233">
        <v>8</v>
      </c>
      <c r="Q15" s="108">
        <v>4.3</v>
      </c>
      <c r="R15" s="233">
        <v>11</v>
      </c>
      <c r="S15" s="108">
        <v>5.9</v>
      </c>
      <c r="T15" s="282"/>
      <c r="U15" s="283"/>
      <c r="V15" s="468">
        <v>186</v>
      </c>
      <c r="W15" s="469">
        <v>0.6</v>
      </c>
    </row>
    <row r="16" spans="1:31" s="2" customFormat="1" ht="12.95" customHeight="1" x14ac:dyDescent="0.2">
      <c r="A16" s="237" t="s">
        <v>43</v>
      </c>
      <c r="B16" s="233">
        <v>431</v>
      </c>
      <c r="C16" s="108">
        <v>42.8</v>
      </c>
      <c r="D16" s="233">
        <v>40</v>
      </c>
      <c r="E16" s="108">
        <v>4</v>
      </c>
      <c r="F16" s="233">
        <v>239</v>
      </c>
      <c r="G16" s="108">
        <v>23.7</v>
      </c>
      <c r="H16" s="233">
        <v>36</v>
      </c>
      <c r="I16" s="108">
        <v>3.6</v>
      </c>
      <c r="J16" s="233">
        <v>83</v>
      </c>
      <c r="K16" s="108">
        <v>8.1999999999999993</v>
      </c>
      <c r="L16" s="233">
        <v>3</v>
      </c>
      <c r="M16" s="108">
        <v>0.3</v>
      </c>
      <c r="N16" s="233">
        <v>17</v>
      </c>
      <c r="O16" s="108">
        <v>1.7</v>
      </c>
      <c r="P16" s="233">
        <v>56</v>
      </c>
      <c r="Q16" s="108">
        <v>5.6</v>
      </c>
      <c r="R16" s="233">
        <v>103</v>
      </c>
      <c r="S16" s="108">
        <v>10.199999999999999</v>
      </c>
      <c r="T16" s="282"/>
      <c r="U16" s="283"/>
      <c r="V16" s="468">
        <v>1008</v>
      </c>
      <c r="W16" s="469">
        <v>3.2</v>
      </c>
    </row>
    <row r="17" spans="1:23" s="2" customFormat="1" ht="12.95" customHeight="1" x14ac:dyDescent="0.2">
      <c r="A17" s="237" t="s">
        <v>44</v>
      </c>
      <c r="B17" s="233">
        <v>339</v>
      </c>
      <c r="C17" s="108">
        <v>53.5</v>
      </c>
      <c r="D17" s="233">
        <v>44</v>
      </c>
      <c r="E17" s="108">
        <v>6.9</v>
      </c>
      <c r="F17" s="233">
        <v>115</v>
      </c>
      <c r="G17" s="108">
        <v>18.100000000000001</v>
      </c>
      <c r="H17" s="233">
        <v>8</v>
      </c>
      <c r="I17" s="108">
        <v>1.3</v>
      </c>
      <c r="J17" s="233">
        <v>51</v>
      </c>
      <c r="K17" s="108">
        <v>8</v>
      </c>
      <c r="L17" s="233">
        <v>13</v>
      </c>
      <c r="M17" s="108">
        <v>2.1</v>
      </c>
      <c r="N17" s="233">
        <v>3</v>
      </c>
      <c r="O17" s="108">
        <v>0.5</v>
      </c>
      <c r="P17" s="233">
        <v>30</v>
      </c>
      <c r="Q17" s="108">
        <v>4.7</v>
      </c>
      <c r="R17" s="233">
        <v>31</v>
      </c>
      <c r="S17" s="108">
        <v>4.9000000000000004</v>
      </c>
      <c r="T17" s="282"/>
      <c r="U17" s="283"/>
      <c r="V17" s="468">
        <v>634</v>
      </c>
      <c r="W17" s="469">
        <v>2</v>
      </c>
    </row>
    <row r="18" spans="1:23" s="2" customFormat="1" ht="12.95" customHeight="1" x14ac:dyDescent="0.2">
      <c r="A18" s="237" t="s">
        <v>45</v>
      </c>
      <c r="B18" s="233">
        <v>458</v>
      </c>
      <c r="C18" s="108">
        <v>41.4</v>
      </c>
      <c r="D18" s="233">
        <v>73</v>
      </c>
      <c r="E18" s="108">
        <v>6.6</v>
      </c>
      <c r="F18" s="233">
        <v>207</v>
      </c>
      <c r="G18" s="108">
        <v>18.7</v>
      </c>
      <c r="H18" s="233">
        <v>30</v>
      </c>
      <c r="I18" s="108">
        <v>2.7</v>
      </c>
      <c r="J18" s="233">
        <v>103</v>
      </c>
      <c r="K18" s="108">
        <v>9.3000000000000007</v>
      </c>
      <c r="L18" s="233">
        <v>12</v>
      </c>
      <c r="M18" s="108">
        <v>1.1000000000000001</v>
      </c>
      <c r="N18" s="233">
        <v>33</v>
      </c>
      <c r="O18" s="108">
        <v>3</v>
      </c>
      <c r="P18" s="233">
        <v>58</v>
      </c>
      <c r="Q18" s="108">
        <v>5.2</v>
      </c>
      <c r="R18" s="233">
        <v>130</v>
      </c>
      <c r="S18" s="108">
        <v>11.8</v>
      </c>
      <c r="T18" s="282"/>
      <c r="U18" s="283"/>
      <c r="V18" s="468">
        <v>1105</v>
      </c>
      <c r="W18" s="469">
        <v>3.5</v>
      </c>
    </row>
    <row r="19" spans="1:23" s="2" customFormat="1" ht="12.95" customHeight="1" x14ac:dyDescent="0.2">
      <c r="A19" s="237" t="s">
        <v>46</v>
      </c>
      <c r="B19" s="233">
        <v>503</v>
      </c>
      <c r="C19" s="108">
        <v>46.9</v>
      </c>
      <c r="D19" s="233">
        <v>50</v>
      </c>
      <c r="E19" s="108">
        <v>4.7</v>
      </c>
      <c r="F19" s="233">
        <v>233</v>
      </c>
      <c r="G19" s="108">
        <v>21.7</v>
      </c>
      <c r="H19" s="233">
        <v>13</v>
      </c>
      <c r="I19" s="108">
        <v>1.2</v>
      </c>
      <c r="J19" s="233">
        <v>71</v>
      </c>
      <c r="K19" s="108">
        <v>6.6</v>
      </c>
      <c r="L19" s="233">
        <v>8</v>
      </c>
      <c r="M19" s="108">
        <v>0.7</v>
      </c>
      <c r="N19" s="233">
        <v>27</v>
      </c>
      <c r="O19" s="108">
        <v>2.5</v>
      </c>
      <c r="P19" s="233">
        <v>48</v>
      </c>
      <c r="Q19" s="108">
        <v>4.5</v>
      </c>
      <c r="R19" s="233">
        <v>120</v>
      </c>
      <c r="S19" s="108">
        <v>11.2</v>
      </c>
      <c r="T19" s="282"/>
      <c r="U19" s="283"/>
      <c r="V19" s="468">
        <v>1073</v>
      </c>
      <c r="W19" s="469">
        <v>3.4</v>
      </c>
    </row>
    <row r="20" spans="1:23" s="2" customFormat="1" ht="12.95" customHeight="1" x14ac:dyDescent="0.2">
      <c r="A20" s="237" t="s">
        <v>47</v>
      </c>
      <c r="B20" s="233">
        <v>90</v>
      </c>
      <c r="C20" s="108">
        <v>15.6</v>
      </c>
      <c r="D20" s="233">
        <v>441</v>
      </c>
      <c r="E20" s="108">
        <v>76.3</v>
      </c>
      <c r="F20" s="233">
        <v>12</v>
      </c>
      <c r="G20" s="108">
        <v>2.1</v>
      </c>
      <c r="H20" s="233">
        <v>11</v>
      </c>
      <c r="I20" s="108">
        <v>1.9</v>
      </c>
      <c r="J20" s="233">
        <v>9</v>
      </c>
      <c r="K20" s="108">
        <v>1.6</v>
      </c>
      <c r="L20" s="238"/>
      <c r="M20" s="109"/>
      <c r="N20" s="238"/>
      <c r="O20" s="109"/>
      <c r="P20" s="233">
        <v>3</v>
      </c>
      <c r="Q20" s="108">
        <v>0.5</v>
      </c>
      <c r="R20" s="233">
        <v>11</v>
      </c>
      <c r="S20" s="108">
        <v>1.9</v>
      </c>
      <c r="T20" s="282"/>
      <c r="U20" s="283"/>
      <c r="V20" s="468">
        <v>578</v>
      </c>
      <c r="W20" s="469">
        <v>1.8</v>
      </c>
    </row>
    <row r="21" spans="1:23" s="2" customFormat="1" ht="12.95" customHeight="1" x14ac:dyDescent="0.2">
      <c r="A21" s="237" t="s">
        <v>48</v>
      </c>
      <c r="B21" s="233">
        <v>531</v>
      </c>
      <c r="C21" s="108">
        <v>40.1</v>
      </c>
      <c r="D21" s="233">
        <v>270</v>
      </c>
      <c r="E21" s="108">
        <v>20.399999999999999</v>
      </c>
      <c r="F21" s="233">
        <v>159</v>
      </c>
      <c r="G21" s="108">
        <v>12</v>
      </c>
      <c r="H21" s="233">
        <v>119</v>
      </c>
      <c r="I21" s="108">
        <v>9</v>
      </c>
      <c r="J21" s="233">
        <v>103</v>
      </c>
      <c r="K21" s="108">
        <v>7.8</v>
      </c>
      <c r="L21" s="238"/>
      <c r="M21" s="109"/>
      <c r="N21" s="233">
        <v>6</v>
      </c>
      <c r="O21" s="108">
        <v>0.5</v>
      </c>
      <c r="P21" s="233">
        <v>26</v>
      </c>
      <c r="Q21" s="108">
        <v>2</v>
      </c>
      <c r="R21" s="233">
        <v>110</v>
      </c>
      <c r="S21" s="108">
        <v>8.3000000000000007</v>
      </c>
      <c r="T21" s="282"/>
      <c r="U21" s="283"/>
      <c r="V21" s="468">
        <v>1325</v>
      </c>
      <c r="W21" s="469">
        <v>4.2</v>
      </c>
    </row>
    <row r="22" spans="1:23" s="2" customFormat="1" ht="12.95" customHeight="1" x14ac:dyDescent="0.2">
      <c r="A22" s="237" t="s">
        <v>49</v>
      </c>
      <c r="B22" s="233">
        <v>579</v>
      </c>
      <c r="C22" s="108">
        <v>45.9</v>
      </c>
      <c r="D22" s="233">
        <v>59</v>
      </c>
      <c r="E22" s="108">
        <v>4.7</v>
      </c>
      <c r="F22" s="233">
        <v>227</v>
      </c>
      <c r="G22" s="108">
        <v>18</v>
      </c>
      <c r="H22" s="233">
        <v>42</v>
      </c>
      <c r="I22" s="108">
        <v>3.3</v>
      </c>
      <c r="J22" s="233">
        <v>121</v>
      </c>
      <c r="K22" s="108">
        <v>9.6</v>
      </c>
      <c r="L22" s="238"/>
      <c r="M22" s="109"/>
      <c r="N22" s="233">
        <v>12</v>
      </c>
      <c r="O22" s="108">
        <v>1</v>
      </c>
      <c r="P22" s="233">
        <v>92</v>
      </c>
      <c r="Q22" s="108">
        <v>7.3</v>
      </c>
      <c r="R22" s="233">
        <v>128</v>
      </c>
      <c r="S22" s="108">
        <v>10.1</v>
      </c>
      <c r="T22" s="282"/>
      <c r="U22" s="283"/>
      <c r="V22" s="468">
        <v>1262</v>
      </c>
      <c r="W22" s="469">
        <v>4</v>
      </c>
    </row>
    <row r="23" spans="1:23" s="2" customFormat="1" ht="12.95" customHeight="1" x14ac:dyDescent="0.2">
      <c r="A23" s="237" t="s">
        <v>50</v>
      </c>
      <c r="B23" s="233">
        <v>497</v>
      </c>
      <c r="C23" s="108">
        <v>35.9</v>
      </c>
      <c r="D23" s="233">
        <v>255</v>
      </c>
      <c r="E23" s="108">
        <v>18.399999999999999</v>
      </c>
      <c r="F23" s="233">
        <v>238</v>
      </c>
      <c r="G23" s="108">
        <v>17.2</v>
      </c>
      <c r="H23" s="233">
        <v>106</v>
      </c>
      <c r="I23" s="108">
        <v>7.6</v>
      </c>
      <c r="J23" s="233">
        <v>114</v>
      </c>
      <c r="K23" s="108">
        <v>8.1999999999999993</v>
      </c>
      <c r="L23" s="233">
        <v>3</v>
      </c>
      <c r="M23" s="108">
        <v>0.2</v>
      </c>
      <c r="N23" s="233">
        <v>20</v>
      </c>
      <c r="O23" s="108">
        <v>1.4</v>
      </c>
      <c r="P23" s="233">
        <v>34</v>
      </c>
      <c r="Q23" s="108">
        <v>2.5</v>
      </c>
      <c r="R23" s="233">
        <v>119</v>
      </c>
      <c r="S23" s="108">
        <v>8.6</v>
      </c>
      <c r="T23" s="282"/>
      <c r="U23" s="283"/>
      <c r="V23" s="468">
        <v>1386</v>
      </c>
      <c r="W23" s="469">
        <v>4.4000000000000004</v>
      </c>
    </row>
    <row r="24" spans="1:23" s="2" customFormat="1" ht="12.95" customHeight="1" x14ac:dyDescent="0.2">
      <c r="A24" s="237" t="s">
        <v>51</v>
      </c>
      <c r="B24" s="233">
        <v>411</v>
      </c>
      <c r="C24" s="108">
        <v>57.8</v>
      </c>
      <c r="D24" s="233">
        <v>27</v>
      </c>
      <c r="E24" s="108">
        <v>3.8</v>
      </c>
      <c r="F24" s="233">
        <v>82</v>
      </c>
      <c r="G24" s="108">
        <v>11.5</v>
      </c>
      <c r="H24" s="233">
        <v>12</v>
      </c>
      <c r="I24" s="108">
        <v>1.7</v>
      </c>
      <c r="J24" s="233">
        <v>44</v>
      </c>
      <c r="K24" s="108">
        <v>6.2</v>
      </c>
      <c r="L24" s="238"/>
      <c r="M24" s="109"/>
      <c r="N24" s="238"/>
      <c r="O24" s="109"/>
      <c r="P24" s="233">
        <v>73</v>
      </c>
      <c r="Q24" s="108">
        <v>10.3</v>
      </c>
      <c r="R24" s="233">
        <v>56</v>
      </c>
      <c r="S24" s="108">
        <v>7.9</v>
      </c>
      <c r="T24" s="282"/>
      <c r="U24" s="283"/>
      <c r="V24" s="468">
        <v>711</v>
      </c>
      <c r="W24" s="469">
        <v>2.2999999999999998</v>
      </c>
    </row>
    <row r="25" spans="1:23" s="2" customFormat="1" ht="12.95" customHeight="1" x14ac:dyDescent="0.2">
      <c r="A25" s="237" t="s">
        <v>52</v>
      </c>
      <c r="B25" s="233">
        <v>399</v>
      </c>
      <c r="C25" s="108">
        <v>40.6</v>
      </c>
      <c r="D25" s="233">
        <v>14</v>
      </c>
      <c r="E25" s="108">
        <v>1.4</v>
      </c>
      <c r="F25" s="233">
        <v>178</v>
      </c>
      <c r="G25" s="108">
        <v>18.100000000000001</v>
      </c>
      <c r="H25" s="233">
        <v>37</v>
      </c>
      <c r="I25" s="108">
        <v>3.8</v>
      </c>
      <c r="J25" s="233">
        <v>133</v>
      </c>
      <c r="K25" s="108">
        <v>13.5</v>
      </c>
      <c r="L25" s="233">
        <v>3</v>
      </c>
      <c r="M25" s="108">
        <v>0.3</v>
      </c>
      <c r="N25" s="233">
        <v>73</v>
      </c>
      <c r="O25" s="108">
        <v>7.4</v>
      </c>
      <c r="P25" s="233">
        <v>48</v>
      </c>
      <c r="Q25" s="108">
        <v>4.9000000000000004</v>
      </c>
      <c r="R25" s="233">
        <v>98</v>
      </c>
      <c r="S25" s="108">
        <v>10</v>
      </c>
      <c r="T25" s="282"/>
      <c r="U25" s="283"/>
      <c r="V25" s="468">
        <v>983</v>
      </c>
      <c r="W25" s="469">
        <v>3.1</v>
      </c>
    </row>
    <row r="26" spans="1:23" s="2" customFormat="1" ht="12.95" customHeight="1" x14ac:dyDescent="0.2">
      <c r="A26" s="237" t="s">
        <v>53</v>
      </c>
      <c r="B26" s="233">
        <v>446</v>
      </c>
      <c r="C26" s="108">
        <v>51.6</v>
      </c>
      <c r="D26" s="233">
        <v>34</v>
      </c>
      <c r="E26" s="108">
        <v>3.9</v>
      </c>
      <c r="F26" s="233">
        <v>173</v>
      </c>
      <c r="G26" s="108">
        <v>20</v>
      </c>
      <c r="H26" s="233">
        <v>11</v>
      </c>
      <c r="I26" s="108">
        <v>1.3</v>
      </c>
      <c r="J26" s="233">
        <v>71</v>
      </c>
      <c r="K26" s="108">
        <v>8.1999999999999993</v>
      </c>
      <c r="L26" s="238"/>
      <c r="M26" s="109"/>
      <c r="N26" s="238"/>
      <c r="O26" s="109"/>
      <c r="P26" s="233">
        <v>57</v>
      </c>
      <c r="Q26" s="108">
        <v>6.6</v>
      </c>
      <c r="R26" s="233">
        <v>69</v>
      </c>
      <c r="S26" s="108">
        <v>8</v>
      </c>
      <c r="T26" s="282"/>
      <c r="U26" s="283"/>
      <c r="V26" s="468">
        <v>865</v>
      </c>
      <c r="W26" s="469">
        <v>2.8</v>
      </c>
    </row>
    <row r="27" spans="1:23" s="2" customFormat="1" ht="12.95" customHeight="1" x14ac:dyDescent="0.2">
      <c r="A27" s="237" t="s">
        <v>54</v>
      </c>
      <c r="B27" s="233">
        <v>439</v>
      </c>
      <c r="C27" s="108">
        <v>22.1</v>
      </c>
      <c r="D27" s="233">
        <v>465</v>
      </c>
      <c r="E27" s="108">
        <v>23.4</v>
      </c>
      <c r="F27" s="233">
        <v>271</v>
      </c>
      <c r="G27" s="108">
        <v>13.6</v>
      </c>
      <c r="H27" s="233">
        <v>200</v>
      </c>
      <c r="I27" s="108">
        <v>10.1</v>
      </c>
      <c r="J27" s="233">
        <v>150</v>
      </c>
      <c r="K27" s="108">
        <v>7.5</v>
      </c>
      <c r="L27" s="233">
        <v>16</v>
      </c>
      <c r="M27" s="108">
        <v>0.8</v>
      </c>
      <c r="N27" s="233">
        <v>83</v>
      </c>
      <c r="O27" s="108">
        <v>4.2</v>
      </c>
      <c r="P27" s="233">
        <v>95</v>
      </c>
      <c r="Q27" s="108">
        <v>4.8</v>
      </c>
      <c r="R27" s="233">
        <v>270</v>
      </c>
      <c r="S27" s="108">
        <v>13.6</v>
      </c>
      <c r="T27" s="282"/>
      <c r="U27" s="283"/>
      <c r="V27" s="468">
        <v>1989</v>
      </c>
      <c r="W27" s="469">
        <v>6.4</v>
      </c>
    </row>
    <row r="28" spans="1:23" s="2" customFormat="1" ht="12.95" customHeight="1" x14ac:dyDescent="0.2">
      <c r="A28" s="237" t="s">
        <v>55</v>
      </c>
      <c r="B28" s="233">
        <v>341</v>
      </c>
      <c r="C28" s="108">
        <v>30.2</v>
      </c>
      <c r="D28" s="233">
        <v>264</v>
      </c>
      <c r="E28" s="108">
        <v>23.4</v>
      </c>
      <c r="F28" s="233">
        <v>203</v>
      </c>
      <c r="G28" s="108">
        <v>18</v>
      </c>
      <c r="H28" s="233">
        <v>31</v>
      </c>
      <c r="I28" s="108">
        <v>2.7</v>
      </c>
      <c r="J28" s="233">
        <v>129</v>
      </c>
      <c r="K28" s="108">
        <v>11.4</v>
      </c>
      <c r="L28" s="238"/>
      <c r="M28" s="109"/>
      <c r="N28" s="233">
        <v>23</v>
      </c>
      <c r="O28" s="108">
        <v>2</v>
      </c>
      <c r="P28" s="233">
        <v>38</v>
      </c>
      <c r="Q28" s="108">
        <v>3.4</v>
      </c>
      <c r="R28" s="233">
        <v>98</v>
      </c>
      <c r="S28" s="108">
        <v>8.6999999999999993</v>
      </c>
      <c r="T28" s="282"/>
      <c r="U28" s="283"/>
      <c r="V28" s="468">
        <v>1129</v>
      </c>
      <c r="W28" s="469">
        <v>3.6</v>
      </c>
    </row>
    <row r="29" spans="1:23" s="2" customFormat="1" ht="12.95" customHeight="1" x14ac:dyDescent="0.2">
      <c r="A29" s="237" t="s">
        <v>56</v>
      </c>
      <c r="B29" s="233">
        <v>63</v>
      </c>
      <c r="C29" s="108">
        <v>18.600000000000001</v>
      </c>
      <c r="D29" s="233">
        <v>229</v>
      </c>
      <c r="E29" s="108">
        <v>67.8</v>
      </c>
      <c r="F29" s="238"/>
      <c r="G29" s="109"/>
      <c r="H29" s="238"/>
      <c r="I29" s="109"/>
      <c r="J29" s="233">
        <v>21</v>
      </c>
      <c r="K29" s="108">
        <v>6.2</v>
      </c>
      <c r="L29" s="233">
        <v>0</v>
      </c>
      <c r="M29" s="108">
        <v>0</v>
      </c>
      <c r="N29" s="233">
        <v>0</v>
      </c>
      <c r="O29" s="108">
        <v>0</v>
      </c>
      <c r="P29" s="233">
        <v>3</v>
      </c>
      <c r="Q29" s="108">
        <v>0.9</v>
      </c>
      <c r="R29" s="233">
        <v>19</v>
      </c>
      <c r="S29" s="108">
        <v>5.6</v>
      </c>
      <c r="T29" s="282"/>
      <c r="U29" s="283"/>
      <c r="V29" s="468">
        <v>338</v>
      </c>
      <c r="W29" s="469">
        <v>1.1000000000000001</v>
      </c>
    </row>
    <row r="30" spans="1:23" s="2" customFormat="1" ht="12.95" customHeight="1" x14ac:dyDescent="0.2">
      <c r="A30" s="237" t="s">
        <v>57</v>
      </c>
      <c r="B30" s="233">
        <v>417</v>
      </c>
      <c r="C30" s="108">
        <v>53.5</v>
      </c>
      <c r="D30" s="233">
        <v>31</v>
      </c>
      <c r="E30" s="108">
        <v>4</v>
      </c>
      <c r="F30" s="233">
        <v>121</v>
      </c>
      <c r="G30" s="108">
        <v>15.5</v>
      </c>
      <c r="H30" s="233">
        <v>25</v>
      </c>
      <c r="I30" s="108">
        <v>3.2</v>
      </c>
      <c r="J30" s="233">
        <v>67</v>
      </c>
      <c r="K30" s="108">
        <v>8.6</v>
      </c>
      <c r="L30" s="238"/>
      <c r="M30" s="109"/>
      <c r="N30" s="238"/>
      <c r="O30" s="109"/>
      <c r="P30" s="233">
        <v>81</v>
      </c>
      <c r="Q30" s="108">
        <v>10.4</v>
      </c>
      <c r="R30" s="233">
        <v>35</v>
      </c>
      <c r="S30" s="108">
        <v>4.5</v>
      </c>
      <c r="T30" s="282"/>
      <c r="U30" s="283"/>
      <c r="V30" s="468">
        <v>780</v>
      </c>
      <c r="W30" s="469">
        <v>2.5</v>
      </c>
    </row>
    <row r="31" spans="1:23" s="2" customFormat="1" ht="12.95" customHeight="1" x14ac:dyDescent="0.2">
      <c r="A31" s="237" t="s">
        <v>58</v>
      </c>
      <c r="B31" s="233">
        <v>538</v>
      </c>
      <c r="C31" s="108">
        <v>45.5</v>
      </c>
      <c r="D31" s="233">
        <v>42</v>
      </c>
      <c r="E31" s="108">
        <v>3.6</v>
      </c>
      <c r="F31" s="233">
        <v>147</v>
      </c>
      <c r="G31" s="108">
        <v>12.4</v>
      </c>
      <c r="H31" s="233">
        <v>51</v>
      </c>
      <c r="I31" s="108">
        <v>4.3</v>
      </c>
      <c r="J31" s="233">
        <v>139</v>
      </c>
      <c r="K31" s="108">
        <v>11.8</v>
      </c>
      <c r="L31" s="233">
        <v>3</v>
      </c>
      <c r="M31" s="108">
        <v>0.3</v>
      </c>
      <c r="N31" s="233">
        <v>24</v>
      </c>
      <c r="O31" s="108">
        <v>2</v>
      </c>
      <c r="P31" s="233">
        <v>112</v>
      </c>
      <c r="Q31" s="108">
        <v>9.5</v>
      </c>
      <c r="R31" s="233">
        <v>126</v>
      </c>
      <c r="S31" s="108">
        <v>10.7</v>
      </c>
      <c r="T31" s="282"/>
      <c r="U31" s="283"/>
      <c r="V31" s="468">
        <v>1182</v>
      </c>
      <c r="W31" s="469">
        <v>3.8</v>
      </c>
    </row>
    <row r="32" spans="1:23" s="2" customFormat="1" ht="12.95" customHeight="1" x14ac:dyDescent="0.2">
      <c r="A32" s="237" t="s">
        <v>59</v>
      </c>
      <c r="B32" s="233">
        <v>362</v>
      </c>
      <c r="C32" s="108">
        <v>48.5</v>
      </c>
      <c r="D32" s="233">
        <v>36</v>
      </c>
      <c r="E32" s="108">
        <v>4.8</v>
      </c>
      <c r="F32" s="233">
        <v>108</v>
      </c>
      <c r="G32" s="108">
        <v>14.5</v>
      </c>
      <c r="H32" s="233">
        <v>34</v>
      </c>
      <c r="I32" s="108">
        <v>4.5999999999999996</v>
      </c>
      <c r="J32" s="233">
        <v>63</v>
      </c>
      <c r="K32" s="108">
        <v>8.4</v>
      </c>
      <c r="L32" s="233">
        <v>5</v>
      </c>
      <c r="M32" s="108">
        <v>0.7</v>
      </c>
      <c r="N32" s="238"/>
      <c r="O32" s="109"/>
      <c r="P32" s="233">
        <v>36</v>
      </c>
      <c r="Q32" s="108">
        <v>4.8</v>
      </c>
      <c r="R32" s="233">
        <v>101</v>
      </c>
      <c r="S32" s="108">
        <v>13.5</v>
      </c>
      <c r="T32" s="282"/>
      <c r="U32" s="283"/>
      <c r="V32" s="468">
        <v>747</v>
      </c>
      <c r="W32" s="469">
        <v>2.4</v>
      </c>
    </row>
    <row r="33" spans="1:23" s="2" customFormat="1" ht="12.95" customHeight="1" x14ac:dyDescent="0.2">
      <c r="A33" s="237" t="s">
        <v>60</v>
      </c>
      <c r="B33" s="233">
        <v>582</v>
      </c>
      <c r="C33" s="108">
        <v>51.4</v>
      </c>
      <c r="D33" s="233">
        <v>107</v>
      </c>
      <c r="E33" s="108">
        <v>9.5</v>
      </c>
      <c r="F33" s="233">
        <v>132</v>
      </c>
      <c r="G33" s="108">
        <v>11.7</v>
      </c>
      <c r="H33" s="233">
        <v>19</v>
      </c>
      <c r="I33" s="108">
        <v>1.7</v>
      </c>
      <c r="J33" s="233">
        <v>92</v>
      </c>
      <c r="K33" s="108">
        <v>8.1</v>
      </c>
      <c r="L33" s="238"/>
      <c r="M33" s="109"/>
      <c r="N33" s="233">
        <v>14</v>
      </c>
      <c r="O33" s="108">
        <v>1.2</v>
      </c>
      <c r="P33" s="233">
        <v>71</v>
      </c>
      <c r="Q33" s="108">
        <v>6.3</v>
      </c>
      <c r="R33" s="233">
        <v>114</v>
      </c>
      <c r="S33" s="108">
        <v>10.1</v>
      </c>
      <c r="T33" s="282"/>
      <c r="U33" s="283"/>
      <c r="V33" s="468">
        <v>1132</v>
      </c>
      <c r="W33" s="469">
        <v>3.6</v>
      </c>
    </row>
    <row r="34" spans="1:23" s="2" customFormat="1" ht="12.95" customHeight="1" x14ac:dyDescent="0.2">
      <c r="A34" s="237" t="s">
        <v>61</v>
      </c>
      <c r="B34" s="233">
        <v>340</v>
      </c>
      <c r="C34" s="108">
        <v>40.200000000000003</v>
      </c>
      <c r="D34" s="233">
        <v>74</v>
      </c>
      <c r="E34" s="108">
        <v>8.6999999999999993</v>
      </c>
      <c r="F34" s="233">
        <v>177</v>
      </c>
      <c r="G34" s="108">
        <v>20.9</v>
      </c>
      <c r="H34" s="233">
        <v>27</v>
      </c>
      <c r="I34" s="108">
        <v>3.2</v>
      </c>
      <c r="J34" s="233">
        <v>53</v>
      </c>
      <c r="K34" s="108">
        <v>6.3</v>
      </c>
      <c r="L34" s="238"/>
      <c r="M34" s="109"/>
      <c r="N34" s="238"/>
      <c r="O34" s="109"/>
      <c r="P34" s="233">
        <v>78</v>
      </c>
      <c r="Q34" s="108">
        <v>9.1999999999999993</v>
      </c>
      <c r="R34" s="233">
        <v>94</v>
      </c>
      <c r="S34" s="108">
        <v>11.1</v>
      </c>
      <c r="T34" s="282"/>
      <c r="U34" s="283"/>
      <c r="V34" s="468">
        <v>846</v>
      </c>
      <c r="W34" s="469">
        <v>2.7</v>
      </c>
    </row>
    <row r="35" spans="1:23" s="2" customFormat="1" ht="12.95" customHeight="1" x14ac:dyDescent="0.2">
      <c r="A35" s="237" t="s">
        <v>62</v>
      </c>
      <c r="B35" s="233">
        <v>506</v>
      </c>
      <c r="C35" s="108">
        <v>35.700000000000003</v>
      </c>
      <c r="D35" s="233">
        <v>302</v>
      </c>
      <c r="E35" s="108">
        <v>21.3</v>
      </c>
      <c r="F35" s="233">
        <v>105</v>
      </c>
      <c r="G35" s="108">
        <v>7.4</v>
      </c>
      <c r="H35" s="233">
        <v>68</v>
      </c>
      <c r="I35" s="108">
        <v>4.8</v>
      </c>
      <c r="J35" s="233">
        <v>157</v>
      </c>
      <c r="K35" s="108">
        <v>11.1</v>
      </c>
      <c r="L35" s="233">
        <v>4</v>
      </c>
      <c r="M35" s="108">
        <v>0.3</v>
      </c>
      <c r="N35" s="233">
        <v>41</v>
      </c>
      <c r="O35" s="108">
        <v>2.9</v>
      </c>
      <c r="P35" s="233">
        <v>86</v>
      </c>
      <c r="Q35" s="108">
        <v>6.1</v>
      </c>
      <c r="R35" s="233">
        <v>148</v>
      </c>
      <c r="S35" s="108">
        <v>10.4</v>
      </c>
      <c r="T35" s="282"/>
      <c r="U35" s="283"/>
      <c r="V35" s="468">
        <v>1417</v>
      </c>
      <c r="W35" s="469">
        <v>4.5</v>
      </c>
    </row>
    <row r="36" spans="1:23" s="2" customFormat="1" ht="12.95" customHeight="1" x14ac:dyDescent="0.2">
      <c r="A36" s="237" t="s">
        <v>63</v>
      </c>
      <c r="B36" s="233">
        <v>377</v>
      </c>
      <c r="C36" s="108">
        <v>42</v>
      </c>
      <c r="D36" s="233">
        <v>16</v>
      </c>
      <c r="E36" s="108">
        <v>1.8</v>
      </c>
      <c r="F36" s="233">
        <v>191</v>
      </c>
      <c r="G36" s="108">
        <v>21.3</v>
      </c>
      <c r="H36" s="233">
        <v>63</v>
      </c>
      <c r="I36" s="108">
        <v>7</v>
      </c>
      <c r="J36" s="233">
        <v>71</v>
      </c>
      <c r="K36" s="108">
        <v>7.9</v>
      </c>
      <c r="L36" s="233">
        <v>3</v>
      </c>
      <c r="M36" s="108">
        <v>0.3</v>
      </c>
      <c r="N36" s="233">
        <v>8</v>
      </c>
      <c r="O36" s="108">
        <v>0.9</v>
      </c>
      <c r="P36" s="233">
        <v>57</v>
      </c>
      <c r="Q36" s="108">
        <v>6.4</v>
      </c>
      <c r="R36" s="233">
        <v>111</v>
      </c>
      <c r="S36" s="108">
        <v>12.4</v>
      </c>
      <c r="T36" s="282"/>
      <c r="U36" s="283"/>
      <c r="V36" s="468">
        <v>897</v>
      </c>
      <c r="W36" s="469">
        <v>2.9</v>
      </c>
    </row>
    <row r="37" spans="1:23" s="2" customFormat="1" ht="12.95" customHeight="1" x14ac:dyDescent="0.2">
      <c r="A37" s="237" t="s">
        <v>64</v>
      </c>
      <c r="B37" s="233">
        <v>11</v>
      </c>
      <c r="C37" s="108">
        <v>37.9</v>
      </c>
      <c r="D37" s="233">
        <v>10</v>
      </c>
      <c r="E37" s="108">
        <v>34.5</v>
      </c>
      <c r="F37" s="233">
        <v>0</v>
      </c>
      <c r="G37" s="108">
        <v>0</v>
      </c>
      <c r="H37" s="238"/>
      <c r="I37" s="109"/>
      <c r="J37" s="238"/>
      <c r="K37" s="109"/>
      <c r="L37" s="238"/>
      <c r="M37" s="109"/>
      <c r="N37" s="238"/>
      <c r="O37" s="109"/>
      <c r="P37" s="233">
        <v>0</v>
      </c>
      <c r="Q37" s="108">
        <v>0</v>
      </c>
      <c r="R37" s="233">
        <v>3</v>
      </c>
      <c r="S37" s="108">
        <v>10.3</v>
      </c>
      <c r="T37" s="282"/>
      <c r="U37" s="283"/>
      <c r="V37" s="468">
        <v>29</v>
      </c>
      <c r="W37" s="469">
        <v>0.1</v>
      </c>
    </row>
    <row r="38" spans="1:23" s="2" customFormat="1" ht="12.95" customHeight="1" x14ac:dyDescent="0.2">
      <c r="A38" s="237" t="s">
        <v>65</v>
      </c>
      <c r="B38" s="233">
        <v>26</v>
      </c>
      <c r="C38" s="108">
        <v>52</v>
      </c>
      <c r="D38" s="233">
        <v>0</v>
      </c>
      <c r="E38" s="108">
        <v>0</v>
      </c>
      <c r="F38" s="233">
        <v>11</v>
      </c>
      <c r="G38" s="108">
        <v>22</v>
      </c>
      <c r="H38" s="238"/>
      <c r="I38" s="109"/>
      <c r="J38" s="233">
        <v>3</v>
      </c>
      <c r="K38" s="108">
        <v>6</v>
      </c>
      <c r="L38" s="238"/>
      <c r="M38" s="109"/>
      <c r="N38" s="233">
        <v>0</v>
      </c>
      <c r="O38" s="108">
        <v>0</v>
      </c>
      <c r="P38" s="238"/>
      <c r="Q38" s="109"/>
      <c r="R38" s="233">
        <v>5</v>
      </c>
      <c r="S38" s="108">
        <v>10</v>
      </c>
      <c r="T38" s="282"/>
      <c r="U38" s="283"/>
      <c r="V38" s="468">
        <v>50</v>
      </c>
      <c r="W38" s="469">
        <v>0.2</v>
      </c>
    </row>
    <row r="39" spans="1:23" s="2" customFormat="1" ht="12.95" customHeight="1" x14ac:dyDescent="0.2">
      <c r="A39" s="77" t="s">
        <v>7</v>
      </c>
      <c r="B39" s="233">
        <v>12367</v>
      </c>
      <c r="C39" s="108">
        <v>39.581999743950838</v>
      </c>
      <c r="D39" s="233">
        <v>4294</v>
      </c>
      <c r="E39" s="108">
        <v>13.743438740238126</v>
      </c>
      <c r="F39" s="233">
        <v>4908</v>
      </c>
      <c r="G39" s="108">
        <v>15.708616054282423</v>
      </c>
      <c r="H39" s="233">
        <v>1489</v>
      </c>
      <c r="I39" s="108">
        <v>4.765715017283318</v>
      </c>
      <c r="J39" s="233">
        <v>2626</v>
      </c>
      <c r="K39" s="108">
        <v>8.4048137242350531</v>
      </c>
      <c r="L39" s="233">
        <v>101</v>
      </c>
      <c r="M39" s="108">
        <v>0.32326206631673282</v>
      </c>
      <c r="N39" s="233">
        <v>624</v>
      </c>
      <c r="O39" s="108">
        <v>1.9971834592241711</v>
      </c>
      <c r="P39" s="233">
        <v>1760</v>
      </c>
      <c r="Q39" s="108">
        <v>5.6330815516579182</v>
      </c>
      <c r="R39" s="233">
        <v>3017</v>
      </c>
      <c r="S39" s="108">
        <v>9.656254000768147</v>
      </c>
      <c r="T39" s="280">
        <v>9</v>
      </c>
      <c r="U39" s="281">
        <v>0</v>
      </c>
      <c r="V39" s="241">
        <v>31244</v>
      </c>
      <c r="W39" s="291"/>
    </row>
    <row r="41" spans="1:23" x14ac:dyDescent="0.2">
      <c r="A41" s="451" t="s">
        <v>127</v>
      </c>
    </row>
    <row r="42" spans="1:23" x14ac:dyDescent="0.2">
      <c r="A42" s="452" t="s">
        <v>272</v>
      </c>
    </row>
    <row r="43" spans="1:23" x14ac:dyDescent="0.2">
      <c r="A43" s="270" t="s">
        <v>138</v>
      </c>
    </row>
    <row r="44" spans="1:23" x14ac:dyDescent="0.2">
      <c r="A44" s="270" t="s">
        <v>165</v>
      </c>
    </row>
    <row r="45" spans="1:23" x14ac:dyDescent="0.2">
      <c r="A45" s="270" t="s">
        <v>166</v>
      </c>
    </row>
  </sheetData>
  <mergeCells count="15">
    <mergeCell ref="A3:M3"/>
    <mergeCell ref="A4:M4"/>
    <mergeCell ref="A1:AE1"/>
    <mergeCell ref="B5:C5"/>
    <mergeCell ref="D5:E5"/>
    <mergeCell ref="F5:G5"/>
    <mergeCell ref="H5:I5"/>
    <mergeCell ref="J5:K5"/>
    <mergeCell ref="L5:M5"/>
    <mergeCell ref="N5:O5"/>
    <mergeCell ref="P5:Q5"/>
    <mergeCell ref="R5:S5"/>
    <mergeCell ref="T5:U5"/>
    <mergeCell ref="V5:W5"/>
    <mergeCell ref="A2:M2"/>
  </mergeCells>
  <conditionalFormatting sqref="A7:W38">
    <cfRule type="expression" dxfId="143" priority="4">
      <formula>IF($A7="Total",1,0)</formula>
    </cfRule>
  </conditionalFormatting>
  <conditionalFormatting sqref="A39:W39">
    <cfRule type="expression" dxfId="142" priority="3">
      <formula>IF($A39="Total",1,0)</formula>
    </cfRule>
  </conditionalFormatting>
  <conditionalFormatting sqref="A41">
    <cfRule type="expression" dxfId="141" priority="1">
      <formula>IF(OR(#REF!="Organisation",#REF!="Total",#REF!="Total"),0,1)</formula>
    </cfRule>
  </conditionalFormatting>
  <conditionalFormatting sqref="A41">
    <cfRule type="expression" dxfId="140" priority="2">
      <formula>IF(#REF!="Total",1,0)</formula>
    </cfRule>
  </conditionalFormatting>
  <pageMargins left="0.7" right="0.7" top="0.75" bottom="0.75" header="0.3" footer="0.3"/>
  <pageSetup paperSize="9" scale="25" orientation="landscape" horizontalDpi="3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AH103"/>
  <sheetViews>
    <sheetView showGridLines="0" showRowColHeaders="0" topLeftCell="A3" zoomScaleNormal="100" workbookViewId="0">
      <selection activeCell="S27" activeCellId="6" sqref="C27 E27 G27 I27 K27 O27 S27"/>
    </sheetView>
  </sheetViews>
  <sheetFormatPr defaultColWidth="9.140625" defaultRowHeight="12.75" x14ac:dyDescent="0.2"/>
  <cols>
    <col min="1" max="1" width="13.7109375" style="38" customWidth="1"/>
    <col min="2" max="23" width="8.7109375" style="38" customWidth="1"/>
    <col min="24" max="32" width="16.85546875" style="38" customWidth="1"/>
    <col min="33" max="16384" width="9.140625" style="38"/>
  </cols>
  <sheetData>
    <row r="1" spans="1:34" ht="18" customHeight="1" x14ac:dyDescent="0.2">
      <c r="A1" s="547" t="s">
        <v>245</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row>
    <row r="2" spans="1:34" ht="39.950000000000003" customHeight="1" x14ac:dyDescent="0.2">
      <c r="A2" s="581" t="s">
        <v>279</v>
      </c>
      <c r="B2" s="581"/>
      <c r="C2" s="581"/>
      <c r="D2" s="581"/>
      <c r="E2" s="581"/>
      <c r="F2" s="581"/>
      <c r="G2" s="581"/>
      <c r="H2" s="581"/>
      <c r="I2" s="581"/>
      <c r="J2" s="581"/>
      <c r="K2" s="581"/>
      <c r="L2" s="581"/>
      <c r="M2" s="581"/>
      <c r="N2" s="82"/>
      <c r="O2" s="82"/>
      <c r="P2" s="7"/>
      <c r="Q2" s="33"/>
      <c r="R2" s="7"/>
      <c r="S2" s="33"/>
      <c r="T2" s="7"/>
      <c r="U2" s="33"/>
      <c r="V2" s="7"/>
      <c r="W2" s="33"/>
      <c r="X2" s="7"/>
      <c r="Y2" s="33"/>
      <c r="Z2" s="7"/>
      <c r="AA2" s="33"/>
      <c r="AB2" s="7"/>
      <c r="AC2" s="33"/>
      <c r="AD2" s="7"/>
      <c r="AE2" s="33"/>
    </row>
    <row r="3" spans="1:34" ht="39.950000000000003" customHeight="1" x14ac:dyDescent="0.2">
      <c r="A3" s="581" t="s">
        <v>280</v>
      </c>
      <c r="B3" s="581"/>
      <c r="C3" s="581"/>
      <c r="D3" s="581"/>
      <c r="E3" s="581"/>
      <c r="F3" s="581"/>
      <c r="G3" s="581"/>
      <c r="H3" s="581"/>
      <c r="I3" s="581"/>
      <c r="J3" s="581"/>
      <c r="K3" s="581"/>
      <c r="L3" s="581"/>
      <c r="M3" s="581"/>
      <c r="N3" s="82"/>
      <c r="O3" s="82"/>
      <c r="P3" s="82"/>
      <c r="Q3" s="82"/>
      <c r="R3" s="82"/>
      <c r="S3" s="82"/>
      <c r="T3" s="82"/>
      <c r="U3" s="82"/>
      <c r="V3" s="82"/>
      <c r="W3" s="82"/>
      <c r="X3" s="82"/>
      <c r="Y3" s="33"/>
      <c r="Z3" s="7"/>
      <c r="AA3" s="33"/>
      <c r="AB3" s="7"/>
      <c r="AC3" s="33"/>
      <c r="AD3" s="7"/>
      <c r="AE3" s="33"/>
    </row>
    <row r="4" spans="1:34" ht="39.950000000000003" customHeight="1" thickBot="1" x14ac:dyDescent="0.25">
      <c r="A4" s="581" t="s">
        <v>281</v>
      </c>
      <c r="B4" s="581"/>
      <c r="C4" s="581"/>
      <c r="D4" s="581"/>
      <c r="E4" s="581"/>
      <c r="F4" s="581"/>
      <c r="G4" s="581"/>
      <c r="H4" s="581"/>
      <c r="I4" s="581"/>
      <c r="J4" s="581"/>
      <c r="K4" s="581"/>
      <c r="L4" s="581"/>
      <c r="M4" s="581"/>
      <c r="N4" s="82"/>
      <c r="O4" s="82"/>
      <c r="P4" s="82"/>
      <c r="Q4" s="82"/>
      <c r="R4" s="82"/>
      <c r="S4" s="82"/>
      <c r="T4" s="82"/>
      <c r="U4" s="82"/>
      <c r="V4" s="82"/>
      <c r="W4" s="82"/>
      <c r="X4" s="82"/>
      <c r="Y4" s="27"/>
      <c r="Z4" s="7"/>
      <c r="AA4" s="33"/>
      <c r="AB4" s="7"/>
      <c r="AC4" s="33"/>
      <c r="AD4" s="7"/>
      <c r="AE4" s="33"/>
    </row>
    <row r="5" spans="1:34" ht="26.1" customHeight="1" x14ac:dyDescent="0.2">
      <c r="A5" s="272" t="s">
        <v>24</v>
      </c>
      <c r="B5" s="562" t="s">
        <v>77</v>
      </c>
      <c r="C5" s="563"/>
      <c r="D5" s="562" t="s">
        <v>70</v>
      </c>
      <c r="E5" s="563"/>
      <c r="F5" s="562" t="s">
        <v>75</v>
      </c>
      <c r="G5" s="563"/>
      <c r="H5" s="562" t="s">
        <v>72</v>
      </c>
      <c r="I5" s="563"/>
      <c r="J5" s="562" t="s">
        <v>73</v>
      </c>
      <c r="K5" s="563"/>
      <c r="L5" s="562" t="s">
        <v>74</v>
      </c>
      <c r="M5" s="563"/>
      <c r="N5" s="562" t="s">
        <v>76</v>
      </c>
      <c r="O5" s="563"/>
      <c r="P5" s="562" t="s">
        <v>241</v>
      </c>
      <c r="Q5" s="563"/>
      <c r="R5" s="562" t="s">
        <v>78</v>
      </c>
      <c r="S5" s="563"/>
      <c r="T5" s="562" t="s">
        <v>5</v>
      </c>
      <c r="U5" s="563"/>
      <c r="V5" s="562" t="s">
        <v>7</v>
      </c>
      <c r="W5" s="563"/>
    </row>
    <row r="6" spans="1:34" ht="12.95" customHeight="1" thickBot="1" x14ac:dyDescent="0.25">
      <c r="A6" s="269"/>
      <c r="B6" s="273" t="s">
        <v>192</v>
      </c>
      <c r="C6" s="274" t="s">
        <v>193</v>
      </c>
      <c r="D6" s="273" t="s">
        <v>192</v>
      </c>
      <c r="E6" s="274" t="s">
        <v>193</v>
      </c>
      <c r="F6" s="273" t="s">
        <v>192</v>
      </c>
      <c r="G6" s="274" t="s">
        <v>193</v>
      </c>
      <c r="H6" s="273" t="s">
        <v>192</v>
      </c>
      <c r="I6" s="274" t="s">
        <v>193</v>
      </c>
      <c r="J6" s="273" t="s">
        <v>192</v>
      </c>
      <c r="K6" s="274" t="s">
        <v>193</v>
      </c>
      <c r="L6" s="273" t="s">
        <v>192</v>
      </c>
      <c r="M6" s="274" t="s">
        <v>193</v>
      </c>
      <c r="N6" s="273" t="s">
        <v>192</v>
      </c>
      <c r="O6" s="274" t="s">
        <v>193</v>
      </c>
      <c r="P6" s="273" t="s">
        <v>192</v>
      </c>
      <c r="Q6" s="274" t="s">
        <v>193</v>
      </c>
      <c r="R6" s="273" t="s">
        <v>192</v>
      </c>
      <c r="S6" s="274" t="s">
        <v>193</v>
      </c>
      <c r="T6" s="273" t="s">
        <v>192</v>
      </c>
      <c r="U6" s="274" t="s">
        <v>193</v>
      </c>
      <c r="V6" s="273" t="s">
        <v>192</v>
      </c>
      <c r="W6" s="274" t="s">
        <v>193</v>
      </c>
    </row>
    <row r="7" spans="1:34" ht="12.95" customHeight="1" x14ac:dyDescent="0.2">
      <c r="A7" s="237" t="s">
        <v>34</v>
      </c>
      <c r="B7" s="280">
        <v>35</v>
      </c>
      <c r="C7" s="108">
        <v>28.7</v>
      </c>
      <c r="D7" s="282"/>
      <c r="E7" s="109"/>
      <c r="F7" s="280">
        <v>20</v>
      </c>
      <c r="G7" s="108">
        <v>16.399999999999999</v>
      </c>
      <c r="H7" s="280">
        <v>25</v>
      </c>
      <c r="I7" s="108">
        <v>20.5</v>
      </c>
      <c r="J7" s="280">
        <v>5</v>
      </c>
      <c r="K7" s="108">
        <v>4.0999999999999996</v>
      </c>
      <c r="L7" s="282"/>
      <c r="M7" s="109"/>
      <c r="N7" s="280">
        <v>11</v>
      </c>
      <c r="O7" s="108">
        <v>9</v>
      </c>
      <c r="P7" s="282"/>
      <c r="Q7" s="109"/>
      <c r="R7" s="280">
        <v>20</v>
      </c>
      <c r="S7" s="108">
        <v>16.399999999999999</v>
      </c>
      <c r="T7" s="282"/>
      <c r="U7" s="283"/>
      <c r="V7" s="470">
        <v>122</v>
      </c>
      <c r="W7" s="469">
        <v>4.3</v>
      </c>
    </row>
    <row r="8" spans="1:34" ht="12.95" customHeight="1" x14ac:dyDescent="0.2">
      <c r="A8" s="237" t="s">
        <v>35</v>
      </c>
      <c r="B8" s="280">
        <v>6</v>
      </c>
      <c r="C8" s="108">
        <v>24</v>
      </c>
      <c r="D8" s="282"/>
      <c r="E8" s="109"/>
      <c r="F8" s="282"/>
      <c r="G8" s="109"/>
      <c r="H8" s="280">
        <v>6</v>
      </c>
      <c r="I8" s="108">
        <v>24</v>
      </c>
      <c r="J8" s="282"/>
      <c r="K8" s="109"/>
      <c r="L8" s="280">
        <v>0</v>
      </c>
      <c r="M8" s="108">
        <v>0</v>
      </c>
      <c r="N8" s="282"/>
      <c r="O8" s="109"/>
      <c r="P8" s="280">
        <v>0</v>
      </c>
      <c r="Q8" s="108">
        <v>0</v>
      </c>
      <c r="R8" s="280">
        <v>6</v>
      </c>
      <c r="S8" s="108">
        <v>24</v>
      </c>
      <c r="T8" s="282"/>
      <c r="U8" s="283"/>
      <c r="V8" s="470">
        <v>25</v>
      </c>
      <c r="W8" s="469">
        <v>0.9</v>
      </c>
    </row>
    <row r="9" spans="1:34" ht="12.95" customHeight="1" x14ac:dyDescent="0.2">
      <c r="A9" s="237" t="s">
        <v>36</v>
      </c>
      <c r="B9" s="280">
        <v>58</v>
      </c>
      <c r="C9" s="108">
        <v>19.5</v>
      </c>
      <c r="D9" s="280">
        <v>9</v>
      </c>
      <c r="E9" s="108">
        <v>3</v>
      </c>
      <c r="F9" s="280">
        <v>42</v>
      </c>
      <c r="G9" s="108">
        <v>14.1</v>
      </c>
      <c r="H9" s="280">
        <v>63</v>
      </c>
      <c r="I9" s="108">
        <v>21.2</v>
      </c>
      <c r="J9" s="280">
        <v>16</v>
      </c>
      <c r="K9" s="108">
        <v>5.4</v>
      </c>
      <c r="L9" s="280">
        <v>9</v>
      </c>
      <c r="M9" s="108">
        <v>3</v>
      </c>
      <c r="N9" s="280">
        <v>29</v>
      </c>
      <c r="O9" s="108">
        <v>9.8000000000000007</v>
      </c>
      <c r="P9" s="280">
        <v>3</v>
      </c>
      <c r="Q9" s="108">
        <v>1</v>
      </c>
      <c r="R9" s="280">
        <v>68</v>
      </c>
      <c r="S9" s="108">
        <v>22.9</v>
      </c>
      <c r="T9" s="282"/>
      <c r="U9" s="283"/>
      <c r="V9" s="470">
        <v>297</v>
      </c>
      <c r="W9" s="469">
        <v>10.5</v>
      </c>
    </row>
    <row r="10" spans="1:34" ht="12.95" customHeight="1" x14ac:dyDescent="0.2">
      <c r="A10" s="237" t="s">
        <v>37</v>
      </c>
      <c r="B10" s="280">
        <v>36</v>
      </c>
      <c r="C10" s="108">
        <v>35.6</v>
      </c>
      <c r="D10" s="280">
        <v>5</v>
      </c>
      <c r="E10" s="108">
        <v>5</v>
      </c>
      <c r="F10" s="280">
        <v>16</v>
      </c>
      <c r="G10" s="108">
        <v>15.8</v>
      </c>
      <c r="H10" s="280">
        <v>15</v>
      </c>
      <c r="I10" s="108">
        <v>14.9</v>
      </c>
      <c r="J10" s="280">
        <v>4</v>
      </c>
      <c r="K10" s="108">
        <v>4</v>
      </c>
      <c r="L10" s="280">
        <v>5</v>
      </c>
      <c r="M10" s="108">
        <v>5</v>
      </c>
      <c r="N10" s="280">
        <v>4</v>
      </c>
      <c r="O10" s="108">
        <v>4</v>
      </c>
      <c r="P10" s="282"/>
      <c r="Q10" s="109"/>
      <c r="R10" s="280">
        <v>15</v>
      </c>
      <c r="S10" s="108">
        <v>14.9</v>
      </c>
      <c r="T10" s="282"/>
      <c r="U10" s="283"/>
      <c r="V10" s="470">
        <v>101</v>
      </c>
      <c r="W10" s="469">
        <v>3.6</v>
      </c>
    </row>
    <row r="11" spans="1:34" ht="12.95" customHeight="1" x14ac:dyDescent="0.2">
      <c r="A11" s="237" t="s">
        <v>38</v>
      </c>
      <c r="B11" s="282"/>
      <c r="C11" s="109"/>
      <c r="D11" s="280">
        <v>8</v>
      </c>
      <c r="E11" s="108">
        <v>72.7</v>
      </c>
      <c r="F11" s="280">
        <v>0</v>
      </c>
      <c r="G11" s="108">
        <v>0</v>
      </c>
      <c r="H11" s="280">
        <v>0</v>
      </c>
      <c r="I11" s="108">
        <v>0</v>
      </c>
      <c r="J11" s="280">
        <v>0</v>
      </c>
      <c r="K11" s="108">
        <v>0</v>
      </c>
      <c r="L11" s="280">
        <v>0</v>
      </c>
      <c r="M11" s="108">
        <v>0</v>
      </c>
      <c r="N11" s="282"/>
      <c r="O11" s="109"/>
      <c r="P11" s="280">
        <v>0</v>
      </c>
      <c r="Q11" s="108">
        <v>0</v>
      </c>
      <c r="R11" s="280">
        <v>0</v>
      </c>
      <c r="S11" s="108">
        <v>0</v>
      </c>
      <c r="T11" s="282"/>
      <c r="U11" s="283"/>
      <c r="V11" s="470">
        <v>11</v>
      </c>
      <c r="W11" s="469">
        <v>0.4</v>
      </c>
    </row>
    <row r="12" spans="1:34" ht="12.95" customHeight="1" x14ac:dyDescent="0.2">
      <c r="A12" s="237" t="s">
        <v>39</v>
      </c>
      <c r="B12" s="280">
        <v>17</v>
      </c>
      <c r="C12" s="108">
        <v>14.2</v>
      </c>
      <c r="D12" s="280">
        <v>58</v>
      </c>
      <c r="E12" s="108">
        <v>48.3</v>
      </c>
      <c r="F12" s="282"/>
      <c r="G12" s="109"/>
      <c r="H12" s="280">
        <v>28</v>
      </c>
      <c r="I12" s="108">
        <v>23.3</v>
      </c>
      <c r="J12" s="282"/>
      <c r="K12" s="109"/>
      <c r="L12" s="282"/>
      <c r="M12" s="109"/>
      <c r="N12" s="280">
        <v>0</v>
      </c>
      <c r="O12" s="108">
        <v>0</v>
      </c>
      <c r="P12" s="282"/>
      <c r="Q12" s="109"/>
      <c r="R12" s="280">
        <v>12</v>
      </c>
      <c r="S12" s="108">
        <v>10</v>
      </c>
      <c r="T12" s="282"/>
      <c r="U12" s="283"/>
      <c r="V12" s="470">
        <v>120</v>
      </c>
      <c r="W12" s="469">
        <v>4.2</v>
      </c>
    </row>
    <row r="13" spans="1:34" ht="12.95" customHeight="1" x14ac:dyDescent="0.2">
      <c r="A13" s="237" t="s">
        <v>40</v>
      </c>
      <c r="B13" s="280">
        <v>12</v>
      </c>
      <c r="C13" s="108">
        <v>11.1</v>
      </c>
      <c r="D13" s="280">
        <v>5</v>
      </c>
      <c r="E13" s="108">
        <v>4.5999999999999996</v>
      </c>
      <c r="F13" s="280">
        <v>18</v>
      </c>
      <c r="G13" s="108">
        <v>16.7</v>
      </c>
      <c r="H13" s="280">
        <v>30</v>
      </c>
      <c r="I13" s="108">
        <v>27.8</v>
      </c>
      <c r="J13" s="280">
        <v>10</v>
      </c>
      <c r="K13" s="108">
        <v>9.3000000000000007</v>
      </c>
      <c r="L13" s="280">
        <v>0</v>
      </c>
      <c r="M13" s="108">
        <v>0</v>
      </c>
      <c r="N13" s="280">
        <v>11</v>
      </c>
      <c r="O13" s="108">
        <v>10.199999999999999</v>
      </c>
      <c r="P13" s="280">
        <v>5</v>
      </c>
      <c r="Q13" s="108">
        <v>4.5999999999999996</v>
      </c>
      <c r="R13" s="280">
        <v>16</v>
      </c>
      <c r="S13" s="108">
        <v>14.8</v>
      </c>
      <c r="T13" s="282"/>
      <c r="U13" s="283"/>
      <c r="V13" s="470">
        <v>108</v>
      </c>
      <c r="W13" s="469">
        <v>3.8</v>
      </c>
    </row>
    <row r="14" spans="1:34" ht="12.95" customHeight="1" x14ac:dyDescent="0.2">
      <c r="A14" s="237" t="s">
        <v>41</v>
      </c>
      <c r="B14" s="280">
        <v>31</v>
      </c>
      <c r="C14" s="108">
        <v>23.5</v>
      </c>
      <c r="D14" s="280">
        <v>32</v>
      </c>
      <c r="E14" s="108">
        <v>24.2</v>
      </c>
      <c r="F14" s="280">
        <v>11</v>
      </c>
      <c r="G14" s="108">
        <v>8.3000000000000007</v>
      </c>
      <c r="H14" s="280">
        <v>24</v>
      </c>
      <c r="I14" s="108">
        <v>18.2</v>
      </c>
      <c r="J14" s="280">
        <v>3</v>
      </c>
      <c r="K14" s="108">
        <v>2.2999999999999998</v>
      </c>
      <c r="L14" s="282"/>
      <c r="M14" s="109"/>
      <c r="N14" s="280">
        <v>10</v>
      </c>
      <c r="O14" s="108">
        <v>7.6</v>
      </c>
      <c r="P14" s="280">
        <v>5</v>
      </c>
      <c r="Q14" s="108">
        <v>3.8</v>
      </c>
      <c r="R14" s="280">
        <v>15</v>
      </c>
      <c r="S14" s="108">
        <v>11.4</v>
      </c>
      <c r="T14" s="282"/>
      <c r="U14" s="283"/>
      <c r="V14" s="470">
        <v>132</v>
      </c>
      <c r="W14" s="469">
        <v>4.7</v>
      </c>
    </row>
    <row r="15" spans="1:34" ht="12.95" customHeight="1" x14ac:dyDescent="0.2">
      <c r="A15" s="237" t="s">
        <v>42</v>
      </c>
      <c r="B15" s="280">
        <v>6</v>
      </c>
      <c r="C15" s="108">
        <v>33.299999999999997</v>
      </c>
      <c r="D15" s="280">
        <v>7</v>
      </c>
      <c r="E15" s="108">
        <v>38.9</v>
      </c>
      <c r="F15" s="280">
        <v>0</v>
      </c>
      <c r="G15" s="108">
        <v>0</v>
      </c>
      <c r="H15" s="280">
        <v>0</v>
      </c>
      <c r="I15" s="108">
        <v>0</v>
      </c>
      <c r="J15" s="280">
        <v>4</v>
      </c>
      <c r="K15" s="108">
        <v>22.2</v>
      </c>
      <c r="L15" s="280">
        <v>0</v>
      </c>
      <c r="M15" s="108">
        <v>0</v>
      </c>
      <c r="N15" s="282"/>
      <c r="O15" s="109"/>
      <c r="P15" s="282"/>
      <c r="Q15" s="109"/>
      <c r="R15" s="280">
        <v>0</v>
      </c>
      <c r="S15" s="108">
        <v>0</v>
      </c>
      <c r="T15" s="282"/>
      <c r="U15" s="283"/>
      <c r="V15" s="470">
        <v>18</v>
      </c>
      <c r="W15" s="469">
        <v>0.6</v>
      </c>
      <c r="AH15" s="88"/>
    </row>
    <row r="16" spans="1:34" ht="12.95" customHeight="1" x14ac:dyDescent="0.2">
      <c r="A16" s="237" t="s">
        <v>43</v>
      </c>
      <c r="B16" s="280">
        <v>46</v>
      </c>
      <c r="C16" s="108">
        <v>23.6</v>
      </c>
      <c r="D16" s="280">
        <v>4</v>
      </c>
      <c r="E16" s="108">
        <v>2.1</v>
      </c>
      <c r="F16" s="280">
        <v>18</v>
      </c>
      <c r="G16" s="108">
        <v>9.1999999999999993</v>
      </c>
      <c r="H16" s="280">
        <v>51</v>
      </c>
      <c r="I16" s="108">
        <v>26.2</v>
      </c>
      <c r="J16" s="280">
        <v>7</v>
      </c>
      <c r="K16" s="108">
        <v>3.6</v>
      </c>
      <c r="L16" s="280">
        <v>4</v>
      </c>
      <c r="M16" s="108">
        <v>2.1</v>
      </c>
      <c r="N16" s="280">
        <v>9</v>
      </c>
      <c r="O16" s="108">
        <v>4.5999999999999996</v>
      </c>
      <c r="P16" s="280">
        <v>6</v>
      </c>
      <c r="Q16" s="108">
        <v>3.1</v>
      </c>
      <c r="R16" s="280">
        <v>50</v>
      </c>
      <c r="S16" s="108">
        <v>25.6</v>
      </c>
      <c r="T16" s="282"/>
      <c r="U16" s="283"/>
      <c r="V16" s="470">
        <v>195</v>
      </c>
      <c r="W16" s="469">
        <v>6.9</v>
      </c>
    </row>
    <row r="17" spans="1:23" ht="12.95" customHeight="1" x14ac:dyDescent="0.2">
      <c r="A17" s="237" t="s">
        <v>44</v>
      </c>
      <c r="B17" s="280">
        <v>3</v>
      </c>
      <c r="C17" s="108">
        <v>33.299999999999997</v>
      </c>
      <c r="D17" s="280">
        <v>0</v>
      </c>
      <c r="E17" s="108">
        <v>0</v>
      </c>
      <c r="F17" s="282"/>
      <c r="G17" s="109"/>
      <c r="H17" s="282"/>
      <c r="I17" s="109"/>
      <c r="J17" s="280">
        <v>0</v>
      </c>
      <c r="K17" s="108">
        <v>0</v>
      </c>
      <c r="L17" s="280">
        <v>0</v>
      </c>
      <c r="M17" s="108">
        <v>0</v>
      </c>
      <c r="N17" s="280">
        <v>0</v>
      </c>
      <c r="O17" s="108">
        <v>0</v>
      </c>
      <c r="P17" s="280">
        <v>0</v>
      </c>
      <c r="Q17" s="108">
        <v>0</v>
      </c>
      <c r="R17" s="280">
        <v>3</v>
      </c>
      <c r="S17" s="108">
        <v>33.299999999999997</v>
      </c>
      <c r="T17" s="282"/>
      <c r="U17" s="283"/>
      <c r="V17" s="470">
        <v>9</v>
      </c>
      <c r="W17" s="469">
        <v>0.3</v>
      </c>
    </row>
    <row r="18" spans="1:23" ht="12.95" customHeight="1" x14ac:dyDescent="0.2">
      <c r="A18" s="237" t="s">
        <v>45</v>
      </c>
      <c r="B18" s="280">
        <v>29</v>
      </c>
      <c r="C18" s="108">
        <v>21.3</v>
      </c>
      <c r="D18" s="280">
        <v>6</v>
      </c>
      <c r="E18" s="108">
        <v>4.4000000000000004</v>
      </c>
      <c r="F18" s="280">
        <v>24</v>
      </c>
      <c r="G18" s="108">
        <v>17.600000000000001</v>
      </c>
      <c r="H18" s="280">
        <v>30</v>
      </c>
      <c r="I18" s="108">
        <v>22.1</v>
      </c>
      <c r="J18" s="282"/>
      <c r="K18" s="109"/>
      <c r="L18" s="282"/>
      <c r="M18" s="109"/>
      <c r="N18" s="280">
        <v>7</v>
      </c>
      <c r="O18" s="108">
        <v>5.0999999999999996</v>
      </c>
      <c r="P18" s="280">
        <v>3</v>
      </c>
      <c r="Q18" s="108">
        <v>2.2000000000000002</v>
      </c>
      <c r="R18" s="280">
        <v>33</v>
      </c>
      <c r="S18" s="108">
        <v>24.3</v>
      </c>
      <c r="T18" s="282"/>
      <c r="U18" s="283"/>
      <c r="V18" s="470">
        <v>136</v>
      </c>
      <c r="W18" s="469">
        <v>4.8</v>
      </c>
    </row>
    <row r="19" spans="1:23" ht="12.95" customHeight="1" x14ac:dyDescent="0.2">
      <c r="A19" s="237" t="s">
        <v>46</v>
      </c>
      <c r="B19" s="282"/>
      <c r="C19" s="109"/>
      <c r="D19" s="282"/>
      <c r="E19" s="109"/>
      <c r="F19" s="282"/>
      <c r="G19" s="109"/>
      <c r="H19" s="280">
        <v>14</v>
      </c>
      <c r="I19" s="108">
        <v>53.8</v>
      </c>
      <c r="J19" s="282"/>
      <c r="K19" s="109"/>
      <c r="L19" s="280">
        <v>0</v>
      </c>
      <c r="M19" s="108">
        <v>0</v>
      </c>
      <c r="N19" s="282"/>
      <c r="O19" s="109"/>
      <c r="P19" s="280">
        <v>0</v>
      </c>
      <c r="Q19" s="108">
        <v>0</v>
      </c>
      <c r="R19" s="280">
        <v>4</v>
      </c>
      <c r="S19" s="108">
        <v>15.4</v>
      </c>
      <c r="T19" s="282"/>
      <c r="U19" s="283"/>
      <c r="V19" s="470">
        <v>26</v>
      </c>
      <c r="W19" s="469">
        <v>0.9</v>
      </c>
    </row>
    <row r="20" spans="1:23" ht="12.95" customHeight="1" x14ac:dyDescent="0.2">
      <c r="A20" s="237" t="s">
        <v>47</v>
      </c>
      <c r="B20" s="282"/>
      <c r="C20" s="109"/>
      <c r="D20" s="280">
        <v>4</v>
      </c>
      <c r="E20" s="108">
        <v>66.7</v>
      </c>
      <c r="F20" s="282"/>
      <c r="G20" s="109"/>
      <c r="H20" s="282"/>
      <c r="I20" s="109"/>
      <c r="J20" s="280">
        <v>0</v>
      </c>
      <c r="K20" s="108">
        <v>0</v>
      </c>
      <c r="L20" s="280">
        <v>0</v>
      </c>
      <c r="M20" s="108">
        <v>0</v>
      </c>
      <c r="N20" s="280">
        <v>0</v>
      </c>
      <c r="O20" s="108">
        <v>0</v>
      </c>
      <c r="P20" s="280">
        <v>0</v>
      </c>
      <c r="Q20" s="108">
        <v>0</v>
      </c>
      <c r="R20" s="280">
        <v>0</v>
      </c>
      <c r="S20" s="108">
        <v>0</v>
      </c>
      <c r="T20" s="282"/>
      <c r="U20" s="283"/>
      <c r="V20" s="470">
        <v>6</v>
      </c>
      <c r="W20" s="469">
        <v>0.2</v>
      </c>
    </row>
    <row r="21" spans="1:23" ht="12.95" customHeight="1" x14ac:dyDescent="0.2">
      <c r="A21" s="237" t="s">
        <v>48</v>
      </c>
      <c r="B21" s="280">
        <v>19</v>
      </c>
      <c r="C21" s="108">
        <v>30.6</v>
      </c>
      <c r="D21" s="280">
        <v>16</v>
      </c>
      <c r="E21" s="108">
        <v>25.8</v>
      </c>
      <c r="F21" s="280">
        <v>3</v>
      </c>
      <c r="G21" s="108">
        <v>4.8</v>
      </c>
      <c r="H21" s="280">
        <v>7</v>
      </c>
      <c r="I21" s="108">
        <v>11.3</v>
      </c>
      <c r="J21" s="282"/>
      <c r="K21" s="109"/>
      <c r="L21" s="282"/>
      <c r="M21" s="109"/>
      <c r="N21" s="282"/>
      <c r="O21" s="109"/>
      <c r="P21" s="282"/>
      <c r="Q21" s="109"/>
      <c r="R21" s="280">
        <v>11</v>
      </c>
      <c r="S21" s="108">
        <v>17.7</v>
      </c>
      <c r="T21" s="282"/>
      <c r="U21" s="283"/>
      <c r="V21" s="470">
        <v>62</v>
      </c>
      <c r="W21" s="469">
        <v>2.2000000000000002</v>
      </c>
    </row>
    <row r="22" spans="1:23" ht="12.95" customHeight="1" x14ac:dyDescent="0.2">
      <c r="A22" s="237" t="s">
        <v>49</v>
      </c>
      <c r="B22" s="280">
        <v>46</v>
      </c>
      <c r="C22" s="108">
        <v>30.1</v>
      </c>
      <c r="D22" s="280">
        <v>6</v>
      </c>
      <c r="E22" s="108">
        <v>3.9</v>
      </c>
      <c r="F22" s="280">
        <v>23</v>
      </c>
      <c r="G22" s="108">
        <v>15</v>
      </c>
      <c r="H22" s="280">
        <v>29</v>
      </c>
      <c r="I22" s="108">
        <v>19</v>
      </c>
      <c r="J22" s="280">
        <v>7</v>
      </c>
      <c r="K22" s="108">
        <v>4.5999999999999996</v>
      </c>
      <c r="L22" s="282"/>
      <c r="M22" s="109"/>
      <c r="N22" s="280">
        <v>8</v>
      </c>
      <c r="O22" s="108">
        <v>5.2</v>
      </c>
      <c r="P22" s="282"/>
      <c r="Q22" s="109"/>
      <c r="R22" s="280">
        <v>32</v>
      </c>
      <c r="S22" s="108">
        <v>20.9</v>
      </c>
      <c r="T22" s="282"/>
      <c r="U22" s="283"/>
      <c r="V22" s="470">
        <v>153</v>
      </c>
      <c r="W22" s="469">
        <v>5.4</v>
      </c>
    </row>
    <row r="23" spans="1:23" ht="12.95" customHeight="1" x14ac:dyDescent="0.2">
      <c r="A23" s="237" t="s">
        <v>50</v>
      </c>
      <c r="B23" s="280">
        <v>26</v>
      </c>
      <c r="C23" s="108">
        <v>28.6</v>
      </c>
      <c r="D23" s="280">
        <v>9</v>
      </c>
      <c r="E23" s="108">
        <v>9.9</v>
      </c>
      <c r="F23" s="280">
        <v>11</v>
      </c>
      <c r="G23" s="108">
        <v>12.1</v>
      </c>
      <c r="H23" s="280">
        <v>21</v>
      </c>
      <c r="I23" s="108">
        <v>23.1</v>
      </c>
      <c r="J23" s="280">
        <v>4</v>
      </c>
      <c r="K23" s="108">
        <v>4.4000000000000004</v>
      </c>
      <c r="L23" s="282"/>
      <c r="M23" s="109"/>
      <c r="N23" s="280">
        <v>5</v>
      </c>
      <c r="O23" s="108">
        <v>5.5</v>
      </c>
      <c r="P23" s="282"/>
      <c r="Q23" s="109"/>
      <c r="R23" s="280">
        <v>11</v>
      </c>
      <c r="S23" s="108">
        <v>12.1</v>
      </c>
      <c r="T23" s="282"/>
      <c r="U23" s="283"/>
      <c r="V23" s="470">
        <v>91</v>
      </c>
      <c r="W23" s="469">
        <v>3.2</v>
      </c>
    </row>
    <row r="24" spans="1:23" ht="12.95" customHeight="1" x14ac:dyDescent="0.2">
      <c r="A24" s="237" t="s">
        <v>51</v>
      </c>
      <c r="B24" s="280">
        <v>11</v>
      </c>
      <c r="C24" s="108">
        <v>52.4</v>
      </c>
      <c r="D24" s="282"/>
      <c r="E24" s="109"/>
      <c r="F24" s="280">
        <v>0</v>
      </c>
      <c r="G24" s="108">
        <v>0</v>
      </c>
      <c r="H24" s="280">
        <v>3</v>
      </c>
      <c r="I24" s="108">
        <v>14.3</v>
      </c>
      <c r="J24" s="282"/>
      <c r="K24" s="109"/>
      <c r="L24" s="282"/>
      <c r="M24" s="109"/>
      <c r="N24" s="280">
        <v>0</v>
      </c>
      <c r="O24" s="108">
        <v>0</v>
      </c>
      <c r="P24" s="280">
        <v>0</v>
      </c>
      <c r="Q24" s="108">
        <v>0</v>
      </c>
      <c r="R24" s="282"/>
      <c r="S24" s="109"/>
      <c r="T24" s="282"/>
      <c r="U24" s="283"/>
      <c r="V24" s="470">
        <v>21</v>
      </c>
      <c r="W24" s="469">
        <v>0.7</v>
      </c>
    </row>
    <row r="25" spans="1:23" ht="12.95" customHeight="1" x14ac:dyDescent="0.2">
      <c r="A25" s="237" t="s">
        <v>52</v>
      </c>
      <c r="B25" s="280">
        <v>12</v>
      </c>
      <c r="C25" s="108">
        <v>11.7</v>
      </c>
      <c r="D25" s="280">
        <v>4</v>
      </c>
      <c r="E25" s="108">
        <v>3.9</v>
      </c>
      <c r="F25" s="280">
        <v>28</v>
      </c>
      <c r="G25" s="108">
        <v>27.2</v>
      </c>
      <c r="H25" s="280">
        <v>30</v>
      </c>
      <c r="I25" s="108">
        <v>29.1</v>
      </c>
      <c r="J25" s="282"/>
      <c r="K25" s="109"/>
      <c r="L25" s="282"/>
      <c r="M25" s="109"/>
      <c r="N25" s="280">
        <v>9</v>
      </c>
      <c r="O25" s="108">
        <v>8.6999999999999993</v>
      </c>
      <c r="P25" s="282"/>
      <c r="Q25" s="109"/>
      <c r="R25" s="280">
        <v>15</v>
      </c>
      <c r="S25" s="108">
        <v>14.6</v>
      </c>
      <c r="T25" s="282"/>
      <c r="U25" s="283"/>
      <c r="V25" s="470">
        <v>103</v>
      </c>
      <c r="W25" s="469">
        <v>3.6</v>
      </c>
    </row>
    <row r="26" spans="1:23" ht="12.95" customHeight="1" x14ac:dyDescent="0.2">
      <c r="A26" s="237" t="s">
        <v>53</v>
      </c>
      <c r="B26" s="280">
        <v>16</v>
      </c>
      <c r="C26" s="108">
        <v>37.200000000000003</v>
      </c>
      <c r="D26" s="282"/>
      <c r="E26" s="109"/>
      <c r="F26" s="280">
        <v>3</v>
      </c>
      <c r="G26" s="108">
        <v>7</v>
      </c>
      <c r="H26" s="280">
        <v>13</v>
      </c>
      <c r="I26" s="108">
        <v>30.2</v>
      </c>
      <c r="J26" s="282"/>
      <c r="K26" s="109"/>
      <c r="L26" s="280">
        <v>0</v>
      </c>
      <c r="M26" s="108">
        <v>0</v>
      </c>
      <c r="N26" s="280">
        <v>0</v>
      </c>
      <c r="O26" s="108">
        <v>0</v>
      </c>
      <c r="P26" s="280">
        <v>0</v>
      </c>
      <c r="Q26" s="108">
        <v>0</v>
      </c>
      <c r="R26" s="280">
        <v>8</v>
      </c>
      <c r="S26" s="108">
        <v>18.600000000000001</v>
      </c>
      <c r="T26" s="282"/>
      <c r="U26" s="283"/>
      <c r="V26" s="470">
        <v>43</v>
      </c>
      <c r="W26" s="469">
        <v>1.5</v>
      </c>
    </row>
    <row r="27" spans="1:23" ht="12.95" customHeight="1" x14ac:dyDescent="0.2">
      <c r="A27" s="237" t="s">
        <v>54</v>
      </c>
      <c r="B27" s="280">
        <v>26</v>
      </c>
      <c r="C27" s="108">
        <v>10.6</v>
      </c>
      <c r="D27" s="280">
        <v>84</v>
      </c>
      <c r="E27" s="108">
        <v>34.1</v>
      </c>
      <c r="F27" s="280">
        <v>24</v>
      </c>
      <c r="G27" s="108">
        <v>9.8000000000000007</v>
      </c>
      <c r="H27" s="280">
        <v>40</v>
      </c>
      <c r="I27" s="108">
        <v>16.3</v>
      </c>
      <c r="J27" s="280">
        <v>6</v>
      </c>
      <c r="K27" s="108">
        <v>2.4</v>
      </c>
      <c r="L27" s="282"/>
      <c r="M27" s="109"/>
      <c r="N27" s="280">
        <v>15</v>
      </c>
      <c r="O27" s="108">
        <v>6.1</v>
      </c>
      <c r="P27" s="282"/>
      <c r="Q27" s="109"/>
      <c r="R27" s="280">
        <v>45</v>
      </c>
      <c r="S27" s="108">
        <v>18.3</v>
      </c>
      <c r="T27" s="282"/>
      <c r="U27" s="283"/>
      <c r="V27" s="470">
        <v>246</v>
      </c>
      <c r="W27" s="469">
        <v>8.6999999999999993</v>
      </c>
    </row>
    <row r="28" spans="1:23" ht="12.95" customHeight="1" x14ac:dyDescent="0.2">
      <c r="A28" s="237" t="s">
        <v>55</v>
      </c>
      <c r="B28" s="280">
        <v>10</v>
      </c>
      <c r="C28" s="108">
        <v>9.3000000000000007</v>
      </c>
      <c r="D28" s="280">
        <v>18</v>
      </c>
      <c r="E28" s="108">
        <v>16.7</v>
      </c>
      <c r="F28" s="280">
        <v>27</v>
      </c>
      <c r="G28" s="108">
        <v>25</v>
      </c>
      <c r="H28" s="280">
        <v>16</v>
      </c>
      <c r="I28" s="108">
        <v>14.8</v>
      </c>
      <c r="J28" s="280">
        <v>4</v>
      </c>
      <c r="K28" s="108">
        <v>3.7</v>
      </c>
      <c r="L28" s="282"/>
      <c r="M28" s="109"/>
      <c r="N28" s="280">
        <v>11</v>
      </c>
      <c r="O28" s="108">
        <v>10.199999999999999</v>
      </c>
      <c r="P28" s="282"/>
      <c r="Q28" s="109"/>
      <c r="R28" s="280">
        <v>20</v>
      </c>
      <c r="S28" s="108">
        <v>18.5</v>
      </c>
      <c r="T28" s="282"/>
      <c r="U28" s="283"/>
      <c r="V28" s="470">
        <v>108</v>
      </c>
      <c r="W28" s="469">
        <v>3.8</v>
      </c>
    </row>
    <row r="29" spans="1:23" ht="12.95" customHeight="1" x14ac:dyDescent="0.2">
      <c r="A29" s="237" t="s">
        <v>56</v>
      </c>
      <c r="B29" s="282"/>
      <c r="C29" s="109"/>
      <c r="D29" s="280">
        <v>20</v>
      </c>
      <c r="E29" s="108">
        <v>95.2</v>
      </c>
      <c r="F29" s="280">
        <v>0</v>
      </c>
      <c r="G29" s="108">
        <v>0</v>
      </c>
      <c r="H29" s="280">
        <v>0</v>
      </c>
      <c r="I29" s="108">
        <v>0</v>
      </c>
      <c r="J29" s="280">
        <v>0</v>
      </c>
      <c r="K29" s="108">
        <v>0</v>
      </c>
      <c r="L29" s="280">
        <v>0</v>
      </c>
      <c r="M29" s="108">
        <v>0</v>
      </c>
      <c r="N29" s="280">
        <v>0</v>
      </c>
      <c r="O29" s="108">
        <v>0</v>
      </c>
      <c r="P29" s="280">
        <v>0</v>
      </c>
      <c r="Q29" s="108">
        <v>0</v>
      </c>
      <c r="R29" s="280">
        <v>0</v>
      </c>
      <c r="S29" s="108">
        <v>0</v>
      </c>
      <c r="T29" s="282"/>
      <c r="U29" s="283"/>
      <c r="V29" s="470">
        <v>21</v>
      </c>
      <c r="W29" s="469">
        <v>0.7</v>
      </c>
    </row>
    <row r="30" spans="1:23" ht="12.95" customHeight="1" x14ac:dyDescent="0.2">
      <c r="A30" s="237" t="s">
        <v>57</v>
      </c>
      <c r="B30" s="280">
        <v>17</v>
      </c>
      <c r="C30" s="108">
        <v>27.9</v>
      </c>
      <c r="D30" s="282"/>
      <c r="E30" s="109"/>
      <c r="F30" s="282"/>
      <c r="G30" s="109"/>
      <c r="H30" s="280">
        <v>18</v>
      </c>
      <c r="I30" s="108">
        <v>29.5</v>
      </c>
      <c r="J30" s="280">
        <v>3</v>
      </c>
      <c r="K30" s="108">
        <v>4.9000000000000004</v>
      </c>
      <c r="L30" s="282"/>
      <c r="M30" s="109"/>
      <c r="N30" s="280">
        <v>0</v>
      </c>
      <c r="O30" s="108">
        <v>0</v>
      </c>
      <c r="P30" s="280">
        <v>0</v>
      </c>
      <c r="Q30" s="108">
        <v>0</v>
      </c>
      <c r="R30" s="280">
        <v>19</v>
      </c>
      <c r="S30" s="108">
        <v>31.1</v>
      </c>
      <c r="T30" s="282"/>
      <c r="U30" s="283"/>
      <c r="V30" s="470">
        <v>61</v>
      </c>
      <c r="W30" s="469">
        <v>2.2000000000000002</v>
      </c>
    </row>
    <row r="31" spans="1:23" ht="12.95" customHeight="1" x14ac:dyDescent="0.2">
      <c r="A31" s="237" t="s">
        <v>58</v>
      </c>
      <c r="B31" s="280">
        <v>20</v>
      </c>
      <c r="C31" s="108">
        <v>18.899999999999999</v>
      </c>
      <c r="D31" s="282"/>
      <c r="E31" s="109"/>
      <c r="F31" s="280">
        <v>13</v>
      </c>
      <c r="G31" s="108">
        <v>12.3</v>
      </c>
      <c r="H31" s="280">
        <v>24</v>
      </c>
      <c r="I31" s="108">
        <v>22.6</v>
      </c>
      <c r="J31" s="280">
        <v>4</v>
      </c>
      <c r="K31" s="108">
        <v>3.8</v>
      </c>
      <c r="L31" s="280">
        <v>7</v>
      </c>
      <c r="M31" s="108">
        <v>6.6</v>
      </c>
      <c r="N31" s="280">
        <v>6</v>
      </c>
      <c r="O31" s="108">
        <v>5.7</v>
      </c>
      <c r="P31" s="280">
        <v>4</v>
      </c>
      <c r="Q31" s="108">
        <v>3.8</v>
      </c>
      <c r="R31" s="280">
        <v>26</v>
      </c>
      <c r="S31" s="108">
        <v>24.5</v>
      </c>
      <c r="T31" s="282"/>
      <c r="U31" s="283"/>
      <c r="V31" s="470">
        <v>106</v>
      </c>
      <c r="W31" s="469">
        <v>3.7</v>
      </c>
    </row>
    <row r="32" spans="1:23" ht="12.95" customHeight="1" x14ac:dyDescent="0.2">
      <c r="A32" s="237" t="s">
        <v>59</v>
      </c>
      <c r="B32" s="280">
        <v>26</v>
      </c>
      <c r="C32" s="108">
        <v>37.1</v>
      </c>
      <c r="D32" s="282"/>
      <c r="E32" s="109"/>
      <c r="F32" s="280">
        <v>6</v>
      </c>
      <c r="G32" s="108">
        <v>8.6</v>
      </c>
      <c r="H32" s="280">
        <v>14</v>
      </c>
      <c r="I32" s="108">
        <v>20</v>
      </c>
      <c r="J32" s="282"/>
      <c r="K32" s="109"/>
      <c r="L32" s="282"/>
      <c r="M32" s="109"/>
      <c r="N32" s="280">
        <v>0</v>
      </c>
      <c r="O32" s="108">
        <v>0</v>
      </c>
      <c r="P32" s="282"/>
      <c r="Q32" s="109"/>
      <c r="R32" s="280">
        <v>18</v>
      </c>
      <c r="S32" s="108">
        <v>25.7</v>
      </c>
      <c r="T32" s="282"/>
      <c r="U32" s="283"/>
      <c r="V32" s="470">
        <v>70</v>
      </c>
      <c r="W32" s="469">
        <v>2.5</v>
      </c>
    </row>
    <row r="33" spans="1:23" ht="12.95" customHeight="1" x14ac:dyDescent="0.2">
      <c r="A33" s="237" t="s">
        <v>60</v>
      </c>
      <c r="B33" s="280">
        <v>25</v>
      </c>
      <c r="C33" s="108">
        <v>23.6</v>
      </c>
      <c r="D33" s="280">
        <v>13</v>
      </c>
      <c r="E33" s="108">
        <v>12.3</v>
      </c>
      <c r="F33" s="280">
        <v>12</v>
      </c>
      <c r="G33" s="108">
        <v>11.3</v>
      </c>
      <c r="H33" s="280">
        <v>22</v>
      </c>
      <c r="I33" s="108">
        <v>20.8</v>
      </c>
      <c r="J33" s="280">
        <v>4</v>
      </c>
      <c r="K33" s="108">
        <v>3.8</v>
      </c>
      <c r="L33" s="280">
        <v>0</v>
      </c>
      <c r="M33" s="108">
        <v>0</v>
      </c>
      <c r="N33" s="280">
        <v>3</v>
      </c>
      <c r="O33" s="108">
        <v>2.8</v>
      </c>
      <c r="P33" s="280">
        <v>0</v>
      </c>
      <c r="Q33" s="108">
        <v>0</v>
      </c>
      <c r="R33" s="280">
        <v>27</v>
      </c>
      <c r="S33" s="108">
        <v>25.5</v>
      </c>
      <c r="T33" s="282"/>
      <c r="U33" s="283"/>
      <c r="V33" s="470">
        <v>106</v>
      </c>
      <c r="W33" s="469">
        <v>3.7</v>
      </c>
    </row>
    <row r="34" spans="1:23" ht="12.95" customHeight="1" x14ac:dyDescent="0.2">
      <c r="A34" s="237" t="s">
        <v>61</v>
      </c>
      <c r="B34" s="280">
        <v>19</v>
      </c>
      <c r="C34" s="108">
        <v>16.2</v>
      </c>
      <c r="D34" s="280">
        <v>4</v>
      </c>
      <c r="E34" s="108">
        <v>3.4</v>
      </c>
      <c r="F34" s="280">
        <v>16</v>
      </c>
      <c r="G34" s="108">
        <v>13.7</v>
      </c>
      <c r="H34" s="280">
        <v>34</v>
      </c>
      <c r="I34" s="108">
        <v>29.1</v>
      </c>
      <c r="J34" s="280">
        <v>9</v>
      </c>
      <c r="K34" s="108">
        <v>7.7</v>
      </c>
      <c r="L34" s="280">
        <v>0</v>
      </c>
      <c r="M34" s="108">
        <v>0</v>
      </c>
      <c r="N34" s="280">
        <v>7</v>
      </c>
      <c r="O34" s="108">
        <v>6</v>
      </c>
      <c r="P34" s="280">
        <v>5</v>
      </c>
      <c r="Q34" s="108">
        <v>4.3</v>
      </c>
      <c r="R34" s="280">
        <v>23</v>
      </c>
      <c r="S34" s="108">
        <v>19.7</v>
      </c>
      <c r="T34" s="282"/>
      <c r="U34" s="283"/>
      <c r="V34" s="470">
        <v>117</v>
      </c>
      <c r="W34" s="469">
        <v>4.0999999999999996</v>
      </c>
    </row>
    <row r="35" spans="1:23" ht="12.95" customHeight="1" x14ac:dyDescent="0.2">
      <c r="A35" s="237" t="s">
        <v>62</v>
      </c>
      <c r="B35" s="280">
        <v>34</v>
      </c>
      <c r="C35" s="108">
        <v>22.8</v>
      </c>
      <c r="D35" s="280">
        <v>34</v>
      </c>
      <c r="E35" s="108">
        <v>22.8</v>
      </c>
      <c r="F35" s="280">
        <v>5</v>
      </c>
      <c r="G35" s="108">
        <v>3.4</v>
      </c>
      <c r="H35" s="280">
        <v>34</v>
      </c>
      <c r="I35" s="108">
        <v>22.8</v>
      </c>
      <c r="J35" s="280">
        <v>7</v>
      </c>
      <c r="K35" s="108">
        <v>4.7</v>
      </c>
      <c r="L35" s="280">
        <v>9</v>
      </c>
      <c r="M35" s="108">
        <v>6</v>
      </c>
      <c r="N35" s="280">
        <v>6</v>
      </c>
      <c r="O35" s="108">
        <v>4</v>
      </c>
      <c r="P35" s="280">
        <v>5</v>
      </c>
      <c r="Q35" s="108">
        <v>3.4</v>
      </c>
      <c r="R35" s="280">
        <v>14</v>
      </c>
      <c r="S35" s="108">
        <v>9.4</v>
      </c>
      <c r="T35" s="282"/>
      <c r="U35" s="283"/>
      <c r="V35" s="470">
        <v>149</v>
      </c>
      <c r="W35" s="469">
        <v>5.3</v>
      </c>
    </row>
    <row r="36" spans="1:23" ht="12.95" customHeight="1" x14ac:dyDescent="0.2">
      <c r="A36" s="237" t="s">
        <v>63</v>
      </c>
      <c r="B36" s="280">
        <v>9</v>
      </c>
      <c r="C36" s="108">
        <v>14.1</v>
      </c>
      <c r="D36" s="280">
        <v>4</v>
      </c>
      <c r="E36" s="108">
        <v>6.3</v>
      </c>
      <c r="F36" s="280">
        <v>18</v>
      </c>
      <c r="G36" s="108">
        <v>28.1</v>
      </c>
      <c r="H36" s="280">
        <v>11</v>
      </c>
      <c r="I36" s="108">
        <v>17.2</v>
      </c>
      <c r="J36" s="280">
        <v>0</v>
      </c>
      <c r="K36" s="108">
        <v>0</v>
      </c>
      <c r="L36" s="282"/>
      <c r="M36" s="109"/>
      <c r="N36" s="280">
        <v>8</v>
      </c>
      <c r="O36" s="108">
        <v>12.5</v>
      </c>
      <c r="P36" s="282"/>
      <c r="Q36" s="109"/>
      <c r="R36" s="280">
        <v>12</v>
      </c>
      <c r="S36" s="108">
        <v>18.8</v>
      </c>
      <c r="T36" s="282"/>
      <c r="U36" s="283"/>
      <c r="V36" s="470">
        <v>64</v>
      </c>
      <c r="W36" s="469">
        <v>2.2999999999999998</v>
      </c>
    </row>
    <row r="37" spans="1:23" ht="12.95" customHeight="1" x14ac:dyDescent="0.2">
      <c r="A37" s="77" t="s">
        <v>64</v>
      </c>
      <c r="B37" s="233">
        <v>0</v>
      </c>
      <c r="C37" s="108">
        <v>0</v>
      </c>
      <c r="D37" s="233">
        <v>0</v>
      </c>
      <c r="E37" s="108">
        <v>0</v>
      </c>
      <c r="F37" s="233">
        <v>0</v>
      </c>
      <c r="G37" s="108">
        <v>0</v>
      </c>
      <c r="H37" s="233">
        <v>0</v>
      </c>
      <c r="I37" s="108">
        <v>0</v>
      </c>
      <c r="J37" s="233">
        <v>0</v>
      </c>
      <c r="K37" s="108">
        <v>0</v>
      </c>
      <c r="L37" s="233">
        <v>0</v>
      </c>
      <c r="M37" s="108">
        <v>0</v>
      </c>
      <c r="N37" s="233">
        <v>0</v>
      </c>
      <c r="O37" s="108">
        <v>0</v>
      </c>
      <c r="P37" s="233">
        <v>0</v>
      </c>
      <c r="Q37" s="108">
        <v>0</v>
      </c>
      <c r="R37" s="233">
        <v>0</v>
      </c>
      <c r="S37" s="108">
        <v>0</v>
      </c>
      <c r="T37" s="238"/>
      <c r="U37" s="109"/>
      <c r="V37" s="468">
        <v>0</v>
      </c>
      <c r="W37" s="469">
        <v>0</v>
      </c>
    </row>
    <row r="38" spans="1:23" ht="12.95" customHeight="1" x14ac:dyDescent="0.2">
      <c r="A38" s="237" t="s">
        <v>65</v>
      </c>
      <c r="B38" s="280">
        <v>5</v>
      </c>
      <c r="C38" s="108">
        <v>55.6</v>
      </c>
      <c r="D38" s="280">
        <v>0</v>
      </c>
      <c r="E38" s="108">
        <v>0</v>
      </c>
      <c r="F38" s="280">
        <v>0</v>
      </c>
      <c r="G38" s="108">
        <v>0</v>
      </c>
      <c r="H38" s="282"/>
      <c r="I38" s="109"/>
      <c r="J38" s="280">
        <v>0</v>
      </c>
      <c r="K38" s="108">
        <v>0</v>
      </c>
      <c r="L38" s="282"/>
      <c r="M38" s="109"/>
      <c r="N38" s="280">
        <v>0</v>
      </c>
      <c r="O38" s="108">
        <v>0</v>
      </c>
      <c r="P38" s="282"/>
      <c r="Q38" s="109"/>
      <c r="R38" s="282"/>
      <c r="S38" s="109"/>
      <c r="T38" s="282"/>
      <c r="U38" s="283"/>
      <c r="V38" s="470">
        <v>9</v>
      </c>
      <c r="W38" s="469">
        <v>0.3</v>
      </c>
    </row>
    <row r="39" spans="1:23" s="2" customFormat="1" ht="12.95" customHeight="1" x14ac:dyDescent="0.2">
      <c r="A39" s="77" t="s">
        <v>7</v>
      </c>
      <c r="B39" s="233">
        <v>600</v>
      </c>
      <c r="C39" s="108">
        <v>21.2</v>
      </c>
      <c r="D39" s="233">
        <v>350</v>
      </c>
      <c r="E39" s="108">
        <v>12.3</v>
      </c>
      <c r="F39" s="233">
        <v>338</v>
      </c>
      <c r="G39" s="108">
        <v>11.9</v>
      </c>
      <c r="H39" s="233">
        <v>602</v>
      </c>
      <c r="I39" s="108">
        <v>21.2</v>
      </c>
      <c r="J39" s="233">
        <v>97</v>
      </c>
      <c r="K39" s="108">
        <v>3.4</v>
      </c>
      <c r="L39" s="233">
        <v>34</v>
      </c>
      <c r="M39" s="108">
        <v>1.2</v>
      </c>
      <c r="N39" s="233">
        <v>159</v>
      </c>
      <c r="O39" s="108">
        <v>5.6</v>
      </c>
      <c r="P39" s="233">
        <v>36</v>
      </c>
      <c r="Q39" s="108">
        <v>1.3</v>
      </c>
      <c r="R39" s="233">
        <v>523</v>
      </c>
      <c r="S39" s="108">
        <v>18.399999999999999</v>
      </c>
      <c r="T39" s="233">
        <v>3</v>
      </c>
      <c r="U39" s="108">
        <v>0.1</v>
      </c>
      <c r="V39" s="241">
        <f>SUM(V7:V38)</f>
        <v>2836</v>
      </c>
      <c r="W39" s="292"/>
    </row>
    <row r="40" spans="1:23" x14ac:dyDescent="0.2">
      <c r="B40" s="63"/>
    </row>
    <row r="41" spans="1:23" x14ac:dyDescent="0.2">
      <c r="A41" s="451" t="s">
        <v>127</v>
      </c>
      <c r="B41"/>
    </row>
    <row r="42" spans="1:23" x14ac:dyDescent="0.2">
      <c r="A42" s="452" t="s">
        <v>272</v>
      </c>
      <c r="B42" s="7"/>
    </row>
    <row r="43" spans="1:23" x14ac:dyDescent="0.2">
      <c r="A43" s="270" t="s">
        <v>138</v>
      </c>
    </row>
    <row r="44" spans="1:23" x14ac:dyDescent="0.2">
      <c r="A44" s="270" t="s">
        <v>165</v>
      </c>
    </row>
    <row r="45" spans="1:23" x14ac:dyDescent="0.2">
      <c r="A45" s="270" t="s">
        <v>166</v>
      </c>
    </row>
    <row r="103" ht="12.75" customHeight="1" x14ac:dyDescent="0.2"/>
  </sheetData>
  <mergeCells count="15">
    <mergeCell ref="A2:M2"/>
    <mergeCell ref="A3:M3"/>
    <mergeCell ref="A4:M4"/>
    <mergeCell ref="A1:AE1"/>
    <mergeCell ref="B5:C5"/>
    <mergeCell ref="D5:E5"/>
    <mergeCell ref="F5:G5"/>
    <mergeCell ref="H5:I5"/>
    <mergeCell ref="J5:K5"/>
    <mergeCell ref="L5:M5"/>
    <mergeCell ref="N5:O5"/>
    <mergeCell ref="P5:Q5"/>
    <mergeCell ref="R5:S5"/>
    <mergeCell ref="T5:U5"/>
    <mergeCell ref="V5:W5"/>
  </mergeCells>
  <conditionalFormatting sqref="A7:W38">
    <cfRule type="expression" dxfId="90" priority="6">
      <formula>IF($A7="Total",1,0)</formula>
    </cfRule>
  </conditionalFormatting>
  <conditionalFormatting sqref="A39:W39">
    <cfRule type="expression" dxfId="89" priority="4">
      <formula>IF($A39="Total",1,0)</formula>
    </cfRule>
  </conditionalFormatting>
  <conditionalFormatting sqref="A41">
    <cfRule type="expression" dxfId="88" priority="1">
      <formula>IF(OR(#REF!="Organisation",#REF!="Total",#REF!="Total"),0,1)</formula>
    </cfRule>
  </conditionalFormatting>
  <conditionalFormatting sqref="A41">
    <cfRule type="expression" dxfId="87" priority="2">
      <formula>IF(#REF!="Total",1,0)</formula>
    </cfRule>
  </conditionalFormatting>
  <pageMargins left="0.7" right="0.7" top="0.75" bottom="0.75" header="0.3" footer="0.3"/>
  <pageSetup paperSize="9" scale="22" orientation="landscape" horizont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56"/>
  <sheetViews>
    <sheetView showGridLines="0" showRowColHeaders="0" zoomScaleNormal="100" workbookViewId="0">
      <selection activeCell="J11" sqref="J11"/>
    </sheetView>
  </sheetViews>
  <sheetFormatPr defaultColWidth="8.7109375" defaultRowHeight="12.75" x14ac:dyDescent="0.2"/>
  <cols>
    <col min="1" max="1" width="19.28515625" style="2" bestFit="1" customWidth="1"/>
    <col min="2" max="5" width="11.7109375" style="2" customWidth="1"/>
    <col min="6" max="6" width="13" style="2" bestFit="1" customWidth="1"/>
    <col min="7" max="7" width="16.5703125" style="2" customWidth="1"/>
    <col min="8" max="8" width="11.5703125" style="2" bestFit="1" customWidth="1"/>
    <col min="9" max="9" width="15" style="2" bestFit="1" customWidth="1"/>
    <col min="10" max="11" width="11.7109375" style="2" customWidth="1"/>
    <col min="12" max="16384" width="8.7109375" style="2"/>
  </cols>
  <sheetData>
    <row r="1" spans="1:11" ht="18" customHeight="1" x14ac:dyDescent="0.2">
      <c r="A1" s="547" t="s">
        <v>167</v>
      </c>
      <c r="B1" s="547"/>
      <c r="C1" s="547"/>
      <c r="D1" s="547"/>
      <c r="E1" s="547"/>
      <c r="F1" s="547"/>
      <c r="G1" s="547"/>
      <c r="H1" s="547"/>
      <c r="I1" s="547"/>
      <c r="J1" s="547"/>
      <c r="K1" s="547"/>
    </row>
    <row r="2" spans="1:11" x14ac:dyDescent="0.2">
      <c r="A2" s="548" t="s">
        <v>257</v>
      </c>
      <c r="B2" s="549"/>
      <c r="C2" s="549"/>
      <c r="D2" s="549"/>
      <c r="E2" s="549"/>
      <c r="F2" s="549"/>
      <c r="G2" s="549"/>
      <c r="H2" s="549"/>
      <c r="I2" s="549"/>
    </row>
    <row r="3" spans="1:11" ht="28.5" customHeight="1" x14ac:dyDescent="0.2">
      <c r="A3" s="546" t="s">
        <v>258</v>
      </c>
      <c r="B3" s="546"/>
      <c r="C3" s="546"/>
      <c r="D3" s="546"/>
      <c r="E3" s="546"/>
      <c r="F3" s="546"/>
      <c r="G3" s="546"/>
      <c r="H3" s="546"/>
      <c r="I3" s="546"/>
    </row>
    <row r="4" spans="1:11" ht="44.25" customHeight="1" thickBot="1" x14ac:dyDescent="0.25">
      <c r="A4" s="546" t="s">
        <v>282</v>
      </c>
      <c r="B4" s="546"/>
      <c r="C4" s="546"/>
      <c r="D4" s="546"/>
      <c r="E4" s="546"/>
      <c r="F4" s="546"/>
      <c r="G4" s="546"/>
      <c r="H4" s="546"/>
      <c r="I4" s="546"/>
    </row>
    <row r="5" spans="1:11" ht="13.5" thickBot="1" x14ac:dyDescent="0.25">
      <c r="A5" s="124" t="s">
        <v>0</v>
      </c>
      <c r="B5" s="289" t="s">
        <v>1</v>
      </c>
      <c r="C5" s="289" t="s">
        <v>2</v>
      </c>
      <c r="D5" s="289" t="s">
        <v>3</v>
      </c>
      <c r="E5" s="289" t="s">
        <v>4</v>
      </c>
      <c r="F5" s="289" t="s">
        <v>5</v>
      </c>
      <c r="G5" s="289" t="s">
        <v>6</v>
      </c>
      <c r="H5" s="289" t="s">
        <v>7</v>
      </c>
      <c r="I5" s="290" t="s">
        <v>8</v>
      </c>
    </row>
    <row r="6" spans="1:11" x14ac:dyDescent="0.2">
      <c r="A6" s="91" t="s">
        <v>168</v>
      </c>
      <c r="B6" s="284">
        <v>4671</v>
      </c>
      <c r="C6" s="98">
        <v>59.7</v>
      </c>
      <c r="D6" s="284">
        <v>3151</v>
      </c>
      <c r="E6" s="99">
        <v>40.299999999999997</v>
      </c>
      <c r="F6" s="68">
        <v>0</v>
      </c>
      <c r="G6" s="97" t="s">
        <v>9</v>
      </c>
      <c r="H6" s="329">
        <v>7822</v>
      </c>
      <c r="I6" s="314">
        <v>32.1</v>
      </c>
    </row>
    <row r="7" spans="1:11" x14ac:dyDescent="0.2">
      <c r="A7" s="91" t="s">
        <v>169</v>
      </c>
      <c r="B7" s="284">
        <v>3326</v>
      </c>
      <c r="C7" s="98">
        <v>59.9</v>
      </c>
      <c r="D7" s="284">
        <v>2228</v>
      </c>
      <c r="E7" s="99">
        <v>40.1</v>
      </c>
      <c r="F7" s="68">
        <v>0</v>
      </c>
      <c r="G7" s="97" t="s">
        <v>9</v>
      </c>
      <c r="H7" s="329">
        <v>5554</v>
      </c>
      <c r="I7" s="314">
        <v>22.8</v>
      </c>
    </row>
    <row r="8" spans="1:11" x14ac:dyDescent="0.2">
      <c r="A8" s="91" t="s">
        <v>170</v>
      </c>
      <c r="B8" s="284">
        <v>2960</v>
      </c>
      <c r="C8" s="98">
        <v>57.1</v>
      </c>
      <c r="D8" s="284">
        <v>2225</v>
      </c>
      <c r="E8" s="99">
        <v>42.9</v>
      </c>
      <c r="F8" s="68">
        <v>0</v>
      </c>
      <c r="G8" s="97" t="s">
        <v>9</v>
      </c>
      <c r="H8" s="329">
        <v>5185</v>
      </c>
      <c r="I8" s="314">
        <v>21.3</v>
      </c>
    </row>
    <row r="9" spans="1:11" ht="13.5" thickBot="1" x14ac:dyDescent="0.25">
      <c r="A9" s="91" t="s">
        <v>171</v>
      </c>
      <c r="B9" s="284">
        <v>3449</v>
      </c>
      <c r="C9" s="98">
        <v>59.4</v>
      </c>
      <c r="D9" s="284">
        <v>2361</v>
      </c>
      <c r="E9" s="99">
        <v>40.6</v>
      </c>
      <c r="F9" s="68">
        <v>0</v>
      </c>
      <c r="G9" s="97" t="s">
        <v>9</v>
      </c>
      <c r="H9" s="329">
        <v>5810</v>
      </c>
      <c r="I9" s="314">
        <v>23.8</v>
      </c>
    </row>
    <row r="10" spans="1:11" ht="13.5" thickBot="1" x14ac:dyDescent="0.25">
      <c r="A10" s="100" t="s">
        <v>172</v>
      </c>
      <c r="B10" s="285">
        <v>14406</v>
      </c>
      <c r="C10" s="101">
        <v>59.1</v>
      </c>
      <c r="D10" s="285">
        <v>9965</v>
      </c>
      <c r="E10" s="102">
        <v>40.9</v>
      </c>
      <c r="F10" s="287">
        <v>0</v>
      </c>
      <c r="G10" s="103" t="s">
        <v>9</v>
      </c>
      <c r="H10" s="330">
        <v>24371</v>
      </c>
      <c r="I10" s="331">
        <v>41.5</v>
      </c>
    </row>
    <row r="11" spans="1:11" x14ac:dyDescent="0.2">
      <c r="A11" s="91" t="s">
        <v>173</v>
      </c>
      <c r="B11" s="284">
        <v>8205</v>
      </c>
      <c r="C11" s="98">
        <v>56</v>
      </c>
      <c r="D11" s="284">
        <v>6440</v>
      </c>
      <c r="E11" s="99">
        <v>44</v>
      </c>
      <c r="F11" s="68">
        <v>0</v>
      </c>
      <c r="G11" s="97" t="s">
        <v>9</v>
      </c>
      <c r="H11" s="329">
        <v>14645</v>
      </c>
      <c r="I11" s="314">
        <v>25.7</v>
      </c>
    </row>
    <row r="12" spans="1:11" x14ac:dyDescent="0.2">
      <c r="A12" s="91" t="s">
        <v>174</v>
      </c>
      <c r="B12" s="284">
        <v>5219</v>
      </c>
      <c r="C12" s="98">
        <v>56.5</v>
      </c>
      <c r="D12" s="284">
        <v>4021</v>
      </c>
      <c r="E12" s="99">
        <v>43.5</v>
      </c>
      <c r="F12" s="68">
        <v>0</v>
      </c>
      <c r="G12" s="97" t="s">
        <v>9</v>
      </c>
      <c r="H12" s="329">
        <v>9240</v>
      </c>
      <c r="I12" s="314">
        <v>16.2</v>
      </c>
    </row>
    <row r="13" spans="1:11" ht="13.5" thickBot="1" x14ac:dyDescent="0.25">
      <c r="A13" s="91" t="s">
        <v>175</v>
      </c>
      <c r="B13" s="284">
        <v>4588</v>
      </c>
      <c r="C13" s="98">
        <v>52.4</v>
      </c>
      <c r="D13" s="284">
        <v>4163</v>
      </c>
      <c r="E13" s="99">
        <v>47.6</v>
      </c>
      <c r="F13" s="68">
        <v>0</v>
      </c>
      <c r="G13" s="97" t="s">
        <v>9</v>
      </c>
      <c r="H13" s="329">
        <v>8751</v>
      </c>
      <c r="I13" s="314">
        <v>15.4</v>
      </c>
    </row>
    <row r="14" spans="1:11" ht="13.5" thickBot="1" x14ac:dyDescent="0.25">
      <c r="A14" s="100" t="s">
        <v>178</v>
      </c>
      <c r="B14" s="285">
        <v>32418</v>
      </c>
      <c r="C14" s="101">
        <v>56.9</v>
      </c>
      <c r="D14" s="285">
        <v>24589</v>
      </c>
      <c r="E14" s="102">
        <v>43.1</v>
      </c>
      <c r="F14" s="287">
        <v>0</v>
      </c>
      <c r="G14" s="103" t="s">
        <v>9</v>
      </c>
      <c r="H14" s="330">
        <v>57007</v>
      </c>
      <c r="I14" s="331">
        <v>97.1</v>
      </c>
    </row>
    <row r="15" spans="1:11" x14ac:dyDescent="0.2">
      <c r="A15" s="91" t="s">
        <v>176</v>
      </c>
      <c r="B15" s="284">
        <v>823</v>
      </c>
      <c r="C15" s="98">
        <v>54.5</v>
      </c>
      <c r="D15" s="284">
        <v>686</v>
      </c>
      <c r="E15" s="99">
        <v>45.5</v>
      </c>
      <c r="F15" s="68">
        <v>0</v>
      </c>
      <c r="G15" s="97" t="s">
        <v>9</v>
      </c>
      <c r="H15" s="329">
        <v>1509</v>
      </c>
      <c r="I15" s="314">
        <v>87.9</v>
      </c>
    </row>
    <row r="16" spans="1:11" ht="13.5" thickBot="1" x14ac:dyDescent="0.25">
      <c r="A16" s="91" t="s">
        <v>177</v>
      </c>
      <c r="B16" s="284">
        <v>121</v>
      </c>
      <c r="C16" s="98">
        <v>58.5</v>
      </c>
      <c r="D16" s="284">
        <v>86</v>
      </c>
      <c r="E16" s="99">
        <v>41.5</v>
      </c>
      <c r="F16" s="68">
        <v>0</v>
      </c>
      <c r="G16" s="97" t="s">
        <v>9</v>
      </c>
      <c r="H16" s="329">
        <v>207</v>
      </c>
      <c r="I16" s="314">
        <v>12.1</v>
      </c>
    </row>
    <row r="17" spans="1:9" ht="13.5" thickBot="1" x14ac:dyDescent="0.25">
      <c r="A17" s="100" t="s">
        <v>179</v>
      </c>
      <c r="B17" s="285">
        <v>944</v>
      </c>
      <c r="C17" s="101">
        <v>55</v>
      </c>
      <c r="D17" s="285">
        <v>772</v>
      </c>
      <c r="E17" s="102">
        <v>45</v>
      </c>
      <c r="F17" s="287">
        <v>0</v>
      </c>
      <c r="G17" s="103" t="s">
        <v>9</v>
      </c>
      <c r="H17" s="330">
        <v>1716</v>
      </c>
      <c r="I17" s="331">
        <v>2.9</v>
      </c>
    </row>
    <row r="18" spans="1:9" ht="13.5" thickBot="1" x14ac:dyDescent="0.25">
      <c r="A18" s="104" t="s">
        <v>180</v>
      </c>
      <c r="B18" s="286">
        <v>33362</v>
      </c>
      <c r="C18" s="327">
        <v>56.8</v>
      </c>
      <c r="D18" s="286">
        <v>25361</v>
      </c>
      <c r="E18" s="455">
        <v>43.2</v>
      </c>
      <c r="F18" s="288">
        <f>SUBTOTAL(109,F6:F17)</f>
        <v>0</v>
      </c>
      <c r="G18" s="454" t="str">
        <f>CONCATENATE("(",FIXED(_tbl1[[#This Row],[Unknown]]/_tbl1[[#This Row],[Total]]*100,1),")")</f>
        <v>(0.0)</v>
      </c>
      <c r="H18" s="456">
        <v>58723</v>
      </c>
      <c r="I18" s="457" t="s">
        <v>22</v>
      </c>
    </row>
    <row r="20" spans="1:9" x14ac:dyDescent="0.2">
      <c r="A20" s="5" t="s">
        <v>127</v>
      </c>
      <c r="B20" s="5"/>
      <c r="C20" s="5"/>
      <c r="D20" s="5"/>
      <c r="E20" s="5"/>
      <c r="F20" s="5"/>
      <c r="G20" s="5"/>
      <c r="H20" s="5"/>
      <c r="I20" s="5"/>
    </row>
    <row r="21" spans="1:9" ht="12.75" customHeight="1" x14ac:dyDescent="0.2">
      <c r="A21" s="545" t="s">
        <v>259</v>
      </c>
      <c r="B21" s="545"/>
      <c r="C21" s="545"/>
      <c r="D21" s="545"/>
      <c r="E21" s="545"/>
      <c r="F21" s="545"/>
      <c r="G21" s="545"/>
      <c r="H21" s="545"/>
      <c r="I21" s="545"/>
    </row>
    <row r="22" spans="1:9" ht="12.75" customHeight="1" x14ac:dyDescent="0.2">
      <c r="A22" s="513" t="s">
        <v>350</v>
      </c>
      <c r="B22" s="504"/>
      <c r="C22" s="504"/>
      <c r="D22" s="504"/>
      <c r="E22" s="504"/>
      <c r="F22" s="504"/>
      <c r="G22" s="504"/>
      <c r="H22" s="504"/>
      <c r="I22" s="504"/>
    </row>
    <row r="23" spans="1:9" ht="12.75" customHeight="1" x14ac:dyDescent="0.2">
      <c r="A23" s="513" t="s">
        <v>351</v>
      </c>
      <c r="B23" s="504"/>
      <c r="C23" s="504"/>
      <c r="D23" s="504"/>
      <c r="E23" s="504"/>
      <c r="F23" s="504"/>
      <c r="G23" s="504"/>
      <c r="H23" s="504"/>
      <c r="I23" s="504"/>
    </row>
    <row r="24" spans="1:9" x14ac:dyDescent="0.2">
      <c r="A24" s="6"/>
      <c r="B24" s="7"/>
      <c r="C24" s="6"/>
      <c r="D24" s="7"/>
      <c r="E24" s="6"/>
      <c r="F24" s="6"/>
      <c r="G24" s="6"/>
      <c r="H24" s="7"/>
      <c r="I24" s="6"/>
    </row>
    <row r="25" spans="1:9" ht="18" customHeight="1" x14ac:dyDescent="0.2">
      <c r="A25" s="547" t="s">
        <v>182</v>
      </c>
      <c r="B25" s="550"/>
      <c r="C25" s="550"/>
      <c r="D25" s="550"/>
      <c r="E25" s="550"/>
      <c r="F25" s="550"/>
      <c r="G25" s="550"/>
      <c r="H25" s="550"/>
      <c r="I25" s="550"/>
    </row>
    <row r="26" spans="1:9" x14ac:dyDescent="0.2">
      <c r="A26" s="546" t="s">
        <v>283</v>
      </c>
      <c r="B26" s="546"/>
      <c r="C26" s="546"/>
      <c r="D26" s="546"/>
      <c r="E26" s="546"/>
      <c r="F26" s="546"/>
      <c r="G26" s="546"/>
      <c r="H26" s="546"/>
      <c r="I26" s="546"/>
    </row>
    <row r="27" spans="1:9" ht="30" customHeight="1" x14ac:dyDescent="0.2">
      <c r="A27" s="546" t="s">
        <v>260</v>
      </c>
      <c r="B27" s="546"/>
      <c r="C27" s="546"/>
      <c r="D27" s="546"/>
      <c r="E27" s="546"/>
      <c r="F27" s="546"/>
      <c r="G27" s="546"/>
      <c r="H27" s="546"/>
      <c r="I27" s="546"/>
    </row>
    <row r="53" spans="1:9" x14ac:dyDescent="0.2">
      <c r="A53" s="5" t="s">
        <v>127</v>
      </c>
      <c r="B53" s="5"/>
      <c r="C53" s="5"/>
      <c r="D53" s="5"/>
      <c r="E53" s="5"/>
      <c r="F53" s="5"/>
      <c r="G53" s="5"/>
      <c r="H53" s="5"/>
      <c r="I53" s="5"/>
    </row>
    <row r="54" spans="1:9" ht="12.75" customHeight="1" x14ac:dyDescent="0.2">
      <c r="A54" s="545" t="s">
        <v>181</v>
      </c>
      <c r="B54" s="545"/>
      <c r="C54" s="545"/>
      <c r="D54" s="545"/>
      <c r="E54" s="545"/>
      <c r="F54" s="545"/>
      <c r="G54" s="545"/>
      <c r="H54" s="545"/>
      <c r="I54" s="545"/>
    </row>
    <row r="55" spans="1:9" x14ac:dyDescent="0.2">
      <c r="A55" s="514" t="s">
        <v>352</v>
      </c>
    </row>
    <row r="56" spans="1:9" x14ac:dyDescent="0.2">
      <c r="A56" s="514" t="s">
        <v>353</v>
      </c>
    </row>
  </sheetData>
  <mergeCells count="9">
    <mergeCell ref="A54:I54"/>
    <mergeCell ref="A26:I26"/>
    <mergeCell ref="A27:I27"/>
    <mergeCell ref="A21:I21"/>
    <mergeCell ref="A1:K1"/>
    <mergeCell ref="A2:I2"/>
    <mergeCell ref="A3:I3"/>
    <mergeCell ref="A4:I4"/>
    <mergeCell ref="A25:I25"/>
  </mergeCells>
  <conditionalFormatting sqref="A6:I18">
    <cfRule type="expression" dxfId="786" priority="2">
      <formula>IF($A6="Total",1,0)</formula>
    </cfRule>
  </conditionalFormatting>
  <pageMargins left="0.23622047244094491" right="0.23622047244094491" top="0.74803149606299213" bottom="0.74803149606299213" header="0.31496062992125984" footer="0.31496062992125984"/>
  <pageSetup paperSize="9" scale="6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143"/>
  <sheetViews>
    <sheetView showGridLines="0" showRowColHeaders="0" topLeftCell="A91" zoomScaleNormal="100" workbookViewId="0">
      <selection activeCell="C129" sqref="C129:C131"/>
    </sheetView>
  </sheetViews>
  <sheetFormatPr defaultColWidth="8.7109375" defaultRowHeight="12.75" x14ac:dyDescent="0.2"/>
  <cols>
    <col min="1" max="1" width="12.28515625" style="2" bestFit="1" customWidth="1"/>
    <col min="2" max="2" width="7.42578125" style="2" bestFit="1" customWidth="1"/>
    <col min="3" max="22" width="9.7109375" style="2" customWidth="1"/>
    <col min="23" max="23" width="8.7109375" style="2" bestFit="1" customWidth="1"/>
    <col min="24" max="24" width="11" style="2" bestFit="1" customWidth="1"/>
    <col min="25" max="16384" width="8.7109375" style="2"/>
  </cols>
  <sheetData>
    <row r="1" spans="1:25" ht="18" customHeight="1" x14ac:dyDescent="0.2">
      <c r="A1" s="547" t="s">
        <v>319</v>
      </c>
      <c r="B1" s="568"/>
      <c r="C1" s="568"/>
      <c r="D1" s="568"/>
      <c r="E1" s="568"/>
      <c r="F1" s="568"/>
      <c r="G1" s="568"/>
      <c r="H1" s="568"/>
      <c r="I1" s="568"/>
      <c r="J1" s="568"/>
      <c r="K1" s="568"/>
      <c r="L1" s="8"/>
      <c r="M1" s="8"/>
      <c r="N1" s="8"/>
      <c r="O1" s="8"/>
      <c r="P1" s="8"/>
      <c r="Q1" s="8"/>
      <c r="R1" s="8"/>
      <c r="S1" s="8"/>
      <c r="T1" s="8"/>
    </row>
    <row r="2" spans="1:25" ht="26.25" customHeight="1" x14ac:dyDescent="0.2">
      <c r="A2" s="571" t="s">
        <v>320</v>
      </c>
      <c r="B2" s="571"/>
      <c r="C2" s="571"/>
      <c r="D2" s="571"/>
      <c r="E2" s="571"/>
      <c r="F2" s="571"/>
      <c r="G2" s="571"/>
      <c r="H2" s="571"/>
      <c r="I2" s="571"/>
      <c r="J2" s="571"/>
      <c r="K2" s="571"/>
      <c r="L2" s="571"/>
      <c r="M2" s="66"/>
      <c r="N2" s="66"/>
      <c r="O2" s="66"/>
      <c r="P2" s="66"/>
      <c r="Q2" s="66"/>
      <c r="R2" s="66"/>
      <c r="S2" s="14"/>
      <c r="T2" s="14"/>
    </row>
    <row r="3" spans="1:25" ht="36" customHeight="1" x14ac:dyDescent="0.2">
      <c r="A3" s="571"/>
      <c r="B3" s="571"/>
      <c r="C3" s="571"/>
      <c r="D3" s="571"/>
      <c r="E3" s="571"/>
      <c r="F3" s="571"/>
      <c r="G3" s="571"/>
      <c r="H3" s="571"/>
      <c r="I3" s="571"/>
      <c r="J3" s="571"/>
      <c r="K3" s="571"/>
      <c r="L3" s="571"/>
      <c r="M3" s="66"/>
      <c r="N3" s="445"/>
      <c r="O3" s="446"/>
      <c r="P3" s="66"/>
      <c r="Q3" s="66"/>
      <c r="R3" s="66"/>
      <c r="S3" s="66"/>
      <c r="T3" s="66"/>
    </row>
    <row r="4" spans="1:25" ht="15.75" customHeight="1" thickBot="1" x14ac:dyDescent="0.25">
      <c r="A4" s="572"/>
      <c r="B4" s="572"/>
      <c r="C4" s="572"/>
      <c r="D4" s="572"/>
      <c r="E4" s="572"/>
      <c r="F4" s="572"/>
      <c r="G4" s="572"/>
      <c r="H4" s="572"/>
      <c r="I4" s="572"/>
      <c r="J4" s="572"/>
      <c r="K4" s="572"/>
      <c r="L4" s="572"/>
      <c r="M4" s="66"/>
      <c r="N4" s="66"/>
      <c r="O4" s="66"/>
      <c r="P4" s="66"/>
      <c r="Q4" s="66"/>
      <c r="R4" s="66"/>
      <c r="S4" s="66"/>
      <c r="T4" s="66"/>
    </row>
    <row r="5" spans="1:25" ht="12" customHeight="1" thickBot="1" x14ac:dyDescent="0.25">
      <c r="A5" s="551" t="s">
        <v>24</v>
      </c>
      <c r="B5" s="552" t="s">
        <v>23</v>
      </c>
      <c r="C5" s="557" t="s">
        <v>188</v>
      </c>
      <c r="D5" s="558"/>
      <c r="E5" s="558"/>
      <c r="F5" s="558"/>
      <c r="G5" s="558"/>
      <c r="H5" s="558"/>
      <c r="I5" s="558"/>
      <c r="J5" s="558"/>
      <c r="K5" s="558"/>
      <c r="L5" s="558"/>
      <c r="M5" s="558"/>
      <c r="N5" s="558"/>
      <c r="O5" s="558"/>
      <c r="P5" s="558"/>
      <c r="Q5" s="558"/>
      <c r="R5" s="558"/>
      <c r="S5" s="558"/>
      <c r="T5" s="561"/>
      <c r="U5" s="551" t="s">
        <v>189</v>
      </c>
      <c r="V5" s="552"/>
      <c r="W5" s="555" t="s">
        <v>7</v>
      </c>
    </row>
    <row r="6" spans="1:25" ht="13.5" customHeight="1" thickBot="1" x14ac:dyDescent="0.25">
      <c r="A6" s="553"/>
      <c r="B6" s="554"/>
      <c r="C6" s="557" t="s">
        <v>190</v>
      </c>
      <c r="D6" s="558"/>
      <c r="E6" s="558"/>
      <c r="F6" s="558"/>
      <c r="G6" s="558"/>
      <c r="H6" s="558"/>
      <c r="I6" s="558"/>
      <c r="J6" s="558"/>
      <c r="K6" s="558"/>
      <c r="L6" s="559"/>
      <c r="M6" s="560" t="s">
        <v>191</v>
      </c>
      <c r="N6" s="558"/>
      <c r="O6" s="558"/>
      <c r="P6" s="558"/>
      <c r="Q6" s="558"/>
      <c r="R6" s="561"/>
      <c r="S6" s="562" t="s">
        <v>178</v>
      </c>
      <c r="T6" s="563"/>
      <c r="U6" s="553"/>
      <c r="V6" s="554"/>
      <c r="W6" s="556"/>
      <c r="X6" s="4"/>
      <c r="Y6" s="3"/>
    </row>
    <row r="7" spans="1:25" ht="13.5" customHeight="1" x14ac:dyDescent="0.2">
      <c r="A7" s="553"/>
      <c r="B7" s="554"/>
      <c r="C7" s="551" t="s">
        <v>183</v>
      </c>
      <c r="D7" s="566"/>
      <c r="E7" s="567" t="s">
        <v>184</v>
      </c>
      <c r="F7" s="566"/>
      <c r="G7" s="567" t="s">
        <v>185</v>
      </c>
      <c r="H7" s="566"/>
      <c r="I7" s="567" t="s">
        <v>186</v>
      </c>
      <c r="J7" s="566"/>
      <c r="K7" s="567" t="s">
        <v>172</v>
      </c>
      <c r="L7" s="566"/>
      <c r="M7" s="567" t="s">
        <v>173</v>
      </c>
      <c r="N7" s="566"/>
      <c r="O7" s="567" t="s">
        <v>174</v>
      </c>
      <c r="P7" s="566"/>
      <c r="Q7" s="567" t="s">
        <v>175</v>
      </c>
      <c r="R7" s="552"/>
      <c r="S7" s="564"/>
      <c r="T7" s="565"/>
      <c r="U7" s="553"/>
      <c r="V7" s="554"/>
      <c r="W7" s="556"/>
      <c r="X7" s="4"/>
      <c r="Y7" s="3"/>
    </row>
    <row r="8" spans="1:25" ht="13.5" thickBot="1" x14ac:dyDescent="0.25">
      <c r="A8" s="569"/>
      <c r="B8" s="570"/>
      <c r="C8" s="275" t="s">
        <v>192</v>
      </c>
      <c r="D8" s="114" t="s">
        <v>193</v>
      </c>
      <c r="E8" s="115" t="s">
        <v>192</v>
      </c>
      <c r="F8" s="114" t="s">
        <v>193</v>
      </c>
      <c r="G8" s="115" t="s">
        <v>192</v>
      </c>
      <c r="H8" s="114" t="s">
        <v>193</v>
      </c>
      <c r="I8" s="115" t="s">
        <v>192</v>
      </c>
      <c r="J8" s="114" t="s">
        <v>193</v>
      </c>
      <c r="K8" s="115" t="s">
        <v>192</v>
      </c>
      <c r="L8" s="114" t="s">
        <v>193</v>
      </c>
      <c r="M8" s="115" t="s">
        <v>192</v>
      </c>
      <c r="N8" s="114" t="s">
        <v>193</v>
      </c>
      <c r="O8" s="115" t="s">
        <v>192</v>
      </c>
      <c r="P8" s="114" t="s">
        <v>193</v>
      </c>
      <c r="Q8" s="115" t="s">
        <v>192</v>
      </c>
      <c r="R8" s="116" t="s">
        <v>193</v>
      </c>
      <c r="S8" s="275" t="s">
        <v>192</v>
      </c>
      <c r="T8" s="276" t="s">
        <v>193</v>
      </c>
      <c r="U8" s="115" t="s">
        <v>192</v>
      </c>
      <c r="V8" s="116" t="s">
        <v>193</v>
      </c>
      <c r="W8" s="279" t="s">
        <v>192</v>
      </c>
      <c r="X8" s="4"/>
      <c r="Y8" s="3"/>
    </row>
    <row r="9" spans="1:25" x14ac:dyDescent="0.2">
      <c r="A9" s="1" t="s">
        <v>34</v>
      </c>
      <c r="B9" s="91">
        <v>2018</v>
      </c>
      <c r="C9" s="185">
        <v>30</v>
      </c>
      <c r="D9" s="105">
        <v>19.600000000000001</v>
      </c>
      <c r="E9" s="185">
        <v>36</v>
      </c>
      <c r="F9" s="108">
        <v>23.5</v>
      </c>
      <c r="G9" s="185">
        <v>42</v>
      </c>
      <c r="H9" s="105">
        <v>27.5</v>
      </c>
      <c r="I9" s="185">
        <v>45</v>
      </c>
      <c r="J9" s="108">
        <v>29.4</v>
      </c>
      <c r="K9" s="315">
        <v>153</v>
      </c>
      <c r="L9" s="317">
        <v>28</v>
      </c>
      <c r="M9" s="207">
        <v>163</v>
      </c>
      <c r="N9" s="98">
        <v>29.9</v>
      </c>
      <c r="O9" s="207">
        <v>112</v>
      </c>
      <c r="P9" s="98">
        <v>20.5</v>
      </c>
      <c r="Q9" s="207">
        <v>118</v>
      </c>
      <c r="R9" s="98">
        <v>21.6</v>
      </c>
      <c r="S9" s="325">
        <v>546</v>
      </c>
      <c r="T9" s="317">
        <v>99.3</v>
      </c>
      <c r="U9" s="209"/>
      <c r="V9" s="111"/>
      <c r="W9" s="211"/>
      <c r="X9" s="4"/>
      <c r="Y9" s="3"/>
    </row>
    <row r="10" spans="1:25" x14ac:dyDescent="0.2">
      <c r="A10" s="2" t="str">
        <f>IF(B9="2018", "A", "")</f>
        <v/>
      </c>
      <c r="B10" s="91">
        <v>2019</v>
      </c>
      <c r="C10" s="185">
        <v>31</v>
      </c>
      <c r="D10" s="105">
        <v>16.100000000000001</v>
      </c>
      <c r="E10" s="185">
        <v>67</v>
      </c>
      <c r="F10" s="108">
        <v>34.700000000000003</v>
      </c>
      <c r="G10" s="185">
        <v>41</v>
      </c>
      <c r="H10" s="105">
        <v>21.2</v>
      </c>
      <c r="I10" s="185">
        <v>54</v>
      </c>
      <c r="J10" s="108">
        <v>28</v>
      </c>
      <c r="K10" s="315">
        <v>193</v>
      </c>
      <c r="L10" s="317">
        <v>26.2</v>
      </c>
      <c r="M10" s="207">
        <v>243</v>
      </c>
      <c r="N10" s="98">
        <v>32.9</v>
      </c>
      <c r="O10" s="207">
        <v>139</v>
      </c>
      <c r="P10" s="98">
        <v>18.8</v>
      </c>
      <c r="Q10" s="207">
        <v>163</v>
      </c>
      <c r="R10" s="98">
        <v>22.1</v>
      </c>
      <c r="S10" s="325">
        <v>738</v>
      </c>
      <c r="T10" s="317">
        <v>98.5</v>
      </c>
      <c r="U10" s="209"/>
      <c r="V10" s="111"/>
      <c r="W10" s="211"/>
      <c r="X10" s="4"/>
      <c r="Y10" s="3"/>
    </row>
    <row r="11" spans="1:25" x14ac:dyDescent="0.2">
      <c r="B11" s="91">
        <v>2020</v>
      </c>
      <c r="C11" s="185">
        <v>31</v>
      </c>
      <c r="D11" s="105">
        <v>23.8</v>
      </c>
      <c r="E11" s="185">
        <v>33</v>
      </c>
      <c r="F11" s="108">
        <v>25.4</v>
      </c>
      <c r="G11" s="185">
        <v>23</v>
      </c>
      <c r="H11" s="105">
        <v>17.7</v>
      </c>
      <c r="I11" s="185">
        <v>43</v>
      </c>
      <c r="J11" s="108">
        <v>33.1</v>
      </c>
      <c r="K11" s="315">
        <v>130</v>
      </c>
      <c r="L11" s="317">
        <v>23.2</v>
      </c>
      <c r="M11" s="207">
        <v>185</v>
      </c>
      <c r="N11" s="98">
        <v>33</v>
      </c>
      <c r="O11" s="207">
        <v>131</v>
      </c>
      <c r="P11" s="98">
        <v>23.4</v>
      </c>
      <c r="Q11" s="207">
        <v>114</v>
      </c>
      <c r="R11" s="98">
        <v>20.399999999999999</v>
      </c>
      <c r="S11" s="325">
        <v>560</v>
      </c>
      <c r="T11" s="317">
        <v>97.9</v>
      </c>
      <c r="U11" s="209"/>
      <c r="V11" s="111"/>
      <c r="W11" s="211"/>
      <c r="X11" s="4"/>
      <c r="Y11" s="3"/>
    </row>
    <row r="12" spans="1:25" x14ac:dyDescent="0.2">
      <c r="A12" s="93"/>
      <c r="B12" s="91" t="s">
        <v>7</v>
      </c>
      <c r="C12" s="185">
        <v>92</v>
      </c>
      <c r="D12" s="105">
        <v>19.3</v>
      </c>
      <c r="E12" s="185">
        <v>136</v>
      </c>
      <c r="F12" s="108">
        <v>28.6</v>
      </c>
      <c r="G12" s="185">
        <v>106</v>
      </c>
      <c r="H12" s="105">
        <v>22.3</v>
      </c>
      <c r="I12" s="185">
        <v>142</v>
      </c>
      <c r="J12" s="108">
        <v>29.8</v>
      </c>
      <c r="K12" s="315">
        <v>476</v>
      </c>
      <c r="L12" s="317">
        <v>25.8</v>
      </c>
      <c r="M12" s="207">
        <v>591</v>
      </c>
      <c r="N12" s="98">
        <v>32</v>
      </c>
      <c r="O12" s="207">
        <v>382</v>
      </c>
      <c r="P12" s="98">
        <v>20.7</v>
      </c>
      <c r="Q12" s="207">
        <v>395</v>
      </c>
      <c r="R12" s="98">
        <v>21.4</v>
      </c>
      <c r="S12" s="325">
        <v>1844</v>
      </c>
      <c r="T12" s="317">
        <v>98.6</v>
      </c>
      <c r="U12" s="209">
        <v>27</v>
      </c>
      <c r="V12" s="111">
        <v>1.4</v>
      </c>
      <c r="W12" s="211">
        <v>1871</v>
      </c>
      <c r="X12" s="4"/>
      <c r="Y12" s="3"/>
    </row>
    <row r="13" spans="1:25" x14ac:dyDescent="0.2">
      <c r="A13" s="93" t="s">
        <v>35</v>
      </c>
      <c r="B13" s="91">
        <v>2018</v>
      </c>
      <c r="C13" s="185">
        <v>15</v>
      </c>
      <c r="D13" s="105">
        <v>9.1</v>
      </c>
      <c r="E13" s="185">
        <v>51</v>
      </c>
      <c r="F13" s="108">
        <v>30.9</v>
      </c>
      <c r="G13" s="185">
        <v>43</v>
      </c>
      <c r="H13" s="105">
        <v>26.1</v>
      </c>
      <c r="I13" s="185">
        <v>56</v>
      </c>
      <c r="J13" s="108">
        <v>33.9</v>
      </c>
      <c r="K13" s="315">
        <v>165</v>
      </c>
      <c r="L13" s="317">
        <v>32.4</v>
      </c>
      <c r="M13" s="207">
        <v>145</v>
      </c>
      <c r="N13" s="98">
        <v>28.4</v>
      </c>
      <c r="O13" s="207">
        <v>103</v>
      </c>
      <c r="P13" s="98">
        <v>20.2</v>
      </c>
      <c r="Q13" s="207">
        <v>97</v>
      </c>
      <c r="R13" s="98">
        <v>19</v>
      </c>
      <c r="S13" s="325">
        <v>510</v>
      </c>
      <c r="T13" s="317">
        <v>99.2</v>
      </c>
      <c r="U13" s="209"/>
      <c r="V13" s="111"/>
      <c r="W13" s="211"/>
      <c r="X13" s="4"/>
      <c r="Y13" s="3"/>
    </row>
    <row r="14" spans="1:25" x14ac:dyDescent="0.2">
      <c r="A14" s="93" t="str">
        <f>IF(B13, "C", "")</f>
        <v>C</v>
      </c>
      <c r="B14" s="91">
        <v>2019</v>
      </c>
      <c r="C14" s="185">
        <v>30</v>
      </c>
      <c r="D14" s="105">
        <v>18</v>
      </c>
      <c r="E14" s="185">
        <v>64</v>
      </c>
      <c r="F14" s="108">
        <v>38.299999999999997</v>
      </c>
      <c r="G14" s="185">
        <v>28</v>
      </c>
      <c r="H14" s="105">
        <v>16.8</v>
      </c>
      <c r="I14" s="185">
        <v>45</v>
      </c>
      <c r="J14" s="108">
        <v>26.9</v>
      </c>
      <c r="K14" s="315">
        <v>167</v>
      </c>
      <c r="L14" s="317">
        <v>34.200000000000003</v>
      </c>
      <c r="M14" s="207">
        <v>122</v>
      </c>
      <c r="N14" s="98">
        <v>24.9</v>
      </c>
      <c r="O14" s="207">
        <v>95</v>
      </c>
      <c r="P14" s="98">
        <v>19.399999999999999</v>
      </c>
      <c r="Q14" s="207">
        <v>105</v>
      </c>
      <c r="R14" s="98">
        <v>21.5</v>
      </c>
      <c r="S14" s="325">
        <v>489</v>
      </c>
      <c r="T14" s="317">
        <v>99.4</v>
      </c>
      <c r="U14" s="209"/>
      <c r="V14" s="111"/>
      <c r="W14" s="211"/>
      <c r="X14" s="4"/>
      <c r="Y14" s="3"/>
    </row>
    <row r="15" spans="1:25" x14ac:dyDescent="0.2">
      <c r="A15" s="93"/>
      <c r="B15" s="91">
        <v>2020</v>
      </c>
      <c r="C15" s="185">
        <v>20</v>
      </c>
      <c r="D15" s="105">
        <v>19</v>
      </c>
      <c r="E15" s="185">
        <v>22</v>
      </c>
      <c r="F15" s="108">
        <v>21</v>
      </c>
      <c r="G15" s="185">
        <v>17</v>
      </c>
      <c r="H15" s="105">
        <v>16.2</v>
      </c>
      <c r="I15" s="185">
        <v>46</v>
      </c>
      <c r="J15" s="108">
        <v>43.8</v>
      </c>
      <c r="K15" s="315">
        <v>105</v>
      </c>
      <c r="L15" s="317">
        <v>28.9</v>
      </c>
      <c r="M15" s="207">
        <v>85</v>
      </c>
      <c r="N15" s="98">
        <v>23.4</v>
      </c>
      <c r="O15" s="207">
        <v>86</v>
      </c>
      <c r="P15" s="98">
        <v>23.7</v>
      </c>
      <c r="Q15" s="207">
        <v>87</v>
      </c>
      <c r="R15" s="98">
        <v>24</v>
      </c>
      <c r="S15" s="325">
        <v>363</v>
      </c>
      <c r="T15" s="317">
        <v>98.1</v>
      </c>
      <c r="U15" s="209"/>
      <c r="V15" s="111"/>
      <c r="W15" s="211"/>
      <c r="X15" s="4"/>
      <c r="Y15" s="3"/>
    </row>
    <row r="16" spans="1:25" x14ac:dyDescent="0.2">
      <c r="A16" s="93"/>
      <c r="B16" s="92" t="s">
        <v>7</v>
      </c>
      <c r="C16" s="185">
        <v>65</v>
      </c>
      <c r="D16" s="105">
        <v>14.9</v>
      </c>
      <c r="E16" s="185">
        <v>137</v>
      </c>
      <c r="F16" s="108">
        <v>31.4</v>
      </c>
      <c r="G16" s="185">
        <v>88</v>
      </c>
      <c r="H16" s="105">
        <v>20.100000000000001</v>
      </c>
      <c r="I16" s="185">
        <v>147</v>
      </c>
      <c r="J16" s="108">
        <v>33.6</v>
      </c>
      <c r="K16" s="315">
        <v>437</v>
      </c>
      <c r="L16" s="317">
        <v>32.1</v>
      </c>
      <c r="M16" s="207">
        <v>352</v>
      </c>
      <c r="N16" s="98">
        <v>25.8</v>
      </c>
      <c r="O16" s="207">
        <v>284</v>
      </c>
      <c r="P16" s="98">
        <v>20.9</v>
      </c>
      <c r="Q16" s="207">
        <v>289</v>
      </c>
      <c r="R16" s="98">
        <v>21.2</v>
      </c>
      <c r="S16" s="325">
        <v>1362</v>
      </c>
      <c r="T16" s="317">
        <v>99</v>
      </c>
      <c r="U16" s="209">
        <v>14</v>
      </c>
      <c r="V16" s="111">
        <v>1</v>
      </c>
      <c r="W16" s="211">
        <v>1376</v>
      </c>
      <c r="X16" s="4"/>
      <c r="Y16" s="3"/>
    </row>
    <row r="17" spans="1:25" x14ac:dyDescent="0.2">
      <c r="A17" s="94" t="s">
        <v>36</v>
      </c>
      <c r="B17" s="91">
        <v>2018</v>
      </c>
      <c r="C17" s="185">
        <v>72</v>
      </c>
      <c r="D17" s="105">
        <v>22.3</v>
      </c>
      <c r="E17" s="185">
        <v>82</v>
      </c>
      <c r="F17" s="108">
        <v>25.4</v>
      </c>
      <c r="G17" s="185">
        <v>80</v>
      </c>
      <c r="H17" s="105">
        <v>24.8</v>
      </c>
      <c r="I17" s="185">
        <v>89</v>
      </c>
      <c r="J17" s="108">
        <v>27.6</v>
      </c>
      <c r="K17" s="315">
        <v>323</v>
      </c>
      <c r="L17" s="317">
        <v>28.5</v>
      </c>
      <c r="M17" s="207">
        <v>337</v>
      </c>
      <c r="N17" s="98">
        <v>29.7</v>
      </c>
      <c r="O17" s="207">
        <v>216</v>
      </c>
      <c r="P17" s="98">
        <v>19.100000000000001</v>
      </c>
      <c r="Q17" s="207">
        <v>257</v>
      </c>
      <c r="R17" s="98">
        <v>22.7</v>
      </c>
      <c r="S17" s="325">
        <v>1133</v>
      </c>
      <c r="T17" s="317">
        <v>95.9</v>
      </c>
      <c r="U17" s="209"/>
      <c r="V17" s="111"/>
      <c r="W17" s="211"/>
      <c r="X17" s="4"/>
      <c r="Y17" s="3"/>
    </row>
    <row r="18" spans="1:25" x14ac:dyDescent="0.2">
      <c r="A18" s="94" t="s">
        <v>36</v>
      </c>
      <c r="B18" s="91">
        <v>2019</v>
      </c>
      <c r="C18" s="185">
        <v>56</v>
      </c>
      <c r="D18" s="105">
        <v>18.100000000000001</v>
      </c>
      <c r="E18" s="185">
        <v>71</v>
      </c>
      <c r="F18" s="108">
        <v>23</v>
      </c>
      <c r="G18" s="185">
        <v>78</v>
      </c>
      <c r="H18" s="105">
        <v>25.2</v>
      </c>
      <c r="I18" s="185">
        <v>104</v>
      </c>
      <c r="J18" s="108">
        <v>33.700000000000003</v>
      </c>
      <c r="K18" s="315">
        <v>309</v>
      </c>
      <c r="L18" s="317">
        <v>30.4</v>
      </c>
      <c r="M18" s="207">
        <v>305</v>
      </c>
      <c r="N18" s="98">
        <v>30</v>
      </c>
      <c r="O18" s="207">
        <v>193</v>
      </c>
      <c r="P18" s="98">
        <v>19</v>
      </c>
      <c r="Q18" s="207">
        <v>208</v>
      </c>
      <c r="R18" s="98">
        <v>20.5</v>
      </c>
      <c r="S18" s="325">
        <v>1015</v>
      </c>
      <c r="T18" s="317">
        <v>96.3</v>
      </c>
      <c r="U18" s="209"/>
      <c r="V18" s="111"/>
      <c r="W18" s="211"/>
      <c r="X18" s="4"/>
      <c r="Y18" s="3"/>
    </row>
    <row r="19" spans="1:25" x14ac:dyDescent="0.2">
      <c r="A19" s="94" t="s">
        <v>36</v>
      </c>
      <c r="B19" s="91">
        <v>2020</v>
      </c>
      <c r="C19" s="185">
        <v>56</v>
      </c>
      <c r="D19" s="105">
        <v>25.1</v>
      </c>
      <c r="E19" s="185">
        <v>33</v>
      </c>
      <c r="F19" s="108">
        <v>14.8</v>
      </c>
      <c r="G19" s="185">
        <v>59</v>
      </c>
      <c r="H19" s="105">
        <v>26.5</v>
      </c>
      <c r="I19" s="185">
        <v>75</v>
      </c>
      <c r="J19" s="108">
        <v>33.6</v>
      </c>
      <c r="K19" s="315">
        <v>223</v>
      </c>
      <c r="L19" s="317">
        <v>26.8</v>
      </c>
      <c r="M19" s="207">
        <v>240</v>
      </c>
      <c r="N19" s="98">
        <v>28.8</v>
      </c>
      <c r="O19" s="207">
        <v>177</v>
      </c>
      <c r="P19" s="98">
        <v>21.2</v>
      </c>
      <c r="Q19" s="207">
        <v>193</v>
      </c>
      <c r="R19" s="98">
        <v>23.2</v>
      </c>
      <c r="S19" s="325">
        <v>833</v>
      </c>
      <c r="T19" s="317">
        <v>97.1</v>
      </c>
      <c r="U19" s="209"/>
      <c r="V19" s="111"/>
      <c r="W19" s="211"/>
      <c r="X19" s="4"/>
      <c r="Y19" s="3"/>
    </row>
    <row r="20" spans="1:25" x14ac:dyDescent="0.2">
      <c r="A20" s="94"/>
      <c r="B20" s="91" t="s">
        <v>7</v>
      </c>
      <c r="C20" s="185">
        <v>184</v>
      </c>
      <c r="D20" s="105">
        <v>21.5</v>
      </c>
      <c r="E20" s="185">
        <v>186</v>
      </c>
      <c r="F20" s="108">
        <v>21.8</v>
      </c>
      <c r="G20" s="185">
        <v>217</v>
      </c>
      <c r="H20" s="105">
        <v>25.4</v>
      </c>
      <c r="I20" s="185">
        <v>268</v>
      </c>
      <c r="J20" s="108">
        <v>31.3</v>
      </c>
      <c r="K20" s="315">
        <v>855</v>
      </c>
      <c r="L20" s="317">
        <v>28.7</v>
      </c>
      <c r="M20" s="207">
        <v>882</v>
      </c>
      <c r="N20" s="98">
        <v>29.6</v>
      </c>
      <c r="O20" s="207">
        <v>586</v>
      </c>
      <c r="P20" s="98">
        <v>19.7</v>
      </c>
      <c r="Q20" s="207">
        <v>658</v>
      </c>
      <c r="R20" s="98">
        <v>22.1</v>
      </c>
      <c r="S20" s="325">
        <v>2981</v>
      </c>
      <c r="T20" s="317">
        <v>96.3</v>
      </c>
      <c r="U20" s="209">
        <v>113</v>
      </c>
      <c r="V20" s="111">
        <v>3.7</v>
      </c>
      <c r="W20" s="211">
        <v>3094</v>
      </c>
      <c r="X20" s="4"/>
      <c r="Y20" s="3"/>
    </row>
    <row r="21" spans="1:25" x14ac:dyDescent="0.2">
      <c r="A21" s="93" t="s">
        <v>37</v>
      </c>
      <c r="B21" s="91">
        <v>2018</v>
      </c>
      <c r="C21" s="185">
        <v>252</v>
      </c>
      <c r="D21" s="105">
        <v>44.7</v>
      </c>
      <c r="E21" s="185">
        <v>124</v>
      </c>
      <c r="F21" s="108">
        <v>22</v>
      </c>
      <c r="G21" s="185">
        <v>103</v>
      </c>
      <c r="H21" s="105">
        <v>18.3</v>
      </c>
      <c r="I21" s="185">
        <v>85</v>
      </c>
      <c r="J21" s="108">
        <v>15.1</v>
      </c>
      <c r="K21" s="315">
        <v>564</v>
      </c>
      <c r="L21" s="317">
        <v>52.7</v>
      </c>
      <c r="M21" s="207">
        <v>226</v>
      </c>
      <c r="N21" s="98">
        <v>21.1</v>
      </c>
      <c r="O21" s="207">
        <v>159</v>
      </c>
      <c r="P21" s="98">
        <v>14.8</v>
      </c>
      <c r="Q21" s="207">
        <v>122</v>
      </c>
      <c r="R21" s="98">
        <v>11.4</v>
      </c>
      <c r="S21" s="325">
        <v>1071</v>
      </c>
      <c r="T21" s="317">
        <v>97.7</v>
      </c>
      <c r="U21" s="209"/>
      <c r="V21" s="111"/>
      <c r="W21" s="211"/>
      <c r="X21" s="4"/>
      <c r="Y21" s="3"/>
    </row>
    <row r="22" spans="1:25" x14ac:dyDescent="0.2">
      <c r="A22" s="93" t="s">
        <v>37</v>
      </c>
      <c r="B22" s="91">
        <v>2019</v>
      </c>
      <c r="C22" s="185">
        <v>205</v>
      </c>
      <c r="D22" s="105">
        <v>38.9</v>
      </c>
      <c r="E22" s="185">
        <v>118</v>
      </c>
      <c r="F22" s="108">
        <v>22.4</v>
      </c>
      <c r="G22" s="185">
        <v>109</v>
      </c>
      <c r="H22" s="105">
        <v>20.7</v>
      </c>
      <c r="I22" s="185">
        <v>95</v>
      </c>
      <c r="J22" s="108">
        <v>18</v>
      </c>
      <c r="K22" s="315">
        <v>527</v>
      </c>
      <c r="L22" s="317">
        <v>52.6</v>
      </c>
      <c r="M22" s="207">
        <v>228</v>
      </c>
      <c r="N22" s="98">
        <v>22.8</v>
      </c>
      <c r="O22" s="207">
        <v>149</v>
      </c>
      <c r="P22" s="98">
        <v>14.9</v>
      </c>
      <c r="Q22" s="207">
        <v>98</v>
      </c>
      <c r="R22" s="98">
        <v>9.8000000000000007</v>
      </c>
      <c r="S22" s="325">
        <v>1002</v>
      </c>
      <c r="T22" s="317">
        <v>97.9</v>
      </c>
      <c r="U22" s="209"/>
      <c r="V22" s="111"/>
      <c r="W22" s="211"/>
      <c r="X22" s="4"/>
      <c r="Y22" s="3"/>
    </row>
    <row r="23" spans="1:25" x14ac:dyDescent="0.2">
      <c r="A23" s="93"/>
      <c r="B23" s="91">
        <v>2020</v>
      </c>
      <c r="C23" s="185">
        <v>288</v>
      </c>
      <c r="D23" s="105">
        <v>49.8</v>
      </c>
      <c r="E23" s="185">
        <v>105</v>
      </c>
      <c r="F23" s="108">
        <v>18.2</v>
      </c>
      <c r="G23" s="185">
        <v>82</v>
      </c>
      <c r="H23" s="105">
        <v>14.2</v>
      </c>
      <c r="I23" s="185">
        <v>103</v>
      </c>
      <c r="J23" s="108">
        <v>17.8</v>
      </c>
      <c r="K23" s="315">
        <v>578</v>
      </c>
      <c r="L23" s="317">
        <v>54.3</v>
      </c>
      <c r="M23" s="207">
        <v>201</v>
      </c>
      <c r="N23" s="98">
        <v>18.899999999999999</v>
      </c>
      <c r="O23" s="207">
        <v>157</v>
      </c>
      <c r="P23" s="98">
        <v>14.7</v>
      </c>
      <c r="Q23" s="207">
        <v>129</v>
      </c>
      <c r="R23" s="98">
        <v>12.1</v>
      </c>
      <c r="S23" s="325">
        <v>1065</v>
      </c>
      <c r="T23" s="317">
        <v>98.2</v>
      </c>
      <c r="U23" s="209"/>
      <c r="V23" s="111"/>
      <c r="W23" s="211"/>
      <c r="X23" s="4"/>
      <c r="Y23" s="3"/>
    </row>
    <row r="24" spans="1:25" x14ac:dyDescent="0.2">
      <c r="A24" s="93"/>
      <c r="B24" s="91" t="s">
        <v>7</v>
      </c>
      <c r="C24" s="185">
        <v>745</v>
      </c>
      <c r="D24" s="105">
        <v>44.6</v>
      </c>
      <c r="E24" s="185">
        <v>347</v>
      </c>
      <c r="F24" s="108">
        <v>20.8</v>
      </c>
      <c r="G24" s="185">
        <v>294</v>
      </c>
      <c r="H24" s="105">
        <v>17.600000000000001</v>
      </c>
      <c r="I24" s="185">
        <v>283</v>
      </c>
      <c r="J24" s="108">
        <v>17</v>
      </c>
      <c r="K24" s="315">
        <v>1669</v>
      </c>
      <c r="L24" s="317">
        <v>53.2</v>
      </c>
      <c r="M24" s="207">
        <v>655</v>
      </c>
      <c r="N24" s="98">
        <v>20.9</v>
      </c>
      <c r="O24" s="207">
        <v>465</v>
      </c>
      <c r="P24" s="98">
        <v>14.8</v>
      </c>
      <c r="Q24" s="207">
        <v>349</v>
      </c>
      <c r="R24" s="98">
        <v>11.1</v>
      </c>
      <c r="S24" s="325">
        <v>3138</v>
      </c>
      <c r="T24" s="317">
        <v>97.9</v>
      </c>
      <c r="U24" s="209">
        <v>66</v>
      </c>
      <c r="V24" s="111">
        <v>2.1</v>
      </c>
      <c r="W24" s="211">
        <v>3204</v>
      </c>
      <c r="X24" s="4"/>
      <c r="Y24" s="3"/>
    </row>
    <row r="25" spans="1:25" x14ac:dyDescent="0.2">
      <c r="A25" s="93" t="s">
        <v>38</v>
      </c>
      <c r="B25" s="91">
        <v>2018</v>
      </c>
      <c r="C25" s="185">
        <v>111</v>
      </c>
      <c r="D25" s="105">
        <v>27.6</v>
      </c>
      <c r="E25" s="185">
        <v>66</v>
      </c>
      <c r="F25" s="108">
        <v>16.399999999999999</v>
      </c>
      <c r="G25" s="185">
        <v>104</v>
      </c>
      <c r="H25" s="105">
        <v>25.9</v>
      </c>
      <c r="I25" s="185">
        <v>121</v>
      </c>
      <c r="J25" s="108">
        <v>30.1</v>
      </c>
      <c r="K25" s="315">
        <v>402</v>
      </c>
      <c r="L25" s="317">
        <v>51.7</v>
      </c>
      <c r="M25" s="207">
        <v>210</v>
      </c>
      <c r="N25" s="98">
        <v>27</v>
      </c>
      <c r="O25" s="207">
        <v>92</v>
      </c>
      <c r="P25" s="98">
        <v>11.8</v>
      </c>
      <c r="Q25" s="207">
        <v>74</v>
      </c>
      <c r="R25" s="98">
        <v>9.5</v>
      </c>
      <c r="S25" s="325">
        <v>778</v>
      </c>
      <c r="T25" s="317">
        <v>97</v>
      </c>
      <c r="U25" s="209"/>
      <c r="V25" s="111"/>
      <c r="W25" s="211"/>
      <c r="X25" s="4"/>
      <c r="Y25" s="3"/>
    </row>
    <row r="26" spans="1:25" x14ac:dyDescent="0.2">
      <c r="A26" s="93"/>
      <c r="B26" s="91">
        <v>2019</v>
      </c>
      <c r="C26" s="185">
        <v>149</v>
      </c>
      <c r="D26" s="105">
        <v>35.799999999999997</v>
      </c>
      <c r="E26" s="185">
        <v>69</v>
      </c>
      <c r="F26" s="108">
        <v>16.600000000000001</v>
      </c>
      <c r="G26" s="185">
        <v>110</v>
      </c>
      <c r="H26" s="105">
        <v>26.4</v>
      </c>
      <c r="I26" s="185">
        <v>88</v>
      </c>
      <c r="J26" s="108">
        <v>21.2</v>
      </c>
      <c r="K26" s="315">
        <v>416</v>
      </c>
      <c r="L26" s="317">
        <v>57.1</v>
      </c>
      <c r="M26" s="207">
        <v>180</v>
      </c>
      <c r="N26" s="98">
        <v>24.7</v>
      </c>
      <c r="O26" s="207">
        <v>83</v>
      </c>
      <c r="P26" s="98">
        <v>11.4</v>
      </c>
      <c r="Q26" s="207">
        <v>49</v>
      </c>
      <c r="R26" s="98">
        <v>6.7</v>
      </c>
      <c r="S26" s="325">
        <v>728</v>
      </c>
      <c r="T26" s="317">
        <v>97.5</v>
      </c>
      <c r="U26" s="209"/>
      <c r="V26" s="111"/>
      <c r="W26" s="211"/>
      <c r="X26" s="4"/>
      <c r="Y26" s="3"/>
    </row>
    <row r="27" spans="1:25" x14ac:dyDescent="0.2">
      <c r="A27" s="93"/>
      <c r="B27" s="91">
        <v>2020</v>
      </c>
      <c r="C27" s="185">
        <v>136</v>
      </c>
      <c r="D27" s="105">
        <v>35.5</v>
      </c>
      <c r="E27" s="185">
        <v>75</v>
      </c>
      <c r="F27" s="108">
        <v>19.600000000000001</v>
      </c>
      <c r="G27" s="185">
        <v>99</v>
      </c>
      <c r="H27" s="105">
        <v>25.8</v>
      </c>
      <c r="I27" s="185">
        <v>73</v>
      </c>
      <c r="J27" s="108">
        <v>19.100000000000001</v>
      </c>
      <c r="K27" s="315">
        <v>383</v>
      </c>
      <c r="L27" s="317">
        <v>58</v>
      </c>
      <c r="M27" s="207">
        <v>152</v>
      </c>
      <c r="N27" s="98">
        <v>23</v>
      </c>
      <c r="O27" s="207">
        <v>60</v>
      </c>
      <c r="P27" s="98">
        <v>9.1</v>
      </c>
      <c r="Q27" s="207">
        <v>65</v>
      </c>
      <c r="R27" s="98">
        <v>9.8000000000000007</v>
      </c>
      <c r="S27" s="325">
        <v>660</v>
      </c>
      <c r="T27" s="317">
        <v>98.8</v>
      </c>
      <c r="U27" s="209"/>
      <c r="V27" s="111"/>
      <c r="W27" s="211"/>
      <c r="X27" s="4"/>
      <c r="Y27" s="3"/>
    </row>
    <row r="28" spans="1:25" x14ac:dyDescent="0.2">
      <c r="A28" s="93"/>
      <c r="B28" s="91" t="s">
        <v>7</v>
      </c>
      <c r="C28" s="185">
        <v>396</v>
      </c>
      <c r="D28" s="105">
        <v>33</v>
      </c>
      <c r="E28" s="185">
        <v>210</v>
      </c>
      <c r="F28" s="108">
        <v>17.5</v>
      </c>
      <c r="G28" s="185">
        <v>313</v>
      </c>
      <c r="H28" s="105">
        <v>26.1</v>
      </c>
      <c r="I28" s="185">
        <v>282</v>
      </c>
      <c r="J28" s="108">
        <v>23.5</v>
      </c>
      <c r="K28" s="315">
        <v>1201</v>
      </c>
      <c r="L28" s="317">
        <v>55.4</v>
      </c>
      <c r="M28" s="207">
        <v>542</v>
      </c>
      <c r="N28" s="98">
        <v>25</v>
      </c>
      <c r="O28" s="207">
        <v>235</v>
      </c>
      <c r="P28" s="98">
        <v>10.8</v>
      </c>
      <c r="Q28" s="207">
        <v>188</v>
      </c>
      <c r="R28" s="98">
        <v>8.6999999999999993</v>
      </c>
      <c r="S28" s="325">
        <v>2166</v>
      </c>
      <c r="T28" s="317">
        <v>97.7</v>
      </c>
      <c r="U28" s="209">
        <v>51</v>
      </c>
      <c r="V28" s="111">
        <v>2.2999999999999998</v>
      </c>
      <c r="W28" s="211">
        <v>2217</v>
      </c>
      <c r="X28" s="4"/>
      <c r="Y28" s="3"/>
    </row>
    <row r="29" spans="1:25" x14ac:dyDescent="0.2">
      <c r="A29" s="93" t="s">
        <v>39</v>
      </c>
      <c r="B29" s="91">
        <v>2018</v>
      </c>
      <c r="C29" s="185">
        <v>204</v>
      </c>
      <c r="D29" s="105">
        <v>35.4</v>
      </c>
      <c r="E29" s="185">
        <v>112</v>
      </c>
      <c r="F29" s="108">
        <v>19.399999999999999</v>
      </c>
      <c r="G29" s="185">
        <v>127</v>
      </c>
      <c r="H29" s="105">
        <v>22</v>
      </c>
      <c r="I29" s="185">
        <v>134</v>
      </c>
      <c r="J29" s="108">
        <v>23.2</v>
      </c>
      <c r="K29" s="315">
        <v>577</v>
      </c>
      <c r="L29" s="317">
        <v>52.6</v>
      </c>
      <c r="M29" s="207">
        <v>269</v>
      </c>
      <c r="N29" s="98">
        <v>24.5</v>
      </c>
      <c r="O29" s="207">
        <v>139</v>
      </c>
      <c r="P29" s="98">
        <v>12.7</v>
      </c>
      <c r="Q29" s="207">
        <v>112</v>
      </c>
      <c r="R29" s="98">
        <v>10.199999999999999</v>
      </c>
      <c r="S29" s="325">
        <v>1097</v>
      </c>
      <c r="T29" s="317">
        <v>97.9</v>
      </c>
      <c r="U29" s="209"/>
      <c r="V29" s="111"/>
      <c r="W29" s="211"/>
      <c r="X29" s="4"/>
      <c r="Y29" s="3"/>
    </row>
    <row r="30" spans="1:25" x14ac:dyDescent="0.2">
      <c r="A30" s="93"/>
      <c r="B30" s="91">
        <v>2019</v>
      </c>
      <c r="C30" s="185">
        <v>180</v>
      </c>
      <c r="D30" s="105">
        <v>33.299999999999997</v>
      </c>
      <c r="E30" s="185">
        <v>112</v>
      </c>
      <c r="F30" s="108">
        <v>20.7</v>
      </c>
      <c r="G30" s="185">
        <v>115</v>
      </c>
      <c r="H30" s="105">
        <v>21.3</v>
      </c>
      <c r="I30" s="185">
        <v>133</v>
      </c>
      <c r="J30" s="108">
        <v>24.6</v>
      </c>
      <c r="K30" s="315">
        <v>540</v>
      </c>
      <c r="L30" s="317">
        <v>50.6</v>
      </c>
      <c r="M30" s="207">
        <v>284</v>
      </c>
      <c r="N30" s="98">
        <v>26.6</v>
      </c>
      <c r="O30" s="207">
        <v>137</v>
      </c>
      <c r="P30" s="98">
        <v>12.8</v>
      </c>
      <c r="Q30" s="207">
        <v>106</v>
      </c>
      <c r="R30" s="98">
        <v>9.9</v>
      </c>
      <c r="S30" s="325">
        <v>1067</v>
      </c>
      <c r="T30" s="317">
        <v>98.7</v>
      </c>
      <c r="U30" s="209"/>
      <c r="V30" s="111"/>
      <c r="W30" s="211"/>
      <c r="X30" s="4"/>
      <c r="Y30" s="3"/>
    </row>
    <row r="31" spans="1:25" x14ac:dyDescent="0.2">
      <c r="A31" s="93"/>
      <c r="B31" s="91">
        <v>2020</v>
      </c>
      <c r="C31" s="185">
        <v>180</v>
      </c>
      <c r="D31" s="105">
        <v>37.799999999999997</v>
      </c>
      <c r="E31" s="185">
        <v>95</v>
      </c>
      <c r="F31" s="108">
        <v>20</v>
      </c>
      <c r="G31" s="185">
        <v>98</v>
      </c>
      <c r="H31" s="105">
        <v>20.6</v>
      </c>
      <c r="I31" s="185">
        <v>103</v>
      </c>
      <c r="J31" s="108">
        <v>21.6</v>
      </c>
      <c r="K31" s="315">
        <v>476</v>
      </c>
      <c r="L31" s="317">
        <v>50</v>
      </c>
      <c r="M31" s="207">
        <v>227</v>
      </c>
      <c r="N31" s="98">
        <v>23.8</v>
      </c>
      <c r="O31" s="207">
        <v>138</v>
      </c>
      <c r="P31" s="98">
        <v>14.5</v>
      </c>
      <c r="Q31" s="207">
        <v>111</v>
      </c>
      <c r="R31" s="98">
        <v>11.7</v>
      </c>
      <c r="S31" s="325">
        <v>952</v>
      </c>
      <c r="T31" s="317">
        <v>98.2</v>
      </c>
      <c r="U31" s="209"/>
      <c r="V31" s="111"/>
      <c r="W31" s="211"/>
      <c r="X31" s="4"/>
      <c r="Y31" s="3"/>
    </row>
    <row r="32" spans="1:25" x14ac:dyDescent="0.2">
      <c r="A32" s="93"/>
      <c r="B32" s="91" t="s">
        <v>7</v>
      </c>
      <c r="C32" s="185">
        <v>564</v>
      </c>
      <c r="D32" s="105">
        <v>35.4</v>
      </c>
      <c r="E32" s="185">
        <v>319</v>
      </c>
      <c r="F32" s="108">
        <v>20</v>
      </c>
      <c r="G32" s="185">
        <v>340</v>
      </c>
      <c r="H32" s="105">
        <v>21.3</v>
      </c>
      <c r="I32" s="185">
        <v>370</v>
      </c>
      <c r="J32" s="108">
        <v>23.2</v>
      </c>
      <c r="K32" s="315">
        <v>1593</v>
      </c>
      <c r="L32" s="317">
        <v>51.1</v>
      </c>
      <c r="M32" s="207">
        <v>780</v>
      </c>
      <c r="N32" s="98">
        <v>25</v>
      </c>
      <c r="O32" s="207">
        <v>414</v>
      </c>
      <c r="P32" s="98">
        <v>13.3</v>
      </c>
      <c r="Q32" s="207">
        <v>329</v>
      </c>
      <c r="R32" s="98">
        <v>10.6</v>
      </c>
      <c r="S32" s="325">
        <v>3116</v>
      </c>
      <c r="T32" s="317">
        <v>98.3</v>
      </c>
      <c r="U32" s="209">
        <v>54</v>
      </c>
      <c r="V32" s="111">
        <v>1.7</v>
      </c>
      <c r="W32" s="211">
        <v>3170</v>
      </c>
      <c r="X32" s="4"/>
      <c r="Y32" s="3"/>
    </row>
    <row r="33" spans="1:25" x14ac:dyDescent="0.2">
      <c r="A33" s="93" t="s">
        <v>40</v>
      </c>
      <c r="B33" s="91">
        <v>2018</v>
      </c>
      <c r="C33" s="185">
        <v>36</v>
      </c>
      <c r="D33" s="105">
        <v>23.5</v>
      </c>
      <c r="E33" s="185">
        <v>35</v>
      </c>
      <c r="F33" s="108">
        <v>22.9</v>
      </c>
      <c r="G33" s="185">
        <v>31</v>
      </c>
      <c r="H33" s="105">
        <v>20.3</v>
      </c>
      <c r="I33" s="185">
        <v>51</v>
      </c>
      <c r="J33" s="108">
        <v>33.299999999999997</v>
      </c>
      <c r="K33" s="315">
        <v>153</v>
      </c>
      <c r="L33" s="317">
        <v>28.2</v>
      </c>
      <c r="M33" s="207">
        <v>204</v>
      </c>
      <c r="N33" s="98">
        <v>37.6</v>
      </c>
      <c r="O33" s="207">
        <v>107</v>
      </c>
      <c r="P33" s="98">
        <v>19.7</v>
      </c>
      <c r="Q33" s="207">
        <v>78</v>
      </c>
      <c r="R33" s="98">
        <v>14.4</v>
      </c>
      <c r="S33" s="325">
        <v>542</v>
      </c>
      <c r="T33" s="317">
        <v>96.8</v>
      </c>
      <c r="U33" s="209"/>
      <c r="V33" s="111"/>
      <c r="W33" s="211"/>
      <c r="X33" s="4"/>
      <c r="Y33" s="3"/>
    </row>
    <row r="34" spans="1:25" x14ac:dyDescent="0.2">
      <c r="A34" s="93"/>
      <c r="B34" s="91">
        <v>2019</v>
      </c>
      <c r="C34" s="185">
        <v>33</v>
      </c>
      <c r="D34" s="105">
        <v>19.3</v>
      </c>
      <c r="E34" s="185">
        <v>46</v>
      </c>
      <c r="F34" s="108">
        <v>26.9</v>
      </c>
      <c r="G34" s="185">
        <v>37</v>
      </c>
      <c r="H34" s="105">
        <v>21.6</v>
      </c>
      <c r="I34" s="185">
        <v>55</v>
      </c>
      <c r="J34" s="108">
        <v>32.200000000000003</v>
      </c>
      <c r="K34" s="315">
        <v>171</v>
      </c>
      <c r="L34" s="317">
        <v>28.4</v>
      </c>
      <c r="M34" s="207">
        <v>214</v>
      </c>
      <c r="N34" s="98">
        <v>35.5</v>
      </c>
      <c r="O34" s="207">
        <v>112</v>
      </c>
      <c r="P34" s="98">
        <v>18.600000000000001</v>
      </c>
      <c r="Q34" s="207">
        <v>105</v>
      </c>
      <c r="R34" s="98">
        <v>17.399999999999999</v>
      </c>
      <c r="S34" s="325">
        <v>602</v>
      </c>
      <c r="T34" s="317">
        <v>96.8</v>
      </c>
      <c r="U34" s="209"/>
      <c r="V34" s="111"/>
      <c r="W34" s="211"/>
      <c r="X34" s="4"/>
      <c r="Y34" s="3"/>
    </row>
    <row r="35" spans="1:25" x14ac:dyDescent="0.2">
      <c r="A35" s="93"/>
      <c r="B35" s="91">
        <v>2020</v>
      </c>
      <c r="C35" s="185">
        <v>21</v>
      </c>
      <c r="D35" s="105">
        <v>18.8</v>
      </c>
      <c r="E35" s="185">
        <v>16</v>
      </c>
      <c r="F35" s="108">
        <v>14.3</v>
      </c>
      <c r="G35" s="185">
        <v>26</v>
      </c>
      <c r="H35" s="105">
        <v>23.2</v>
      </c>
      <c r="I35" s="185">
        <v>49</v>
      </c>
      <c r="J35" s="108">
        <v>43.8</v>
      </c>
      <c r="K35" s="315">
        <v>112</v>
      </c>
      <c r="L35" s="317">
        <v>28.3</v>
      </c>
      <c r="M35" s="207">
        <v>126</v>
      </c>
      <c r="N35" s="98">
        <v>31.8</v>
      </c>
      <c r="O35" s="207">
        <v>74</v>
      </c>
      <c r="P35" s="98">
        <v>18.7</v>
      </c>
      <c r="Q35" s="207">
        <v>84</v>
      </c>
      <c r="R35" s="98">
        <v>21.2</v>
      </c>
      <c r="S35" s="325">
        <v>396</v>
      </c>
      <c r="T35" s="317">
        <v>96.4</v>
      </c>
      <c r="U35" s="209"/>
      <c r="V35" s="111"/>
      <c r="W35" s="211"/>
      <c r="X35" s="4"/>
      <c r="Y35" s="3"/>
    </row>
    <row r="36" spans="1:25" x14ac:dyDescent="0.2">
      <c r="A36" s="93"/>
      <c r="B36" s="91" t="s">
        <v>7</v>
      </c>
      <c r="C36" s="185">
        <v>90</v>
      </c>
      <c r="D36" s="105">
        <v>20.6</v>
      </c>
      <c r="E36" s="185">
        <v>97</v>
      </c>
      <c r="F36" s="108">
        <v>22.2</v>
      </c>
      <c r="G36" s="185">
        <v>94</v>
      </c>
      <c r="H36" s="105">
        <v>21.6</v>
      </c>
      <c r="I36" s="185">
        <v>155</v>
      </c>
      <c r="J36" s="108">
        <v>35.6</v>
      </c>
      <c r="K36" s="315">
        <v>436</v>
      </c>
      <c r="L36" s="317">
        <v>28.3</v>
      </c>
      <c r="M36" s="207">
        <v>544</v>
      </c>
      <c r="N36" s="98">
        <v>35.299999999999997</v>
      </c>
      <c r="O36" s="207">
        <v>293</v>
      </c>
      <c r="P36" s="98">
        <v>19</v>
      </c>
      <c r="Q36" s="207">
        <v>267</v>
      </c>
      <c r="R36" s="98">
        <v>17.3</v>
      </c>
      <c r="S36" s="325">
        <v>1540</v>
      </c>
      <c r="T36" s="317">
        <v>96.7</v>
      </c>
      <c r="U36" s="209">
        <v>53</v>
      </c>
      <c r="V36" s="111">
        <v>3.3</v>
      </c>
      <c r="W36" s="211">
        <v>1593</v>
      </c>
      <c r="X36" s="4"/>
      <c r="Y36" s="3"/>
    </row>
    <row r="37" spans="1:25" x14ac:dyDescent="0.2">
      <c r="A37" s="93" t="s">
        <v>41</v>
      </c>
      <c r="B37" s="91">
        <v>2018</v>
      </c>
      <c r="C37" s="185">
        <v>97</v>
      </c>
      <c r="D37" s="105">
        <v>29</v>
      </c>
      <c r="E37" s="185">
        <v>64</v>
      </c>
      <c r="F37" s="108">
        <v>19.100000000000001</v>
      </c>
      <c r="G37" s="185">
        <v>68</v>
      </c>
      <c r="H37" s="105">
        <v>20.3</v>
      </c>
      <c r="I37" s="185">
        <v>106</v>
      </c>
      <c r="J37" s="108">
        <v>31.6</v>
      </c>
      <c r="K37" s="315">
        <v>335</v>
      </c>
      <c r="L37" s="317">
        <v>49.6</v>
      </c>
      <c r="M37" s="207">
        <v>178</v>
      </c>
      <c r="N37" s="98">
        <v>26.3</v>
      </c>
      <c r="O37" s="207">
        <v>91</v>
      </c>
      <c r="P37" s="98">
        <v>13.5</v>
      </c>
      <c r="Q37" s="207">
        <v>72</v>
      </c>
      <c r="R37" s="98">
        <v>10.7</v>
      </c>
      <c r="S37" s="325">
        <v>676</v>
      </c>
      <c r="T37" s="317">
        <v>99.9</v>
      </c>
      <c r="U37" s="209"/>
      <c r="V37" s="111"/>
      <c r="W37" s="211"/>
      <c r="X37" s="4"/>
      <c r="Y37" s="3"/>
    </row>
    <row r="38" spans="1:25" x14ac:dyDescent="0.2">
      <c r="A38" s="93"/>
      <c r="B38" s="91">
        <v>2019</v>
      </c>
      <c r="C38" s="185">
        <v>94</v>
      </c>
      <c r="D38" s="105">
        <v>25.1</v>
      </c>
      <c r="E38" s="185">
        <v>80</v>
      </c>
      <c r="F38" s="108">
        <v>21.3</v>
      </c>
      <c r="G38" s="185">
        <v>99</v>
      </c>
      <c r="H38" s="105">
        <v>26.4</v>
      </c>
      <c r="I38" s="185">
        <v>102</v>
      </c>
      <c r="J38" s="108">
        <v>27.2</v>
      </c>
      <c r="K38" s="315">
        <v>375</v>
      </c>
      <c r="L38" s="317">
        <v>50.4</v>
      </c>
      <c r="M38" s="207">
        <v>171</v>
      </c>
      <c r="N38" s="98">
        <v>23</v>
      </c>
      <c r="O38" s="207">
        <v>110</v>
      </c>
      <c r="P38" s="98">
        <v>14.8</v>
      </c>
      <c r="Q38" s="207">
        <v>88</v>
      </c>
      <c r="R38" s="98">
        <v>11.8</v>
      </c>
      <c r="S38" s="325">
        <v>744</v>
      </c>
      <c r="T38" s="317">
        <v>99.6</v>
      </c>
      <c r="U38" s="209"/>
      <c r="V38" s="111"/>
      <c r="W38" s="211"/>
      <c r="X38" s="4"/>
      <c r="Y38" s="3"/>
    </row>
    <row r="39" spans="1:25" x14ac:dyDescent="0.2">
      <c r="A39" s="93"/>
      <c r="B39" s="91">
        <v>2020</v>
      </c>
      <c r="C39" s="185">
        <v>98</v>
      </c>
      <c r="D39" s="105">
        <v>29.1</v>
      </c>
      <c r="E39" s="185">
        <v>65</v>
      </c>
      <c r="F39" s="108">
        <v>19.3</v>
      </c>
      <c r="G39" s="185">
        <v>92</v>
      </c>
      <c r="H39" s="105">
        <v>27.3</v>
      </c>
      <c r="I39" s="185">
        <v>82</v>
      </c>
      <c r="J39" s="108">
        <v>24.3</v>
      </c>
      <c r="K39" s="315">
        <v>337</v>
      </c>
      <c r="L39" s="317">
        <v>50</v>
      </c>
      <c r="M39" s="207">
        <v>144</v>
      </c>
      <c r="N39" s="98">
        <v>21.4</v>
      </c>
      <c r="O39" s="207">
        <v>96</v>
      </c>
      <c r="P39" s="98">
        <v>14.2</v>
      </c>
      <c r="Q39" s="207">
        <v>97</v>
      </c>
      <c r="R39" s="98">
        <v>14.4</v>
      </c>
      <c r="S39" s="325">
        <v>674</v>
      </c>
      <c r="T39" s="317">
        <v>98.5</v>
      </c>
      <c r="U39" s="209"/>
      <c r="V39" s="111"/>
      <c r="W39" s="211"/>
      <c r="X39" s="4"/>
      <c r="Y39" s="3"/>
    </row>
    <row r="40" spans="1:25" x14ac:dyDescent="0.2">
      <c r="A40" s="93"/>
      <c r="B40" s="91" t="s">
        <v>7</v>
      </c>
      <c r="C40" s="185">
        <v>289</v>
      </c>
      <c r="D40" s="105">
        <v>27.6</v>
      </c>
      <c r="E40" s="185">
        <v>209</v>
      </c>
      <c r="F40" s="108">
        <v>20</v>
      </c>
      <c r="G40" s="185">
        <v>259</v>
      </c>
      <c r="H40" s="105">
        <v>24.7</v>
      </c>
      <c r="I40" s="185">
        <v>290</v>
      </c>
      <c r="J40" s="108">
        <v>27.7</v>
      </c>
      <c r="K40" s="315">
        <v>1047</v>
      </c>
      <c r="L40" s="317">
        <v>50</v>
      </c>
      <c r="M40" s="207">
        <v>493</v>
      </c>
      <c r="N40" s="98">
        <v>23.5</v>
      </c>
      <c r="O40" s="207">
        <v>297</v>
      </c>
      <c r="P40" s="98">
        <v>14.2</v>
      </c>
      <c r="Q40" s="207">
        <v>257</v>
      </c>
      <c r="R40" s="98">
        <v>12.3</v>
      </c>
      <c r="S40" s="325">
        <v>2094</v>
      </c>
      <c r="T40" s="317">
        <v>99.3</v>
      </c>
      <c r="U40" s="209">
        <v>14</v>
      </c>
      <c r="V40" s="111">
        <v>0.7</v>
      </c>
      <c r="W40" s="211">
        <v>2108</v>
      </c>
      <c r="X40" s="4"/>
      <c r="Y40" s="3"/>
    </row>
    <row r="41" spans="1:25" x14ac:dyDescent="0.2">
      <c r="A41" s="93" t="s">
        <v>42</v>
      </c>
      <c r="B41" s="92">
        <v>2018</v>
      </c>
      <c r="C41" s="185">
        <v>59</v>
      </c>
      <c r="D41" s="105">
        <v>35.299999999999997</v>
      </c>
      <c r="E41" s="185">
        <v>34</v>
      </c>
      <c r="F41" s="108">
        <v>20.399999999999999</v>
      </c>
      <c r="G41" s="185">
        <v>44</v>
      </c>
      <c r="H41" s="105">
        <v>26.3</v>
      </c>
      <c r="I41" s="185">
        <v>30</v>
      </c>
      <c r="J41" s="108">
        <v>18</v>
      </c>
      <c r="K41" s="315">
        <v>167</v>
      </c>
      <c r="L41" s="317">
        <v>51.5</v>
      </c>
      <c r="M41" s="207">
        <v>83</v>
      </c>
      <c r="N41" s="98">
        <v>25.6</v>
      </c>
      <c r="O41" s="207">
        <v>47</v>
      </c>
      <c r="P41" s="98">
        <v>14.5</v>
      </c>
      <c r="Q41" s="207">
        <v>27</v>
      </c>
      <c r="R41" s="98">
        <v>8.3000000000000007</v>
      </c>
      <c r="S41" s="325">
        <v>324</v>
      </c>
      <c r="T41" s="317">
        <v>95.9</v>
      </c>
      <c r="U41" s="209"/>
      <c r="V41" s="111"/>
      <c r="W41" s="212"/>
      <c r="X41" s="4"/>
      <c r="Y41" s="3"/>
    </row>
    <row r="42" spans="1:25" x14ac:dyDescent="0.2">
      <c r="A42" s="93"/>
      <c r="B42" s="92">
        <v>2019</v>
      </c>
      <c r="C42" s="185">
        <v>46</v>
      </c>
      <c r="D42" s="105">
        <v>31.1</v>
      </c>
      <c r="E42" s="185">
        <v>23</v>
      </c>
      <c r="F42" s="108">
        <v>15.5</v>
      </c>
      <c r="G42" s="185">
        <v>39</v>
      </c>
      <c r="H42" s="105">
        <v>26.4</v>
      </c>
      <c r="I42" s="185">
        <v>40</v>
      </c>
      <c r="J42" s="108">
        <v>27</v>
      </c>
      <c r="K42" s="315">
        <v>148</v>
      </c>
      <c r="L42" s="317">
        <v>49.5</v>
      </c>
      <c r="M42" s="207">
        <v>84</v>
      </c>
      <c r="N42" s="98">
        <v>28.1</v>
      </c>
      <c r="O42" s="207">
        <v>43</v>
      </c>
      <c r="P42" s="98">
        <v>14.4</v>
      </c>
      <c r="Q42" s="207">
        <v>24</v>
      </c>
      <c r="R42" s="98">
        <v>8</v>
      </c>
      <c r="S42" s="325">
        <v>299</v>
      </c>
      <c r="T42" s="317">
        <v>98.4</v>
      </c>
      <c r="U42" s="209"/>
      <c r="V42" s="111"/>
      <c r="W42" s="212"/>
      <c r="X42" s="4"/>
      <c r="Y42" s="3"/>
    </row>
    <row r="43" spans="1:25" x14ac:dyDescent="0.2">
      <c r="A43" s="93"/>
      <c r="B43" s="92">
        <v>2020</v>
      </c>
      <c r="C43" s="185">
        <v>57</v>
      </c>
      <c r="D43" s="105">
        <v>45.6</v>
      </c>
      <c r="E43" s="185">
        <v>29</v>
      </c>
      <c r="F43" s="108">
        <v>23.2</v>
      </c>
      <c r="G43" s="185">
        <v>27</v>
      </c>
      <c r="H43" s="105">
        <v>21.6</v>
      </c>
      <c r="I43" s="185">
        <v>12</v>
      </c>
      <c r="J43" s="108">
        <v>9.6</v>
      </c>
      <c r="K43" s="315">
        <v>125</v>
      </c>
      <c r="L43" s="317">
        <v>54.1</v>
      </c>
      <c r="M43" s="207">
        <v>38</v>
      </c>
      <c r="N43" s="98">
        <v>16.5</v>
      </c>
      <c r="O43" s="207">
        <v>36</v>
      </c>
      <c r="P43" s="98">
        <v>15.6</v>
      </c>
      <c r="Q43" s="207">
        <v>32</v>
      </c>
      <c r="R43" s="98">
        <v>13.9</v>
      </c>
      <c r="S43" s="325">
        <v>231</v>
      </c>
      <c r="T43" s="317">
        <v>96.3</v>
      </c>
      <c r="U43" s="209"/>
      <c r="V43" s="111"/>
      <c r="W43" s="212"/>
      <c r="X43" s="4"/>
      <c r="Y43" s="3"/>
    </row>
    <row r="44" spans="1:25" x14ac:dyDescent="0.2">
      <c r="A44" s="93"/>
      <c r="B44" s="92" t="s">
        <v>7</v>
      </c>
      <c r="C44" s="185">
        <v>162</v>
      </c>
      <c r="D44" s="105">
        <v>36.799999999999997</v>
      </c>
      <c r="E44" s="185">
        <v>86</v>
      </c>
      <c r="F44" s="108">
        <v>19.5</v>
      </c>
      <c r="G44" s="185">
        <v>110</v>
      </c>
      <c r="H44" s="105">
        <v>25</v>
      </c>
      <c r="I44" s="185">
        <v>82</v>
      </c>
      <c r="J44" s="108">
        <v>18.600000000000001</v>
      </c>
      <c r="K44" s="315">
        <v>440</v>
      </c>
      <c r="L44" s="317">
        <v>51.5</v>
      </c>
      <c r="M44" s="207">
        <v>205</v>
      </c>
      <c r="N44" s="98">
        <v>24</v>
      </c>
      <c r="O44" s="207">
        <v>126</v>
      </c>
      <c r="P44" s="98">
        <v>14.8</v>
      </c>
      <c r="Q44" s="207">
        <v>83</v>
      </c>
      <c r="R44" s="98">
        <v>9.6999999999999993</v>
      </c>
      <c r="S44" s="325">
        <v>854</v>
      </c>
      <c r="T44" s="317">
        <v>96.8</v>
      </c>
      <c r="U44" s="209">
        <v>28</v>
      </c>
      <c r="V44" s="111">
        <v>3.2</v>
      </c>
      <c r="W44" s="212">
        <v>882</v>
      </c>
      <c r="X44" s="4"/>
      <c r="Y44" s="3"/>
    </row>
    <row r="45" spans="1:25" x14ac:dyDescent="0.2">
      <c r="A45" s="93" t="s">
        <v>43</v>
      </c>
      <c r="B45" s="92">
        <v>2018</v>
      </c>
      <c r="C45" s="185">
        <v>112</v>
      </c>
      <c r="D45" s="105">
        <v>37.200000000000003</v>
      </c>
      <c r="E45" s="185">
        <v>92</v>
      </c>
      <c r="F45" s="108">
        <v>30.6</v>
      </c>
      <c r="G45" s="185">
        <v>50</v>
      </c>
      <c r="H45" s="105">
        <v>16.600000000000001</v>
      </c>
      <c r="I45" s="185">
        <v>47</v>
      </c>
      <c r="J45" s="108">
        <v>15.6</v>
      </c>
      <c r="K45" s="315">
        <v>301</v>
      </c>
      <c r="L45" s="317">
        <v>47</v>
      </c>
      <c r="M45" s="207">
        <v>150</v>
      </c>
      <c r="N45" s="98">
        <v>23.4</v>
      </c>
      <c r="O45" s="207">
        <v>103</v>
      </c>
      <c r="P45" s="98">
        <v>16.100000000000001</v>
      </c>
      <c r="Q45" s="207">
        <v>86</v>
      </c>
      <c r="R45" s="98">
        <v>13.4</v>
      </c>
      <c r="S45" s="325">
        <v>640</v>
      </c>
      <c r="T45" s="317">
        <v>98.3</v>
      </c>
      <c r="U45" s="209"/>
      <c r="V45" s="111"/>
      <c r="W45" s="212"/>
      <c r="X45" s="4"/>
      <c r="Y45" s="3"/>
    </row>
    <row r="46" spans="1:25" x14ac:dyDescent="0.2">
      <c r="A46" s="93"/>
      <c r="B46" s="92">
        <v>2019</v>
      </c>
      <c r="C46" s="185">
        <v>78</v>
      </c>
      <c r="D46" s="105">
        <v>32.9</v>
      </c>
      <c r="E46" s="185">
        <v>69</v>
      </c>
      <c r="F46" s="108">
        <v>29.1</v>
      </c>
      <c r="G46" s="185">
        <v>44</v>
      </c>
      <c r="H46" s="105">
        <v>18.600000000000001</v>
      </c>
      <c r="I46" s="185">
        <v>46</v>
      </c>
      <c r="J46" s="108">
        <v>19.399999999999999</v>
      </c>
      <c r="K46" s="315">
        <v>237</v>
      </c>
      <c r="L46" s="317">
        <v>38.200000000000003</v>
      </c>
      <c r="M46" s="207">
        <v>168</v>
      </c>
      <c r="N46" s="98">
        <v>27.1</v>
      </c>
      <c r="O46" s="207">
        <v>132</v>
      </c>
      <c r="P46" s="98">
        <v>21.3</v>
      </c>
      <c r="Q46" s="207">
        <v>84</v>
      </c>
      <c r="R46" s="98">
        <v>13.5</v>
      </c>
      <c r="S46" s="325">
        <v>621</v>
      </c>
      <c r="T46" s="317">
        <v>98.4</v>
      </c>
      <c r="U46" s="209"/>
      <c r="V46" s="111"/>
      <c r="W46" s="212"/>
      <c r="X46" s="4"/>
      <c r="Y46" s="3"/>
    </row>
    <row r="47" spans="1:25" x14ac:dyDescent="0.2">
      <c r="A47" s="93"/>
      <c r="B47" s="92">
        <v>2020</v>
      </c>
      <c r="C47" s="185">
        <v>59</v>
      </c>
      <c r="D47" s="105">
        <v>30.4</v>
      </c>
      <c r="E47" s="185">
        <v>53</v>
      </c>
      <c r="F47" s="108">
        <v>27.3</v>
      </c>
      <c r="G47" s="185">
        <v>30</v>
      </c>
      <c r="H47" s="105">
        <v>15.5</v>
      </c>
      <c r="I47" s="185">
        <v>52</v>
      </c>
      <c r="J47" s="108">
        <v>26.8</v>
      </c>
      <c r="K47" s="315">
        <v>194</v>
      </c>
      <c r="L47" s="317">
        <v>41</v>
      </c>
      <c r="M47" s="207">
        <v>110</v>
      </c>
      <c r="N47" s="98">
        <v>23.3</v>
      </c>
      <c r="O47" s="207">
        <v>85</v>
      </c>
      <c r="P47" s="98">
        <v>18</v>
      </c>
      <c r="Q47" s="207">
        <v>84</v>
      </c>
      <c r="R47" s="98">
        <v>17.8</v>
      </c>
      <c r="S47" s="325">
        <v>473</v>
      </c>
      <c r="T47" s="317">
        <v>94.2</v>
      </c>
      <c r="U47" s="209"/>
      <c r="V47" s="111"/>
      <c r="W47" s="212"/>
      <c r="X47" s="4"/>
      <c r="Y47" s="3"/>
    </row>
    <row r="48" spans="1:25" x14ac:dyDescent="0.2">
      <c r="A48" s="93"/>
      <c r="B48" s="92" t="s">
        <v>7</v>
      </c>
      <c r="C48" s="185">
        <v>249</v>
      </c>
      <c r="D48" s="105">
        <v>34</v>
      </c>
      <c r="E48" s="185">
        <v>214</v>
      </c>
      <c r="F48" s="108">
        <v>29.2</v>
      </c>
      <c r="G48" s="185">
        <v>124</v>
      </c>
      <c r="H48" s="105">
        <v>16.899999999999999</v>
      </c>
      <c r="I48" s="185">
        <v>145</v>
      </c>
      <c r="J48" s="108">
        <v>19.8</v>
      </c>
      <c r="K48" s="315">
        <v>732</v>
      </c>
      <c r="L48" s="317">
        <v>42.2</v>
      </c>
      <c r="M48" s="207">
        <v>428</v>
      </c>
      <c r="N48" s="98">
        <v>24.7</v>
      </c>
      <c r="O48" s="207">
        <v>320</v>
      </c>
      <c r="P48" s="98">
        <v>18.5</v>
      </c>
      <c r="Q48" s="207">
        <v>254</v>
      </c>
      <c r="R48" s="98">
        <v>14.6</v>
      </c>
      <c r="S48" s="325">
        <v>1734</v>
      </c>
      <c r="T48" s="317">
        <v>97.2</v>
      </c>
      <c r="U48" s="209">
        <v>50</v>
      </c>
      <c r="V48" s="111">
        <v>2.8</v>
      </c>
      <c r="W48" s="212">
        <v>1784</v>
      </c>
      <c r="X48" s="4"/>
      <c r="Y48" s="3"/>
    </row>
    <row r="49" spans="1:25" x14ac:dyDescent="0.2">
      <c r="A49" s="93" t="s">
        <v>44</v>
      </c>
      <c r="B49" s="92">
        <v>2018</v>
      </c>
      <c r="C49" s="185">
        <v>31</v>
      </c>
      <c r="D49" s="105">
        <v>24.2</v>
      </c>
      <c r="E49" s="185">
        <v>56</v>
      </c>
      <c r="F49" s="108">
        <v>43.8</v>
      </c>
      <c r="G49" s="185">
        <v>17</v>
      </c>
      <c r="H49" s="105">
        <v>13.3</v>
      </c>
      <c r="I49" s="185">
        <v>24</v>
      </c>
      <c r="J49" s="108">
        <v>18.8</v>
      </c>
      <c r="K49" s="315">
        <v>128</v>
      </c>
      <c r="L49" s="317">
        <v>45.2</v>
      </c>
      <c r="M49" s="207">
        <v>69</v>
      </c>
      <c r="N49" s="98">
        <v>24.4</v>
      </c>
      <c r="O49" s="207">
        <v>29</v>
      </c>
      <c r="P49" s="98">
        <v>10.199999999999999</v>
      </c>
      <c r="Q49" s="207">
        <v>57</v>
      </c>
      <c r="R49" s="98">
        <v>20.100000000000001</v>
      </c>
      <c r="S49" s="325">
        <v>283</v>
      </c>
      <c r="T49" s="317">
        <v>93.4</v>
      </c>
      <c r="U49" s="209"/>
      <c r="V49" s="111"/>
      <c r="W49" s="212"/>
      <c r="X49" s="4"/>
      <c r="Y49" s="3"/>
    </row>
    <row r="50" spans="1:25" x14ac:dyDescent="0.2">
      <c r="A50" s="93"/>
      <c r="B50" s="92">
        <v>2019</v>
      </c>
      <c r="C50" s="185">
        <v>34</v>
      </c>
      <c r="D50" s="105">
        <v>26.6</v>
      </c>
      <c r="E50" s="185">
        <v>34</v>
      </c>
      <c r="F50" s="108">
        <v>26.6</v>
      </c>
      <c r="G50" s="185">
        <v>25</v>
      </c>
      <c r="H50" s="105">
        <v>19.5</v>
      </c>
      <c r="I50" s="185">
        <v>35</v>
      </c>
      <c r="J50" s="108">
        <v>27.3</v>
      </c>
      <c r="K50" s="315">
        <v>128</v>
      </c>
      <c r="L50" s="317">
        <v>40.1</v>
      </c>
      <c r="M50" s="207">
        <v>85</v>
      </c>
      <c r="N50" s="98">
        <v>26.6</v>
      </c>
      <c r="O50" s="207">
        <v>44</v>
      </c>
      <c r="P50" s="98">
        <v>13.8</v>
      </c>
      <c r="Q50" s="207">
        <v>62</v>
      </c>
      <c r="R50" s="98">
        <v>19.399999999999999</v>
      </c>
      <c r="S50" s="325">
        <v>319</v>
      </c>
      <c r="T50" s="317">
        <v>95.5</v>
      </c>
      <c r="U50" s="209"/>
      <c r="V50" s="111"/>
      <c r="W50" s="212"/>
      <c r="X50" s="4"/>
      <c r="Y50" s="3"/>
    </row>
    <row r="51" spans="1:25" x14ac:dyDescent="0.2">
      <c r="A51" s="93"/>
      <c r="B51" s="92">
        <v>2020</v>
      </c>
      <c r="C51" s="185">
        <v>11</v>
      </c>
      <c r="D51" s="105">
        <v>19.3</v>
      </c>
      <c r="E51" s="185">
        <v>11</v>
      </c>
      <c r="F51" s="108">
        <v>19.3</v>
      </c>
      <c r="G51" s="185">
        <v>12</v>
      </c>
      <c r="H51" s="105">
        <v>21.1</v>
      </c>
      <c r="I51" s="185">
        <v>23</v>
      </c>
      <c r="J51" s="108">
        <v>40.4</v>
      </c>
      <c r="K51" s="315">
        <v>57</v>
      </c>
      <c r="L51" s="317">
        <v>36.799999999999997</v>
      </c>
      <c r="M51" s="207">
        <v>33</v>
      </c>
      <c r="N51" s="98">
        <v>21.3</v>
      </c>
      <c r="O51" s="207">
        <v>26</v>
      </c>
      <c r="P51" s="98">
        <v>16.8</v>
      </c>
      <c r="Q51" s="207">
        <v>39</v>
      </c>
      <c r="R51" s="98">
        <v>25.2</v>
      </c>
      <c r="S51" s="325">
        <v>155</v>
      </c>
      <c r="T51" s="317">
        <v>91.2</v>
      </c>
      <c r="U51" s="209"/>
      <c r="V51" s="111"/>
      <c r="W51" s="212"/>
      <c r="X51" s="4"/>
      <c r="Y51" s="3"/>
    </row>
    <row r="52" spans="1:25" x14ac:dyDescent="0.2">
      <c r="A52" s="93"/>
      <c r="B52" s="92" t="s">
        <v>7</v>
      </c>
      <c r="C52" s="185">
        <v>76</v>
      </c>
      <c r="D52" s="105">
        <v>24.3</v>
      </c>
      <c r="E52" s="185">
        <v>101</v>
      </c>
      <c r="F52" s="108">
        <v>32.299999999999997</v>
      </c>
      <c r="G52" s="185">
        <v>54</v>
      </c>
      <c r="H52" s="105">
        <v>17.3</v>
      </c>
      <c r="I52" s="185">
        <v>82</v>
      </c>
      <c r="J52" s="108">
        <v>26.2</v>
      </c>
      <c r="K52" s="315">
        <v>313</v>
      </c>
      <c r="L52" s="317">
        <v>41.3</v>
      </c>
      <c r="M52" s="207">
        <v>187</v>
      </c>
      <c r="N52" s="98">
        <v>24.7</v>
      </c>
      <c r="O52" s="207">
        <v>99</v>
      </c>
      <c r="P52" s="98">
        <v>13.1</v>
      </c>
      <c r="Q52" s="207">
        <v>158</v>
      </c>
      <c r="R52" s="98">
        <v>20.9</v>
      </c>
      <c r="S52" s="325">
        <v>757</v>
      </c>
      <c r="T52" s="317">
        <v>93.8</v>
      </c>
      <c r="U52" s="209">
        <v>50</v>
      </c>
      <c r="V52" s="111">
        <v>6.2</v>
      </c>
      <c r="W52" s="212">
        <v>807</v>
      </c>
      <c r="X52" s="4"/>
      <c r="Y52" s="3"/>
    </row>
    <row r="53" spans="1:25" x14ac:dyDescent="0.2">
      <c r="A53" s="93" t="s">
        <v>45</v>
      </c>
      <c r="B53" s="92">
        <v>2018</v>
      </c>
      <c r="C53" s="185">
        <v>50</v>
      </c>
      <c r="D53" s="105">
        <v>22.9</v>
      </c>
      <c r="E53" s="185">
        <v>66</v>
      </c>
      <c r="F53" s="108">
        <v>30.3</v>
      </c>
      <c r="G53" s="185">
        <v>50</v>
      </c>
      <c r="H53" s="105">
        <v>22.9</v>
      </c>
      <c r="I53" s="185">
        <v>52</v>
      </c>
      <c r="J53" s="108">
        <v>23.9</v>
      </c>
      <c r="K53" s="315">
        <v>218</v>
      </c>
      <c r="L53" s="317">
        <v>34.1</v>
      </c>
      <c r="M53" s="207">
        <v>182</v>
      </c>
      <c r="N53" s="98">
        <v>28.5</v>
      </c>
      <c r="O53" s="207">
        <v>108</v>
      </c>
      <c r="P53" s="98">
        <v>16.899999999999999</v>
      </c>
      <c r="Q53" s="207">
        <v>131</v>
      </c>
      <c r="R53" s="98">
        <v>20.5</v>
      </c>
      <c r="S53" s="325">
        <v>639</v>
      </c>
      <c r="T53" s="317">
        <v>91.9</v>
      </c>
      <c r="U53" s="209"/>
      <c r="V53" s="111"/>
      <c r="W53" s="212"/>
      <c r="X53" s="4"/>
      <c r="Y53" s="3"/>
    </row>
    <row r="54" spans="1:25" x14ac:dyDescent="0.2">
      <c r="A54" s="93"/>
      <c r="B54" s="92">
        <v>2019</v>
      </c>
      <c r="C54" s="185">
        <v>37</v>
      </c>
      <c r="D54" s="105">
        <v>22.2</v>
      </c>
      <c r="E54" s="185">
        <v>58</v>
      </c>
      <c r="F54" s="108">
        <v>34.700000000000003</v>
      </c>
      <c r="G54" s="185">
        <v>31</v>
      </c>
      <c r="H54" s="105">
        <v>18.600000000000001</v>
      </c>
      <c r="I54" s="185">
        <v>41</v>
      </c>
      <c r="J54" s="108">
        <v>24.6</v>
      </c>
      <c r="K54" s="315">
        <v>167</v>
      </c>
      <c r="L54" s="317">
        <v>28.7</v>
      </c>
      <c r="M54" s="207">
        <v>177</v>
      </c>
      <c r="N54" s="98">
        <v>30.5</v>
      </c>
      <c r="O54" s="207">
        <v>89</v>
      </c>
      <c r="P54" s="98">
        <v>15.3</v>
      </c>
      <c r="Q54" s="207">
        <v>148</v>
      </c>
      <c r="R54" s="98">
        <v>25.5</v>
      </c>
      <c r="S54" s="325">
        <v>581</v>
      </c>
      <c r="T54" s="317">
        <v>95.4</v>
      </c>
      <c r="U54" s="209"/>
      <c r="V54" s="111"/>
      <c r="W54" s="212"/>
      <c r="X54" s="4"/>
      <c r="Y54" s="3"/>
    </row>
    <row r="55" spans="1:25" x14ac:dyDescent="0.2">
      <c r="A55" s="93"/>
      <c r="B55" s="92">
        <v>2020</v>
      </c>
      <c r="C55" s="185">
        <v>21</v>
      </c>
      <c r="D55" s="105">
        <v>14.3</v>
      </c>
      <c r="E55" s="185">
        <v>34</v>
      </c>
      <c r="F55" s="108">
        <v>23.1</v>
      </c>
      <c r="G55" s="185">
        <v>39</v>
      </c>
      <c r="H55" s="105">
        <v>26.5</v>
      </c>
      <c r="I55" s="185">
        <v>53</v>
      </c>
      <c r="J55" s="108">
        <v>36.1</v>
      </c>
      <c r="K55" s="315">
        <v>147</v>
      </c>
      <c r="L55" s="317">
        <v>30.7</v>
      </c>
      <c r="M55" s="207">
        <v>133</v>
      </c>
      <c r="N55" s="98">
        <v>27.8</v>
      </c>
      <c r="O55" s="207">
        <v>77</v>
      </c>
      <c r="P55" s="98">
        <v>16.100000000000001</v>
      </c>
      <c r="Q55" s="207">
        <v>122</v>
      </c>
      <c r="R55" s="98">
        <v>25.5</v>
      </c>
      <c r="S55" s="325">
        <v>479</v>
      </c>
      <c r="T55" s="317">
        <v>93.2</v>
      </c>
      <c r="U55" s="209"/>
      <c r="V55" s="111"/>
      <c r="W55" s="212"/>
      <c r="X55" s="4"/>
      <c r="Y55" s="3"/>
    </row>
    <row r="56" spans="1:25" x14ac:dyDescent="0.2">
      <c r="A56" s="93"/>
      <c r="B56" s="92" t="s">
        <v>7</v>
      </c>
      <c r="C56" s="185">
        <v>108</v>
      </c>
      <c r="D56" s="105">
        <v>20.3</v>
      </c>
      <c r="E56" s="185">
        <v>158</v>
      </c>
      <c r="F56" s="108">
        <v>29.7</v>
      </c>
      <c r="G56" s="185">
        <v>120</v>
      </c>
      <c r="H56" s="105">
        <v>22.6</v>
      </c>
      <c r="I56" s="185">
        <v>146</v>
      </c>
      <c r="J56" s="108">
        <v>27.4</v>
      </c>
      <c r="K56" s="315">
        <v>532</v>
      </c>
      <c r="L56" s="317">
        <v>31.3</v>
      </c>
      <c r="M56" s="207">
        <v>492</v>
      </c>
      <c r="N56" s="98">
        <v>29</v>
      </c>
      <c r="O56" s="207">
        <v>274</v>
      </c>
      <c r="P56" s="98">
        <v>16.100000000000001</v>
      </c>
      <c r="Q56" s="207">
        <v>401</v>
      </c>
      <c r="R56" s="98">
        <v>23.6</v>
      </c>
      <c r="S56" s="325">
        <v>1699</v>
      </c>
      <c r="T56" s="317">
        <v>93.5</v>
      </c>
      <c r="U56" s="209">
        <v>119</v>
      </c>
      <c r="V56" s="111">
        <v>6.5</v>
      </c>
      <c r="W56" s="212">
        <v>1818</v>
      </c>
      <c r="X56" s="4"/>
      <c r="Y56" s="3"/>
    </row>
    <row r="57" spans="1:25" x14ac:dyDescent="0.2">
      <c r="A57" s="93" t="s">
        <v>46</v>
      </c>
      <c r="B57" s="92">
        <v>2018</v>
      </c>
      <c r="C57" s="185">
        <v>37</v>
      </c>
      <c r="D57" s="105">
        <v>16.7</v>
      </c>
      <c r="E57" s="185">
        <v>61</v>
      </c>
      <c r="F57" s="108">
        <v>27.6</v>
      </c>
      <c r="G57" s="185">
        <v>49</v>
      </c>
      <c r="H57" s="105">
        <v>22.2</v>
      </c>
      <c r="I57" s="185">
        <v>74</v>
      </c>
      <c r="J57" s="108">
        <v>33.5</v>
      </c>
      <c r="K57" s="315">
        <v>221</v>
      </c>
      <c r="L57" s="317">
        <v>27.5</v>
      </c>
      <c r="M57" s="207">
        <v>259</v>
      </c>
      <c r="N57" s="98">
        <v>32.299999999999997</v>
      </c>
      <c r="O57" s="207">
        <v>127</v>
      </c>
      <c r="P57" s="98">
        <v>15.8</v>
      </c>
      <c r="Q57" s="207">
        <v>196</v>
      </c>
      <c r="R57" s="98">
        <v>24.4</v>
      </c>
      <c r="S57" s="325">
        <v>803</v>
      </c>
      <c r="T57" s="317">
        <v>97.7</v>
      </c>
      <c r="U57" s="209"/>
      <c r="V57" s="111"/>
      <c r="W57" s="212"/>
      <c r="X57" s="4"/>
      <c r="Y57" s="3"/>
    </row>
    <row r="58" spans="1:25" x14ac:dyDescent="0.2">
      <c r="A58" s="93"/>
      <c r="B58" s="92">
        <v>2019</v>
      </c>
      <c r="C58" s="185">
        <v>27</v>
      </c>
      <c r="D58" s="105">
        <v>15</v>
      </c>
      <c r="E58" s="185">
        <v>61</v>
      </c>
      <c r="F58" s="108">
        <v>33.9</v>
      </c>
      <c r="G58" s="185">
        <v>34</v>
      </c>
      <c r="H58" s="105">
        <v>18.899999999999999</v>
      </c>
      <c r="I58" s="185">
        <v>58</v>
      </c>
      <c r="J58" s="108">
        <v>32.200000000000003</v>
      </c>
      <c r="K58" s="315">
        <v>180</v>
      </c>
      <c r="L58" s="317">
        <v>25.1</v>
      </c>
      <c r="M58" s="207">
        <v>246</v>
      </c>
      <c r="N58" s="98">
        <v>34.299999999999997</v>
      </c>
      <c r="O58" s="207">
        <v>155</v>
      </c>
      <c r="P58" s="98">
        <v>21.6</v>
      </c>
      <c r="Q58" s="207">
        <v>136</v>
      </c>
      <c r="R58" s="98">
        <v>19</v>
      </c>
      <c r="S58" s="325">
        <v>717</v>
      </c>
      <c r="T58" s="317">
        <v>95.9</v>
      </c>
      <c r="U58" s="209"/>
      <c r="V58" s="111"/>
      <c r="W58" s="212"/>
      <c r="X58" s="4"/>
      <c r="Y58" s="3"/>
    </row>
    <row r="59" spans="1:25" x14ac:dyDescent="0.2">
      <c r="A59" s="93"/>
      <c r="B59" s="92">
        <v>2020</v>
      </c>
      <c r="C59" s="185">
        <v>23</v>
      </c>
      <c r="D59" s="105">
        <v>19.8</v>
      </c>
      <c r="E59" s="185">
        <v>29</v>
      </c>
      <c r="F59" s="108">
        <v>25</v>
      </c>
      <c r="G59" s="185">
        <v>29</v>
      </c>
      <c r="H59" s="105">
        <v>25</v>
      </c>
      <c r="I59" s="185">
        <v>35</v>
      </c>
      <c r="J59" s="108">
        <v>30.2</v>
      </c>
      <c r="K59" s="315">
        <v>116</v>
      </c>
      <c r="L59" s="317">
        <v>23</v>
      </c>
      <c r="M59" s="207">
        <v>181</v>
      </c>
      <c r="N59" s="98">
        <v>35.9</v>
      </c>
      <c r="O59" s="207">
        <v>98</v>
      </c>
      <c r="P59" s="98">
        <v>19.399999999999999</v>
      </c>
      <c r="Q59" s="207">
        <v>109</v>
      </c>
      <c r="R59" s="98">
        <v>21.6</v>
      </c>
      <c r="S59" s="325">
        <v>504</v>
      </c>
      <c r="T59" s="317">
        <v>96.6</v>
      </c>
      <c r="U59" s="209"/>
      <c r="V59" s="111"/>
      <c r="W59" s="212"/>
      <c r="X59" s="4"/>
      <c r="Y59" s="3"/>
    </row>
    <row r="60" spans="1:25" x14ac:dyDescent="0.2">
      <c r="A60" s="93"/>
      <c r="B60" s="92" t="s">
        <v>7</v>
      </c>
      <c r="C60" s="185">
        <v>87</v>
      </c>
      <c r="D60" s="105">
        <v>16.8</v>
      </c>
      <c r="E60" s="185">
        <v>151</v>
      </c>
      <c r="F60" s="108">
        <v>29.2</v>
      </c>
      <c r="G60" s="185">
        <v>112</v>
      </c>
      <c r="H60" s="105">
        <v>21.7</v>
      </c>
      <c r="I60" s="185">
        <v>167</v>
      </c>
      <c r="J60" s="108">
        <v>32.299999999999997</v>
      </c>
      <c r="K60" s="315">
        <v>517</v>
      </c>
      <c r="L60" s="317">
        <v>25.5</v>
      </c>
      <c r="M60" s="207">
        <v>686</v>
      </c>
      <c r="N60" s="98">
        <v>33.9</v>
      </c>
      <c r="O60" s="207">
        <v>380</v>
      </c>
      <c r="P60" s="98">
        <v>18.8</v>
      </c>
      <c r="Q60" s="207">
        <v>441</v>
      </c>
      <c r="R60" s="98">
        <v>21.8</v>
      </c>
      <c r="S60" s="325">
        <v>2024</v>
      </c>
      <c r="T60" s="317">
        <v>96.7</v>
      </c>
      <c r="U60" s="209">
        <v>68</v>
      </c>
      <c r="V60" s="111">
        <v>3.3</v>
      </c>
      <c r="W60" s="212">
        <v>2092</v>
      </c>
      <c r="X60" s="4"/>
      <c r="Y60" s="3"/>
    </row>
    <row r="61" spans="1:25" x14ac:dyDescent="0.2">
      <c r="A61" s="93" t="s">
        <v>47</v>
      </c>
      <c r="B61" s="92">
        <v>2018</v>
      </c>
      <c r="C61" s="185">
        <v>115</v>
      </c>
      <c r="D61" s="105">
        <v>35.700000000000003</v>
      </c>
      <c r="E61" s="185">
        <v>60</v>
      </c>
      <c r="F61" s="108">
        <v>18.600000000000001</v>
      </c>
      <c r="G61" s="185">
        <v>65</v>
      </c>
      <c r="H61" s="105">
        <v>20.2</v>
      </c>
      <c r="I61" s="185">
        <v>82</v>
      </c>
      <c r="J61" s="108">
        <v>25.5</v>
      </c>
      <c r="K61" s="315">
        <v>322</v>
      </c>
      <c r="L61" s="317">
        <v>56.6</v>
      </c>
      <c r="M61" s="207">
        <v>99</v>
      </c>
      <c r="N61" s="98">
        <v>17.399999999999999</v>
      </c>
      <c r="O61" s="207">
        <v>75</v>
      </c>
      <c r="P61" s="98">
        <v>13.2</v>
      </c>
      <c r="Q61" s="207">
        <v>73</v>
      </c>
      <c r="R61" s="98">
        <v>12.8</v>
      </c>
      <c r="S61" s="325">
        <v>569</v>
      </c>
      <c r="T61" s="317">
        <v>99.1</v>
      </c>
      <c r="U61" s="209"/>
      <c r="V61" s="111"/>
      <c r="W61" s="212"/>
      <c r="X61" s="4"/>
      <c r="Y61" s="3"/>
    </row>
    <row r="62" spans="1:25" x14ac:dyDescent="0.2">
      <c r="A62" s="93"/>
      <c r="B62" s="92">
        <v>2019</v>
      </c>
      <c r="C62" s="185">
        <v>108</v>
      </c>
      <c r="D62" s="105">
        <v>37</v>
      </c>
      <c r="E62" s="185">
        <v>58</v>
      </c>
      <c r="F62" s="108">
        <v>19.899999999999999</v>
      </c>
      <c r="G62" s="185">
        <v>71</v>
      </c>
      <c r="H62" s="105">
        <v>24.3</v>
      </c>
      <c r="I62" s="185">
        <v>55</v>
      </c>
      <c r="J62" s="108">
        <v>18.8</v>
      </c>
      <c r="K62" s="315">
        <v>292</v>
      </c>
      <c r="L62" s="317">
        <v>56.8</v>
      </c>
      <c r="M62" s="207">
        <v>105</v>
      </c>
      <c r="N62" s="98">
        <v>20.399999999999999</v>
      </c>
      <c r="O62" s="207">
        <v>63</v>
      </c>
      <c r="P62" s="98">
        <v>12.3</v>
      </c>
      <c r="Q62" s="207">
        <v>54</v>
      </c>
      <c r="R62" s="98">
        <v>10.5</v>
      </c>
      <c r="S62" s="325">
        <v>514</v>
      </c>
      <c r="T62" s="317">
        <v>98.7</v>
      </c>
      <c r="U62" s="209"/>
      <c r="V62" s="111"/>
      <c r="W62" s="212"/>
      <c r="X62" s="4"/>
      <c r="Y62" s="3"/>
    </row>
    <row r="63" spans="1:25" x14ac:dyDescent="0.2">
      <c r="A63" s="93"/>
      <c r="B63" s="92">
        <v>2020</v>
      </c>
      <c r="C63" s="185">
        <v>48</v>
      </c>
      <c r="D63" s="105">
        <v>32.4</v>
      </c>
      <c r="E63" s="185">
        <v>38</v>
      </c>
      <c r="F63" s="108">
        <v>25.7</v>
      </c>
      <c r="G63" s="185">
        <v>29</v>
      </c>
      <c r="H63" s="105">
        <v>19.600000000000001</v>
      </c>
      <c r="I63" s="185">
        <v>33</v>
      </c>
      <c r="J63" s="108">
        <v>22.3</v>
      </c>
      <c r="K63" s="315">
        <v>148</v>
      </c>
      <c r="L63" s="317">
        <v>48.2</v>
      </c>
      <c r="M63" s="207">
        <v>81</v>
      </c>
      <c r="N63" s="98">
        <v>26.4</v>
      </c>
      <c r="O63" s="207">
        <v>46</v>
      </c>
      <c r="P63" s="98">
        <v>15</v>
      </c>
      <c r="Q63" s="207">
        <v>32</v>
      </c>
      <c r="R63" s="98">
        <v>10.4</v>
      </c>
      <c r="S63" s="325">
        <v>307</v>
      </c>
      <c r="T63" s="317">
        <v>97.8</v>
      </c>
      <c r="U63" s="209"/>
      <c r="V63" s="111"/>
      <c r="W63" s="212"/>
      <c r="X63" s="4"/>
      <c r="Y63" s="3"/>
    </row>
    <row r="64" spans="1:25" x14ac:dyDescent="0.2">
      <c r="A64" s="93"/>
      <c r="B64" s="92" t="s">
        <v>7</v>
      </c>
      <c r="C64" s="185">
        <v>271</v>
      </c>
      <c r="D64" s="105">
        <v>35.6</v>
      </c>
      <c r="E64" s="185">
        <v>156</v>
      </c>
      <c r="F64" s="108">
        <v>20.5</v>
      </c>
      <c r="G64" s="185">
        <v>165</v>
      </c>
      <c r="H64" s="105">
        <v>21.7</v>
      </c>
      <c r="I64" s="185">
        <v>170</v>
      </c>
      <c r="J64" s="108">
        <v>22.3</v>
      </c>
      <c r="K64" s="315">
        <v>762</v>
      </c>
      <c r="L64" s="317">
        <v>54.8</v>
      </c>
      <c r="M64" s="207">
        <v>285</v>
      </c>
      <c r="N64" s="98">
        <v>20.5</v>
      </c>
      <c r="O64" s="207">
        <v>184</v>
      </c>
      <c r="P64" s="98">
        <v>13.2</v>
      </c>
      <c r="Q64" s="207">
        <v>159</v>
      </c>
      <c r="R64" s="98">
        <v>11.4</v>
      </c>
      <c r="S64" s="325">
        <v>1390</v>
      </c>
      <c r="T64" s="317">
        <v>98.7</v>
      </c>
      <c r="U64" s="209">
        <v>19</v>
      </c>
      <c r="V64" s="111">
        <v>1.3</v>
      </c>
      <c r="W64" s="212">
        <v>1409</v>
      </c>
      <c r="X64" s="4"/>
      <c r="Y64" s="3"/>
    </row>
    <row r="65" spans="1:25" x14ac:dyDescent="0.2">
      <c r="A65" s="93" t="s">
        <v>48</v>
      </c>
      <c r="B65" s="92">
        <v>2018</v>
      </c>
      <c r="C65" s="185">
        <v>253</v>
      </c>
      <c r="D65" s="105">
        <v>42.1</v>
      </c>
      <c r="E65" s="185">
        <v>131</v>
      </c>
      <c r="F65" s="108">
        <v>21.8</v>
      </c>
      <c r="G65" s="185">
        <v>110</v>
      </c>
      <c r="H65" s="105">
        <v>18.3</v>
      </c>
      <c r="I65" s="185">
        <v>107</v>
      </c>
      <c r="J65" s="108">
        <v>17.8</v>
      </c>
      <c r="K65" s="315">
        <v>601</v>
      </c>
      <c r="L65" s="317">
        <v>63.1</v>
      </c>
      <c r="M65" s="207">
        <v>186</v>
      </c>
      <c r="N65" s="98">
        <v>19.5</v>
      </c>
      <c r="O65" s="207">
        <v>100</v>
      </c>
      <c r="P65" s="98">
        <v>10.5</v>
      </c>
      <c r="Q65" s="207">
        <v>65</v>
      </c>
      <c r="R65" s="98">
        <v>6.8</v>
      </c>
      <c r="S65" s="325">
        <v>952</v>
      </c>
      <c r="T65" s="317">
        <v>97.7</v>
      </c>
      <c r="U65" s="209"/>
      <c r="V65" s="111"/>
      <c r="W65" s="212"/>
      <c r="X65" s="4"/>
      <c r="Y65" s="3"/>
    </row>
    <row r="66" spans="1:25" x14ac:dyDescent="0.2">
      <c r="A66" s="93"/>
      <c r="B66" s="92">
        <v>2019</v>
      </c>
      <c r="C66" s="185">
        <v>239</v>
      </c>
      <c r="D66" s="105">
        <v>39.700000000000003</v>
      </c>
      <c r="E66" s="185">
        <v>112</v>
      </c>
      <c r="F66" s="108">
        <v>18.600000000000001</v>
      </c>
      <c r="G66" s="185">
        <v>115</v>
      </c>
      <c r="H66" s="105">
        <v>19.100000000000001</v>
      </c>
      <c r="I66" s="185">
        <v>136</v>
      </c>
      <c r="J66" s="108">
        <v>22.6</v>
      </c>
      <c r="K66" s="315">
        <v>602</v>
      </c>
      <c r="L66" s="317">
        <v>61.7</v>
      </c>
      <c r="M66" s="207">
        <v>179</v>
      </c>
      <c r="N66" s="98">
        <v>18.399999999999999</v>
      </c>
      <c r="O66" s="207">
        <v>107</v>
      </c>
      <c r="P66" s="98">
        <v>11</v>
      </c>
      <c r="Q66" s="207">
        <v>87</v>
      </c>
      <c r="R66" s="98">
        <v>8.9</v>
      </c>
      <c r="S66" s="325">
        <v>975</v>
      </c>
      <c r="T66" s="317">
        <v>97</v>
      </c>
      <c r="U66" s="209"/>
      <c r="V66" s="111"/>
      <c r="W66" s="212"/>
      <c r="X66" s="4"/>
      <c r="Y66" s="3"/>
    </row>
    <row r="67" spans="1:25" x14ac:dyDescent="0.2">
      <c r="A67" s="93"/>
      <c r="B67" s="92">
        <v>2020</v>
      </c>
      <c r="C67" s="185">
        <v>221</v>
      </c>
      <c r="D67" s="105">
        <v>46.2</v>
      </c>
      <c r="E67" s="185">
        <v>85</v>
      </c>
      <c r="F67" s="108">
        <v>17.8</v>
      </c>
      <c r="G67" s="185">
        <v>85</v>
      </c>
      <c r="H67" s="105">
        <v>17.8</v>
      </c>
      <c r="I67" s="185">
        <v>87</v>
      </c>
      <c r="J67" s="108">
        <v>18.2</v>
      </c>
      <c r="K67" s="315">
        <v>478</v>
      </c>
      <c r="L67" s="317">
        <v>62.3</v>
      </c>
      <c r="M67" s="207">
        <v>135</v>
      </c>
      <c r="N67" s="98">
        <v>17.600000000000001</v>
      </c>
      <c r="O67" s="207">
        <v>99</v>
      </c>
      <c r="P67" s="98">
        <v>12.9</v>
      </c>
      <c r="Q67" s="207">
        <v>55</v>
      </c>
      <c r="R67" s="98">
        <v>7.2</v>
      </c>
      <c r="S67" s="325">
        <v>767</v>
      </c>
      <c r="T67" s="317">
        <v>97.5</v>
      </c>
      <c r="U67" s="209"/>
      <c r="V67" s="111"/>
      <c r="W67" s="212"/>
      <c r="X67" s="4"/>
      <c r="Y67" s="3"/>
    </row>
    <row r="68" spans="1:25" x14ac:dyDescent="0.2">
      <c r="A68" s="93"/>
      <c r="B68" s="92" t="s">
        <v>7</v>
      </c>
      <c r="C68" s="185">
        <v>713</v>
      </c>
      <c r="D68" s="105">
        <v>42.4</v>
      </c>
      <c r="E68" s="185">
        <v>328</v>
      </c>
      <c r="F68" s="108">
        <v>19.5</v>
      </c>
      <c r="G68" s="185">
        <v>310</v>
      </c>
      <c r="H68" s="105">
        <v>18.399999999999999</v>
      </c>
      <c r="I68" s="185">
        <v>330</v>
      </c>
      <c r="J68" s="108">
        <v>19.600000000000001</v>
      </c>
      <c r="K68" s="315">
        <v>1681</v>
      </c>
      <c r="L68" s="317">
        <v>62.4</v>
      </c>
      <c r="M68" s="207">
        <v>500</v>
      </c>
      <c r="N68" s="98">
        <v>18.600000000000001</v>
      </c>
      <c r="O68" s="207">
        <v>306</v>
      </c>
      <c r="P68" s="98">
        <v>11.4</v>
      </c>
      <c r="Q68" s="207">
        <v>207</v>
      </c>
      <c r="R68" s="98">
        <v>7.7</v>
      </c>
      <c r="S68" s="325">
        <v>2694</v>
      </c>
      <c r="T68" s="317">
        <v>97.4</v>
      </c>
      <c r="U68" s="209">
        <v>72</v>
      </c>
      <c r="V68" s="111">
        <v>2.6</v>
      </c>
      <c r="W68" s="212">
        <v>2766</v>
      </c>
      <c r="X68" s="4"/>
      <c r="Y68" s="3"/>
    </row>
    <row r="69" spans="1:25" x14ac:dyDescent="0.2">
      <c r="A69" s="93" t="s">
        <v>49</v>
      </c>
      <c r="B69" s="92">
        <v>2018</v>
      </c>
      <c r="C69" s="185">
        <v>62</v>
      </c>
      <c r="D69" s="105">
        <v>22.5</v>
      </c>
      <c r="E69" s="185">
        <v>68</v>
      </c>
      <c r="F69" s="108">
        <v>24.7</v>
      </c>
      <c r="G69" s="185">
        <v>49</v>
      </c>
      <c r="H69" s="105">
        <v>17.8</v>
      </c>
      <c r="I69" s="185">
        <v>96</v>
      </c>
      <c r="J69" s="108">
        <v>34.9</v>
      </c>
      <c r="K69" s="315">
        <v>275</v>
      </c>
      <c r="L69" s="317">
        <v>37</v>
      </c>
      <c r="M69" s="207">
        <v>229</v>
      </c>
      <c r="N69" s="98">
        <v>30.8</v>
      </c>
      <c r="O69" s="207">
        <v>132</v>
      </c>
      <c r="P69" s="98">
        <v>17.7</v>
      </c>
      <c r="Q69" s="207">
        <v>108</v>
      </c>
      <c r="R69" s="98">
        <v>14.5</v>
      </c>
      <c r="S69" s="325">
        <v>744</v>
      </c>
      <c r="T69" s="317">
        <v>96.1</v>
      </c>
      <c r="U69" s="209"/>
      <c r="V69" s="111"/>
      <c r="W69" s="212"/>
      <c r="X69" s="4"/>
      <c r="Y69" s="3"/>
    </row>
    <row r="70" spans="1:25" x14ac:dyDescent="0.2">
      <c r="A70" s="93"/>
      <c r="B70" s="92">
        <v>2019</v>
      </c>
      <c r="C70" s="185">
        <v>62</v>
      </c>
      <c r="D70" s="105">
        <v>24.4</v>
      </c>
      <c r="E70" s="185">
        <v>68</v>
      </c>
      <c r="F70" s="108">
        <v>26.8</v>
      </c>
      <c r="G70" s="185">
        <v>58</v>
      </c>
      <c r="H70" s="105">
        <v>22.8</v>
      </c>
      <c r="I70" s="185">
        <v>66</v>
      </c>
      <c r="J70" s="108">
        <v>26</v>
      </c>
      <c r="K70" s="315">
        <v>254</v>
      </c>
      <c r="L70" s="317">
        <v>35.299999999999997</v>
      </c>
      <c r="M70" s="207">
        <v>208</v>
      </c>
      <c r="N70" s="98">
        <v>28.9</v>
      </c>
      <c r="O70" s="207">
        <v>118</v>
      </c>
      <c r="P70" s="98">
        <v>16.399999999999999</v>
      </c>
      <c r="Q70" s="207">
        <v>139</v>
      </c>
      <c r="R70" s="98">
        <v>19.3</v>
      </c>
      <c r="S70" s="325">
        <v>719</v>
      </c>
      <c r="T70" s="317">
        <v>96.9</v>
      </c>
      <c r="U70" s="209"/>
      <c r="V70" s="111"/>
      <c r="W70" s="212"/>
      <c r="X70" s="4"/>
      <c r="Y70" s="3"/>
    </row>
    <row r="71" spans="1:25" x14ac:dyDescent="0.2">
      <c r="A71" s="93"/>
      <c r="B71" s="92">
        <v>2020</v>
      </c>
      <c r="C71" s="185">
        <v>41</v>
      </c>
      <c r="D71" s="105">
        <v>21.8</v>
      </c>
      <c r="E71" s="185">
        <v>43</v>
      </c>
      <c r="F71" s="108">
        <v>22.9</v>
      </c>
      <c r="G71" s="185">
        <v>46</v>
      </c>
      <c r="H71" s="105">
        <v>24.5</v>
      </c>
      <c r="I71" s="185">
        <v>58</v>
      </c>
      <c r="J71" s="108">
        <v>30.9</v>
      </c>
      <c r="K71" s="315">
        <v>188</v>
      </c>
      <c r="L71" s="317">
        <v>34.4</v>
      </c>
      <c r="M71" s="207">
        <v>137</v>
      </c>
      <c r="N71" s="98">
        <v>25.1</v>
      </c>
      <c r="O71" s="207">
        <v>98</v>
      </c>
      <c r="P71" s="98">
        <v>17.899999999999999</v>
      </c>
      <c r="Q71" s="207">
        <v>123</v>
      </c>
      <c r="R71" s="98">
        <v>22.5</v>
      </c>
      <c r="S71" s="325">
        <v>546</v>
      </c>
      <c r="T71" s="317">
        <v>96.6</v>
      </c>
      <c r="U71" s="209"/>
      <c r="V71" s="111"/>
      <c r="W71" s="212"/>
      <c r="X71" s="4"/>
      <c r="Y71" s="3"/>
    </row>
    <row r="72" spans="1:25" x14ac:dyDescent="0.2">
      <c r="A72" s="93"/>
      <c r="B72" s="92" t="s">
        <v>7</v>
      </c>
      <c r="C72" s="185">
        <v>165</v>
      </c>
      <c r="D72" s="105">
        <v>23</v>
      </c>
      <c r="E72" s="185">
        <v>179</v>
      </c>
      <c r="F72" s="108">
        <v>25</v>
      </c>
      <c r="G72" s="185">
        <v>153</v>
      </c>
      <c r="H72" s="105">
        <v>21.3</v>
      </c>
      <c r="I72" s="185">
        <v>220</v>
      </c>
      <c r="J72" s="108">
        <v>30.7</v>
      </c>
      <c r="K72" s="315">
        <v>717</v>
      </c>
      <c r="L72" s="317">
        <v>35.700000000000003</v>
      </c>
      <c r="M72" s="207">
        <v>574</v>
      </c>
      <c r="N72" s="98">
        <v>28.6</v>
      </c>
      <c r="O72" s="207">
        <v>348</v>
      </c>
      <c r="P72" s="98">
        <v>17.3</v>
      </c>
      <c r="Q72" s="207">
        <v>370</v>
      </c>
      <c r="R72" s="98">
        <v>18.399999999999999</v>
      </c>
      <c r="S72" s="325">
        <v>2009</v>
      </c>
      <c r="T72" s="317">
        <v>96.5</v>
      </c>
      <c r="U72" s="209">
        <v>72</v>
      </c>
      <c r="V72" s="111">
        <v>3.5</v>
      </c>
      <c r="W72" s="212">
        <v>2081</v>
      </c>
      <c r="X72" s="4"/>
      <c r="Y72" s="3"/>
    </row>
    <row r="73" spans="1:25" x14ac:dyDescent="0.2">
      <c r="A73" s="93" t="s">
        <v>50</v>
      </c>
      <c r="B73" s="92">
        <v>2018</v>
      </c>
      <c r="C73" s="185">
        <v>156</v>
      </c>
      <c r="D73" s="105">
        <v>35.200000000000003</v>
      </c>
      <c r="E73" s="185">
        <v>111</v>
      </c>
      <c r="F73" s="108">
        <v>25.1</v>
      </c>
      <c r="G73" s="185">
        <v>79</v>
      </c>
      <c r="H73" s="105">
        <v>17.8</v>
      </c>
      <c r="I73" s="185">
        <v>97</v>
      </c>
      <c r="J73" s="108">
        <v>21.9</v>
      </c>
      <c r="K73" s="315">
        <v>443</v>
      </c>
      <c r="L73" s="317">
        <v>50.5</v>
      </c>
      <c r="M73" s="207">
        <v>214</v>
      </c>
      <c r="N73" s="98">
        <v>24.4</v>
      </c>
      <c r="O73" s="207">
        <v>136</v>
      </c>
      <c r="P73" s="98">
        <v>15.5</v>
      </c>
      <c r="Q73" s="207">
        <v>84</v>
      </c>
      <c r="R73" s="98">
        <v>9.6</v>
      </c>
      <c r="S73" s="325">
        <v>877</v>
      </c>
      <c r="T73" s="317">
        <v>97.3</v>
      </c>
      <c r="U73" s="209"/>
      <c r="V73" s="111"/>
      <c r="W73" s="212"/>
      <c r="X73" s="4"/>
      <c r="Y73" s="3"/>
    </row>
    <row r="74" spans="1:25" x14ac:dyDescent="0.2">
      <c r="A74" s="93"/>
      <c r="B74" s="92">
        <v>2019</v>
      </c>
      <c r="C74" s="185">
        <v>149</v>
      </c>
      <c r="D74" s="105">
        <v>38</v>
      </c>
      <c r="E74" s="185">
        <v>73</v>
      </c>
      <c r="F74" s="108">
        <v>18.600000000000001</v>
      </c>
      <c r="G74" s="185">
        <v>94</v>
      </c>
      <c r="H74" s="105">
        <v>24</v>
      </c>
      <c r="I74" s="185">
        <v>76</v>
      </c>
      <c r="J74" s="108">
        <v>19.399999999999999</v>
      </c>
      <c r="K74" s="315">
        <v>392</v>
      </c>
      <c r="L74" s="317">
        <v>48.9</v>
      </c>
      <c r="M74" s="207">
        <v>192</v>
      </c>
      <c r="N74" s="98">
        <v>24</v>
      </c>
      <c r="O74" s="207">
        <v>133</v>
      </c>
      <c r="P74" s="98">
        <v>16.600000000000001</v>
      </c>
      <c r="Q74" s="207">
        <v>84</v>
      </c>
      <c r="R74" s="98">
        <v>10.5</v>
      </c>
      <c r="S74" s="325">
        <v>801</v>
      </c>
      <c r="T74" s="317">
        <v>97.7</v>
      </c>
      <c r="U74" s="209"/>
      <c r="V74" s="111"/>
      <c r="W74" s="212"/>
      <c r="X74" s="4"/>
      <c r="Y74" s="3"/>
    </row>
    <row r="75" spans="1:25" x14ac:dyDescent="0.2">
      <c r="A75" s="93"/>
      <c r="B75" s="92">
        <v>2020</v>
      </c>
      <c r="C75" s="185">
        <v>134</v>
      </c>
      <c r="D75" s="105">
        <v>41.2</v>
      </c>
      <c r="E75" s="185">
        <v>75</v>
      </c>
      <c r="F75" s="108">
        <v>23.1</v>
      </c>
      <c r="G75" s="185">
        <v>53</v>
      </c>
      <c r="H75" s="105">
        <v>16.3</v>
      </c>
      <c r="I75" s="185">
        <v>63</v>
      </c>
      <c r="J75" s="108">
        <v>19.399999999999999</v>
      </c>
      <c r="K75" s="315">
        <v>325</v>
      </c>
      <c r="L75" s="317">
        <v>48.4</v>
      </c>
      <c r="M75" s="207">
        <v>145</v>
      </c>
      <c r="N75" s="98">
        <v>21.6</v>
      </c>
      <c r="O75" s="207">
        <v>108</v>
      </c>
      <c r="P75" s="98">
        <v>16.100000000000001</v>
      </c>
      <c r="Q75" s="207">
        <v>93</v>
      </c>
      <c r="R75" s="98">
        <v>13.9</v>
      </c>
      <c r="S75" s="325">
        <v>671</v>
      </c>
      <c r="T75" s="317">
        <v>95.4</v>
      </c>
      <c r="U75" s="209"/>
      <c r="V75" s="111"/>
      <c r="W75" s="212"/>
      <c r="X75" s="4"/>
      <c r="Y75" s="3"/>
    </row>
    <row r="76" spans="1:25" x14ac:dyDescent="0.2">
      <c r="A76" s="93"/>
      <c r="B76" s="92" t="s">
        <v>7</v>
      </c>
      <c r="C76" s="185">
        <v>439</v>
      </c>
      <c r="D76" s="105">
        <v>37.799999999999997</v>
      </c>
      <c r="E76" s="185">
        <v>259</v>
      </c>
      <c r="F76" s="108">
        <v>22.3</v>
      </c>
      <c r="G76" s="185">
        <v>226</v>
      </c>
      <c r="H76" s="105">
        <v>19.5</v>
      </c>
      <c r="I76" s="185">
        <v>236</v>
      </c>
      <c r="J76" s="108">
        <v>20.3</v>
      </c>
      <c r="K76" s="315">
        <v>1160</v>
      </c>
      <c r="L76" s="317">
        <v>49.4</v>
      </c>
      <c r="M76" s="207">
        <v>551</v>
      </c>
      <c r="N76" s="98">
        <v>23.5</v>
      </c>
      <c r="O76" s="207">
        <v>377</v>
      </c>
      <c r="P76" s="98">
        <v>16</v>
      </c>
      <c r="Q76" s="207">
        <v>261</v>
      </c>
      <c r="R76" s="98">
        <v>11.1</v>
      </c>
      <c r="S76" s="325">
        <v>2349</v>
      </c>
      <c r="T76" s="317">
        <v>96.9</v>
      </c>
      <c r="U76" s="209">
        <v>75</v>
      </c>
      <c r="V76" s="111">
        <v>3.1</v>
      </c>
      <c r="W76" s="212">
        <v>2424</v>
      </c>
      <c r="X76" s="4"/>
      <c r="Y76" s="3"/>
    </row>
    <row r="77" spans="1:25" x14ac:dyDescent="0.2">
      <c r="A77" s="93" t="s">
        <v>51</v>
      </c>
      <c r="B77" s="92">
        <v>2018</v>
      </c>
      <c r="C77" s="185">
        <v>22</v>
      </c>
      <c r="D77" s="105">
        <v>20</v>
      </c>
      <c r="E77" s="185">
        <v>33</v>
      </c>
      <c r="F77" s="108">
        <v>30</v>
      </c>
      <c r="G77" s="185">
        <v>16</v>
      </c>
      <c r="H77" s="105">
        <v>14.5</v>
      </c>
      <c r="I77" s="185">
        <v>39</v>
      </c>
      <c r="J77" s="108">
        <v>35.5</v>
      </c>
      <c r="K77" s="315">
        <v>110</v>
      </c>
      <c r="L77" s="317">
        <v>34.6</v>
      </c>
      <c r="M77" s="207">
        <v>100</v>
      </c>
      <c r="N77" s="98">
        <v>31.4</v>
      </c>
      <c r="O77" s="207">
        <v>45</v>
      </c>
      <c r="P77" s="98">
        <v>14.2</v>
      </c>
      <c r="Q77" s="207">
        <v>63</v>
      </c>
      <c r="R77" s="98">
        <v>19.8</v>
      </c>
      <c r="S77" s="325">
        <v>318</v>
      </c>
      <c r="T77" s="317">
        <v>92.7</v>
      </c>
      <c r="U77" s="209"/>
      <c r="V77" s="111"/>
      <c r="W77" s="212"/>
      <c r="X77" s="4"/>
      <c r="Y77" s="3"/>
    </row>
    <row r="78" spans="1:25" x14ac:dyDescent="0.2">
      <c r="A78" s="93"/>
      <c r="B78" s="92">
        <v>2019</v>
      </c>
      <c r="C78" s="185">
        <v>14</v>
      </c>
      <c r="D78" s="105">
        <v>13.2</v>
      </c>
      <c r="E78" s="185">
        <v>37</v>
      </c>
      <c r="F78" s="108">
        <v>34.9</v>
      </c>
      <c r="G78" s="185">
        <v>27</v>
      </c>
      <c r="H78" s="105">
        <v>25.5</v>
      </c>
      <c r="I78" s="185">
        <v>28</v>
      </c>
      <c r="J78" s="108">
        <v>26.4</v>
      </c>
      <c r="K78" s="315">
        <v>106</v>
      </c>
      <c r="L78" s="317">
        <v>32.200000000000003</v>
      </c>
      <c r="M78" s="207">
        <v>89</v>
      </c>
      <c r="N78" s="98">
        <v>27.1</v>
      </c>
      <c r="O78" s="207">
        <v>51</v>
      </c>
      <c r="P78" s="98">
        <v>15.5</v>
      </c>
      <c r="Q78" s="207">
        <v>83</v>
      </c>
      <c r="R78" s="98">
        <v>25.2</v>
      </c>
      <c r="S78" s="325">
        <v>329</v>
      </c>
      <c r="T78" s="317">
        <v>91.4</v>
      </c>
      <c r="U78" s="209"/>
      <c r="V78" s="111"/>
      <c r="W78" s="212"/>
      <c r="X78" s="4"/>
      <c r="Y78" s="3"/>
    </row>
    <row r="79" spans="1:25" x14ac:dyDescent="0.2">
      <c r="A79" s="93"/>
      <c r="B79" s="92">
        <v>2020</v>
      </c>
      <c r="C79" s="185">
        <v>10</v>
      </c>
      <c r="D79" s="105">
        <v>20</v>
      </c>
      <c r="E79" s="185">
        <v>10</v>
      </c>
      <c r="F79" s="108">
        <v>20</v>
      </c>
      <c r="G79" s="185">
        <v>11</v>
      </c>
      <c r="H79" s="105">
        <v>22</v>
      </c>
      <c r="I79" s="185">
        <v>19</v>
      </c>
      <c r="J79" s="108">
        <v>38</v>
      </c>
      <c r="K79" s="315">
        <v>50</v>
      </c>
      <c r="L79" s="317">
        <v>25.1</v>
      </c>
      <c r="M79" s="207">
        <v>60</v>
      </c>
      <c r="N79" s="98">
        <v>30.2</v>
      </c>
      <c r="O79" s="207">
        <v>46</v>
      </c>
      <c r="P79" s="98">
        <v>23.1</v>
      </c>
      <c r="Q79" s="207">
        <v>43</v>
      </c>
      <c r="R79" s="98">
        <v>21.6</v>
      </c>
      <c r="S79" s="325">
        <v>199</v>
      </c>
      <c r="T79" s="317">
        <v>87.3</v>
      </c>
      <c r="U79" s="209"/>
      <c r="V79" s="111"/>
      <c r="W79" s="212"/>
      <c r="X79" s="4"/>
      <c r="Y79" s="3"/>
    </row>
    <row r="80" spans="1:25" x14ac:dyDescent="0.2">
      <c r="A80" s="93"/>
      <c r="B80" s="92" t="s">
        <v>7</v>
      </c>
      <c r="C80" s="185">
        <v>46</v>
      </c>
      <c r="D80" s="105">
        <v>17.3</v>
      </c>
      <c r="E80" s="185">
        <v>80</v>
      </c>
      <c r="F80" s="108">
        <v>30.1</v>
      </c>
      <c r="G80" s="185">
        <v>54</v>
      </c>
      <c r="H80" s="105">
        <v>20.3</v>
      </c>
      <c r="I80" s="185">
        <v>86</v>
      </c>
      <c r="J80" s="108">
        <v>32.299999999999997</v>
      </c>
      <c r="K80" s="315">
        <v>266</v>
      </c>
      <c r="L80" s="317">
        <v>31.4</v>
      </c>
      <c r="M80" s="207">
        <v>249</v>
      </c>
      <c r="N80" s="98">
        <v>29.4</v>
      </c>
      <c r="O80" s="207">
        <v>142</v>
      </c>
      <c r="P80" s="98">
        <v>16.8</v>
      </c>
      <c r="Q80" s="207">
        <v>189</v>
      </c>
      <c r="R80" s="98">
        <v>22.3</v>
      </c>
      <c r="S80" s="325">
        <v>846</v>
      </c>
      <c r="T80" s="317">
        <v>90.9</v>
      </c>
      <c r="U80" s="209">
        <v>85</v>
      </c>
      <c r="V80" s="111">
        <v>9.1</v>
      </c>
      <c r="W80" s="212">
        <v>931</v>
      </c>
      <c r="X80" s="4"/>
      <c r="Y80" s="3"/>
    </row>
    <row r="81" spans="1:25" x14ac:dyDescent="0.2">
      <c r="A81" s="93" t="s">
        <v>52</v>
      </c>
      <c r="B81" s="92">
        <v>2018</v>
      </c>
      <c r="C81" s="185">
        <v>27</v>
      </c>
      <c r="D81" s="105">
        <v>15.9</v>
      </c>
      <c r="E81" s="185">
        <v>40</v>
      </c>
      <c r="F81" s="108">
        <v>23.5</v>
      </c>
      <c r="G81" s="185">
        <v>28</v>
      </c>
      <c r="H81" s="105">
        <v>16.5</v>
      </c>
      <c r="I81" s="185">
        <v>75</v>
      </c>
      <c r="J81" s="108">
        <v>44.1</v>
      </c>
      <c r="K81" s="315">
        <v>170</v>
      </c>
      <c r="L81" s="317">
        <v>30.3</v>
      </c>
      <c r="M81" s="207">
        <v>157</v>
      </c>
      <c r="N81" s="98">
        <v>28</v>
      </c>
      <c r="O81" s="207">
        <v>115</v>
      </c>
      <c r="P81" s="98">
        <v>20.5</v>
      </c>
      <c r="Q81" s="207">
        <v>119</v>
      </c>
      <c r="R81" s="98">
        <v>21.2</v>
      </c>
      <c r="S81" s="325">
        <v>561</v>
      </c>
      <c r="T81" s="317">
        <v>94.4</v>
      </c>
      <c r="U81" s="209"/>
      <c r="V81" s="111"/>
      <c r="W81" s="212"/>
      <c r="X81" s="4"/>
      <c r="Y81" s="3"/>
    </row>
    <row r="82" spans="1:25" x14ac:dyDescent="0.2">
      <c r="A82" s="93"/>
      <c r="B82" s="92">
        <v>2019</v>
      </c>
      <c r="C82" s="185">
        <v>24</v>
      </c>
      <c r="D82" s="105">
        <v>14.6</v>
      </c>
      <c r="E82" s="185">
        <v>35</v>
      </c>
      <c r="F82" s="108">
        <v>21.3</v>
      </c>
      <c r="G82" s="185">
        <v>38</v>
      </c>
      <c r="H82" s="105">
        <v>23.2</v>
      </c>
      <c r="I82" s="185">
        <v>67</v>
      </c>
      <c r="J82" s="108">
        <v>40.9</v>
      </c>
      <c r="K82" s="315">
        <v>164</v>
      </c>
      <c r="L82" s="317">
        <v>29.8</v>
      </c>
      <c r="M82" s="207">
        <v>149</v>
      </c>
      <c r="N82" s="98">
        <v>27.1</v>
      </c>
      <c r="O82" s="207">
        <v>103</v>
      </c>
      <c r="P82" s="98">
        <v>18.7</v>
      </c>
      <c r="Q82" s="207">
        <v>134</v>
      </c>
      <c r="R82" s="98">
        <v>24.4</v>
      </c>
      <c r="S82" s="325">
        <v>550</v>
      </c>
      <c r="T82" s="317">
        <v>93.4</v>
      </c>
      <c r="U82" s="209"/>
      <c r="V82" s="111"/>
      <c r="W82" s="212"/>
      <c r="X82" s="4"/>
      <c r="Y82" s="3"/>
    </row>
    <row r="83" spans="1:25" x14ac:dyDescent="0.2">
      <c r="A83" s="93"/>
      <c r="B83" s="92">
        <v>2020</v>
      </c>
      <c r="C83" s="185">
        <v>18</v>
      </c>
      <c r="D83" s="105">
        <v>14.8</v>
      </c>
      <c r="E83" s="185">
        <v>20</v>
      </c>
      <c r="F83" s="108">
        <v>16.399999999999999</v>
      </c>
      <c r="G83" s="185">
        <v>46</v>
      </c>
      <c r="H83" s="105">
        <v>37.700000000000003</v>
      </c>
      <c r="I83" s="185">
        <v>38</v>
      </c>
      <c r="J83" s="108">
        <v>31.1</v>
      </c>
      <c r="K83" s="315">
        <v>122</v>
      </c>
      <c r="L83" s="317">
        <v>24.7</v>
      </c>
      <c r="M83" s="207">
        <v>162</v>
      </c>
      <c r="N83" s="98">
        <v>32.799999999999997</v>
      </c>
      <c r="O83" s="207">
        <v>107</v>
      </c>
      <c r="P83" s="98">
        <v>21.7</v>
      </c>
      <c r="Q83" s="207">
        <v>103</v>
      </c>
      <c r="R83" s="98">
        <v>20.9</v>
      </c>
      <c r="S83" s="325">
        <v>494</v>
      </c>
      <c r="T83" s="317">
        <v>91.5</v>
      </c>
      <c r="U83" s="209"/>
      <c r="V83" s="111"/>
      <c r="W83" s="212"/>
      <c r="X83" s="4"/>
      <c r="Y83" s="3"/>
    </row>
    <row r="84" spans="1:25" x14ac:dyDescent="0.2">
      <c r="A84" s="93"/>
      <c r="B84" s="92" t="s">
        <v>7</v>
      </c>
      <c r="C84" s="185">
        <v>69</v>
      </c>
      <c r="D84" s="105">
        <v>15.1</v>
      </c>
      <c r="E84" s="185">
        <v>95</v>
      </c>
      <c r="F84" s="108">
        <v>20.8</v>
      </c>
      <c r="G84" s="185">
        <v>112</v>
      </c>
      <c r="H84" s="105">
        <v>24.6</v>
      </c>
      <c r="I84" s="185">
        <v>180</v>
      </c>
      <c r="J84" s="108">
        <v>39.5</v>
      </c>
      <c r="K84" s="315">
        <v>456</v>
      </c>
      <c r="L84" s="317">
        <v>28.4</v>
      </c>
      <c r="M84" s="207">
        <v>468</v>
      </c>
      <c r="N84" s="98">
        <v>29.2</v>
      </c>
      <c r="O84" s="207">
        <v>325</v>
      </c>
      <c r="P84" s="98">
        <v>20.2</v>
      </c>
      <c r="Q84" s="207">
        <v>356</v>
      </c>
      <c r="R84" s="98">
        <v>22.2</v>
      </c>
      <c r="S84" s="325">
        <v>1605</v>
      </c>
      <c r="T84" s="317">
        <v>93.2</v>
      </c>
      <c r="U84" s="209">
        <v>118</v>
      </c>
      <c r="V84" s="111">
        <v>6.8</v>
      </c>
      <c r="W84" s="212">
        <v>1723</v>
      </c>
      <c r="X84" s="4"/>
      <c r="Y84" s="3"/>
    </row>
    <row r="85" spans="1:25" x14ac:dyDescent="0.2">
      <c r="A85" s="93" t="s">
        <v>53</v>
      </c>
      <c r="B85" s="92">
        <v>2018</v>
      </c>
      <c r="C85" s="185">
        <v>26</v>
      </c>
      <c r="D85" s="105">
        <v>20.2</v>
      </c>
      <c r="E85" s="185">
        <v>39</v>
      </c>
      <c r="F85" s="108">
        <v>30.2</v>
      </c>
      <c r="G85" s="185">
        <v>31</v>
      </c>
      <c r="H85" s="105">
        <v>24</v>
      </c>
      <c r="I85" s="185">
        <v>33</v>
      </c>
      <c r="J85" s="108">
        <v>25.6</v>
      </c>
      <c r="K85" s="315">
        <v>129</v>
      </c>
      <c r="L85" s="317">
        <v>40.200000000000003</v>
      </c>
      <c r="M85" s="207">
        <v>105</v>
      </c>
      <c r="N85" s="98">
        <v>32.700000000000003</v>
      </c>
      <c r="O85" s="207">
        <v>46</v>
      </c>
      <c r="P85" s="98">
        <v>14.3</v>
      </c>
      <c r="Q85" s="207">
        <v>41</v>
      </c>
      <c r="R85" s="98">
        <v>12.8</v>
      </c>
      <c r="S85" s="325">
        <v>321</v>
      </c>
      <c r="T85" s="317">
        <v>97.9</v>
      </c>
      <c r="U85" s="209"/>
      <c r="V85" s="111"/>
      <c r="W85" s="212"/>
      <c r="X85" s="4"/>
      <c r="Y85" s="3"/>
    </row>
    <row r="86" spans="1:25" x14ac:dyDescent="0.2">
      <c r="A86" s="93"/>
      <c r="B86" s="92">
        <v>2019</v>
      </c>
      <c r="C86" s="185">
        <v>25</v>
      </c>
      <c r="D86" s="105">
        <v>19.100000000000001</v>
      </c>
      <c r="E86" s="185">
        <v>50</v>
      </c>
      <c r="F86" s="108">
        <v>38.200000000000003</v>
      </c>
      <c r="G86" s="185">
        <v>22</v>
      </c>
      <c r="H86" s="105">
        <v>16.8</v>
      </c>
      <c r="I86" s="185">
        <v>34</v>
      </c>
      <c r="J86" s="108">
        <v>26</v>
      </c>
      <c r="K86" s="315">
        <v>131</v>
      </c>
      <c r="L86" s="317">
        <v>32.799999999999997</v>
      </c>
      <c r="M86" s="207">
        <v>113</v>
      </c>
      <c r="N86" s="98">
        <v>28.3</v>
      </c>
      <c r="O86" s="207">
        <v>93</v>
      </c>
      <c r="P86" s="98">
        <v>23.3</v>
      </c>
      <c r="Q86" s="207">
        <v>62</v>
      </c>
      <c r="R86" s="98">
        <v>15.5</v>
      </c>
      <c r="S86" s="325">
        <v>399</v>
      </c>
      <c r="T86" s="317">
        <v>98</v>
      </c>
      <c r="U86" s="209"/>
      <c r="V86" s="111"/>
      <c r="W86" s="212"/>
      <c r="X86" s="4"/>
      <c r="Y86" s="3"/>
    </row>
    <row r="87" spans="1:25" x14ac:dyDescent="0.2">
      <c r="A87" s="93"/>
      <c r="B87" s="92">
        <v>2020</v>
      </c>
      <c r="C87" s="185">
        <v>18</v>
      </c>
      <c r="D87" s="105">
        <v>19.8</v>
      </c>
      <c r="E87" s="185">
        <v>32</v>
      </c>
      <c r="F87" s="108">
        <v>35.200000000000003</v>
      </c>
      <c r="G87" s="185">
        <v>16</v>
      </c>
      <c r="H87" s="105">
        <v>17.600000000000001</v>
      </c>
      <c r="I87" s="185">
        <v>25</v>
      </c>
      <c r="J87" s="108">
        <v>27.5</v>
      </c>
      <c r="K87" s="315">
        <v>91</v>
      </c>
      <c r="L87" s="317">
        <v>30.7</v>
      </c>
      <c r="M87" s="207">
        <v>82</v>
      </c>
      <c r="N87" s="98">
        <v>27.7</v>
      </c>
      <c r="O87" s="207">
        <v>60</v>
      </c>
      <c r="P87" s="98">
        <v>20.3</v>
      </c>
      <c r="Q87" s="207">
        <v>63</v>
      </c>
      <c r="R87" s="98">
        <v>21.3</v>
      </c>
      <c r="S87" s="325">
        <v>296</v>
      </c>
      <c r="T87" s="317">
        <v>91.9</v>
      </c>
      <c r="U87" s="209"/>
      <c r="V87" s="111"/>
      <c r="W87" s="212"/>
      <c r="X87" s="4"/>
      <c r="Y87" s="3"/>
    </row>
    <row r="88" spans="1:25" x14ac:dyDescent="0.2">
      <c r="A88" s="93"/>
      <c r="B88" s="92" t="s">
        <v>7</v>
      </c>
      <c r="C88" s="185">
        <v>69</v>
      </c>
      <c r="D88" s="105">
        <v>19.7</v>
      </c>
      <c r="E88" s="185">
        <v>121</v>
      </c>
      <c r="F88" s="108">
        <v>34.5</v>
      </c>
      <c r="G88" s="185">
        <v>69</v>
      </c>
      <c r="H88" s="105">
        <v>19.7</v>
      </c>
      <c r="I88" s="185">
        <v>92</v>
      </c>
      <c r="J88" s="108">
        <v>26.2</v>
      </c>
      <c r="K88" s="315">
        <v>351</v>
      </c>
      <c r="L88" s="317">
        <v>34.5</v>
      </c>
      <c r="M88" s="207">
        <v>300</v>
      </c>
      <c r="N88" s="98">
        <v>29.5</v>
      </c>
      <c r="O88" s="207">
        <v>199</v>
      </c>
      <c r="P88" s="98">
        <v>19.600000000000001</v>
      </c>
      <c r="Q88" s="207">
        <v>166</v>
      </c>
      <c r="R88" s="98">
        <v>16.3</v>
      </c>
      <c r="S88" s="325">
        <v>1016</v>
      </c>
      <c r="T88" s="317">
        <v>96.1</v>
      </c>
      <c r="U88" s="209">
        <v>41</v>
      </c>
      <c r="V88" s="111">
        <v>3.9</v>
      </c>
      <c r="W88" s="212">
        <v>1057</v>
      </c>
      <c r="X88" s="4"/>
      <c r="Y88" s="3"/>
    </row>
    <row r="89" spans="1:25" x14ac:dyDescent="0.2">
      <c r="A89" s="93" t="s">
        <v>54</v>
      </c>
      <c r="B89" s="92">
        <v>2018</v>
      </c>
      <c r="C89" s="185">
        <v>236</v>
      </c>
      <c r="D89" s="105">
        <v>38.9</v>
      </c>
      <c r="E89" s="185">
        <v>124</v>
      </c>
      <c r="F89" s="108">
        <v>20.399999999999999</v>
      </c>
      <c r="G89" s="185">
        <v>121</v>
      </c>
      <c r="H89" s="105">
        <v>19.899999999999999</v>
      </c>
      <c r="I89" s="185">
        <v>126</v>
      </c>
      <c r="J89" s="108">
        <v>20.8</v>
      </c>
      <c r="K89" s="315">
        <v>607</v>
      </c>
      <c r="L89" s="317">
        <v>50.1</v>
      </c>
      <c r="M89" s="207">
        <v>273</v>
      </c>
      <c r="N89" s="98">
        <v>22.5</v>
      </c>
      <c r="O89" s="207">
        <v>195</v>
      </c>
      <c r="P89" s="98">
        <v>16.100000000000001</v>
      </c>
      <c r="Q89" s="207">
        <v>136</v>
      </c>
      <c r="R89" s="98">
        <v>11.2</v>
      </c>
      <c r="S89" s="325">
        <v>1211</v>
      </c>
      <c r="T89" s="317">
        <v>97.8</v>
      </c>
      <c r="U89" s="209"/>
      <c r="V89" s="111"/>
      <c r="W89" s="212"/>
      <c r="X89" s="4"/>
      <c r="Y89" s="3"/>
    </row>
    <row r="90" spans="1:25" x14ac:dyDescent="0.2">
      <c r="A90" s="93"/>
      <c r="B90" s="92">
        <v>2019</v>
      </c>
      <c r="C90" s="185">
        <v>262</v>
      </c>
      <c r="D90" s="105">
        <v>40.1</v>
      </c>
      <c r="E90" s="185">
        <v>156</v>
      </c>
      <c r="F90" s="108">
        <v>23.9</v>
      </c>
      <c r="G90" s="185">
        <v>117</v>
      </c>
      <c r="H90" s="105">
        <v>17.899999999999999</v>
      </c>
      <c r="I90" s="185">
        <v>118</v>
      </c>
      <c r="J90" s="108">
        <v>18.100000000000001</v>
      </c>
      <c r="K90" s="315">
        <v>653</v>
      </c>
      <c r="L90" s="317">
        <v>50.6</v>
      </c>
      <c r="M90" s="207">
        <v>276</v>
      </c>
      <c r="N90" s="98">
        <v>21.4</v>
      </c>
      <c r="O90" s="207">
        <v>194</v>
      </c>
      <c r="P90" s="98">
        <v>15</v>
      </c>
      <c r="Q90" s="207">
        <v>168</v>
      </c>
      <c r="R90" s="98">
        <v>13</v>
      </c>
      <c r="S90" s="325">
        <v>1291</v>
      </c>
      <c r="T90" s="317">
        <v>98.8</v>
      </c>
      <c r="U90" s="209"/>
      <c r="V90" s="111"/>
      <c r="W90" s="212"/>
      <c r="X90" s="4"/>
      <c r="Y90" s="3"/>
    </row>
    <row r="91" spans="1:25" x14ac:dyDescent="0.2">
      <c r="A91" s="93"/>
      <c r="B91" s="92">
        <v>2020</v>
      </c>
      <c r="C91" s="185">
        <v>274</v>
      </c>
      <c r="D91" s="105">
        <v>44</v>
      </c>
      <c r="E91" s="185">
        <v>124</v>
      </c>
      <c r="F91" s="108">
        <v>19.899999999999999</v>
      </c>
      <c r="G91" s="185">
        <v>123</v>
      </c>
      <c r="H91" s="105">
        <v>19.7</v>
      </c>
      <c r="I91" s="185">
        <v>102</v>
      </c>
      <c r="J91" s="108">
        <v>16.399999999999999</v>
      </c>
      <c r="K91" s="315">
        <v>623</v>
      </c>
      <c r="L91" s="317">
        <v>51.4</v>
      </c>
      <c r="M91" s="207">
        <v>216</v>
      </c>
      <c r="N91" s="98">
        <v>17.8</v>
      </c>
      <c r="O91" s="207">
        <v>206</v>
      </c>
      <c r="P91" s="98">
        <v>17</v>
      </c>
      <c r="Q91" s="207">
        <v>167</v>
      </c>
      <c r="R91" s="98">
        <v>13.8</v>
      </c>
      <c r="S91" s="325">
        <v>1212</v>
      </c>
      <c r="T91" s="317">
        <v>98.3</v>
      </c>
      <c r="U91" s="209"/>
      <c r="V91" s="111"/>
      <c r="W91" s="212"/>
      <c r="X91" s="4"/>
      <c r="Y91" s="3"/>
    </row>
    <row r="92" spans="1:25" x14ac:dyDescent="0.2">
      <c r="A92" s="93"/>
      <c r="B92" s="92" t="s">
        <v>7</v>
      </c>
      <c r="C92" s="185">
        <v>772</v>
      </c>
      <c r="D92" s="105">
        <v>41</v>
      </c>
      <c r="E92" s="185">
        <v>404</v>
      </c>
      <c r="F92" s="108">
        <v>21.5</v>
      </c>
      <c r="G92" s="185">
        <v>361</v>
      </c>
      <c r="H92" s="105">
        <v>19.2</v>
      </c>
      <c r="I92" s="185">
        <v>346</v>
      </c>
      <c r="J92" s="108">
        <v>18.399999999999999</v>
      </c>
      <c r="K92" s="315">
        <v>1883</v>
      </c>
      <c r="L92" s="317">
        <v>50.7</v>
      </c>
      <c r="M92" s="207">
        <v>765</v>
      </c>
      <c r="N92" s="98">
        <v>20.6</v>
      </c>
      <c r="O92" s="207">
        <v>595</v>
      </c>
      <c r="P92" s="98">
        <v>16</v>
      </c>
      <c r="Q92" s="207">
        <v>471</v>
      </c>
      <c r="R92" s="98">
        <v>12.7</v>
      </c>
      <c r="S92" s="325">
        <v>3714</v>
      </c>
      <c r="T92" s="317">
        <v>98.3</v>
      </c>
      <c r="U92" s="209">
        <v>64</v>
      </c>
      <c r="V92" s="111">
        <v>1.7</v>
      </c>
      <c r="W92" s="212">
        <v>3778</v>
      </c>
      <c r="X92" s="4"/>
      <c r="Y92" s="3"/>
    </row>
    <row r="93" spans="1:25" x14ac:dyDescent="0.2">
      <c r="A93" s="93" t="s">
        <v>55</v>
      </c>
      <c r="B93" s="92">
        <v>2018</v>
      </c>
      <c r="C93" s="185">
        <v>120</v>
      </c>
      <c r="D93" s="105">
        <v>35.4</v>
      </c>
      <c r="E93" s="185">
        <v>59</v>
      </c>
      <c r="F93" s="108">
        <v>17.399999999999999</v>
      </c>
      <c r="G93" s="185">
        <v>80</v>
      </c>
      <c r="H93" s="105">
        <v>23.6</v>
      </c>
      <c r="I93" s="185">
        <v>80</v>
      </c>
      <c r="J93" s="108">
        <v>23.6</v>
      </c>
      <c r="K93" s="315">
        <v>339</v>
      </c>
      <c r="L93" s="317">
        <v>47.3</v>
      </c>
      <c r="M93" s="207">
        <v>191</v>
      </c>
      <c r="N93" s="98">
        <v>26.7</v>
      </c>
      <c r="O93" s="207">
        <v>91</v>
      </c>
      <c r="P93" s="98">
        <v>12.7</v>
      </c>
      <c r="Q93" s="207">
        <v>95</v>
      </c>
      <c r="R93" s="98">
        <v>13.3</v>
      </c>
      <c r="S93" s="325">
        <v>716</v>
      </c>
      <c r="T93" s="317">
        <v>98.6</v>
      </c>
      <c r="U93" s="209"/>
      <c r="V93" s="111"/>
      <c r="W93" s="212"/>
      <c r="X93" s="4"/>
      <c r="Y93" s="3"/>
    </row>
    <row r="94" spans="1:25" x14ac:dyDescent="0.2">
      <c r="A94" s="93"/>
      <c r="B94" s="92">
        <v>2019</v>
      </c>
      <c r="C94" s="185">
        <v>104</v>
      </c>
      <c r="D94" s="105">
        <v>31.4</v>
      </c>
      <c r="E94" s="185">
        <v>83</v>
      </c>
      <c r="F94" s="108">
        <v>25.1</v>
      </c>
      <c r="G94" s="185">
        <v>70</v>
      </c>
      <c r="H94" s="105">
        <v>21.1</v>
      </c>
      <c r="I94" s="185">
        <v>74</v>
      </c>
      <c r="J94" s="108">
        <v>22.4</v>
      </c>
      <c r="K94" s="315">
        <v>331</v>
      </c>
      <c r="L94" s="317">
        <v>44.3</v>
      </c>
      <c r="M94" s="207">
        <v>213</v>
      </c>
      <c r="N94" s="98">
        <v>28.5</v>
      </c>
      <c r="O94" s="207">
        <v>104</v>
      </c>
      <c r="P94" s="98">
        <v>13.9</v>
      </c>
      <c r="Q94" s="207">
        <v>99</v>
      </c>
      <c r="R94" s="98">
        <v>13.3</v>
      </c>
      <c r="S94" s="325">
        <v>747</v>
      </c>
      <c r="T94" s="317">
        <v>98.3</v>
      </c>
      <c r="U94" s="209"/>
      <c r="V94" s="111"/>
      <c r="W94" s="212"/>
    </row>
    <row r="95" spans="1:25" x14ac:dyDescent="0.2">
      <c r="A95" s="93"/>
      <c r="B95" s="92">
        <v>2020</v>
      </c>
      <c r="C95" s="185">
        <v>110</v>
      </c>
      <c r="D95" s="105">
        <v>37.5</v>
      </c>
      <c r="E95" s="185">
        <v>70</v>
      </c>
      <c r="F95" s="108">
        <v>23.9</v>
      </c>
      <c r="G95" s="185">
        <v>59</v>
      </c>
      <c r="H95" s="105">
        <v>20.100000000000001</v>
      </c>
      <c r="I95" s="185">
        <v>54</v>
      </c>
      <c r="J95" s="108">
        <v>18.399999999999999</v>
      </c>
      <c r="K95" s="315">
        <v>293</v>
      </c>
      <c r="L95" s="317">
        <v>48.1</v>
      </c>
      <c r="M95" s="207">
        <v>142</v>
      </c>
      <c r="N95" s="98">
        <v>23.3</v>
      </c>
      <c r="O95" s="207">
        <v>90</v>
      </c>
      <c r="P95" s="98">
        <v>14.8</v>
      </c>
      <c r="Q95" s="207">
        <v>84</v>
      </c>
      <c r="R95" s="98">
        <v>13.8</v>
      </c>
      <c r="S95" s="325">
        <v>609</v>
      </c>
      <c r="T95" s="317">
        <v>97.9</v>
      </c>
      <c r="U95" s="209"/>
      <c r="V95" s="111"/>
      <c r="W95" s="212"/>
    </row>
    <row r="96" spans="1:25" x14ac:dyDescent="0.2">
      <c r="A96" s="93"/>
      <c r="B96" s="92" t="s">
        <v>7</v>
      </c>
      <c r="C96" s="185">
        <v>334</v>
      </c>
      <c r="D96" s="105">
        <v>34.700000000000003</v>
      </c>
      <c r="E96" s="185">
        <v>212</v>
      </c>
      <c r="F96" s="108">
        <v>22</v>
      </c>
      <c r="G96" s="185">
        <v>209</v>
      </c>
      <c r="H96" s="105">
        <v>21.7</v>
      </c>
      <c r="I96" s="185">
        <v>208</v>
      </c>
      <c r="J96" s="108">
        <v>21.6</v>
      </c>
      <c r="K96" s="315">
        <v>963</v>
      </c>
      <c r="L96" s="317">
        <v>46.5</v>
      </c>
      <c r="M96" s="207">
        <v>546</v>
      </c>
      <c r="N96" s="98">
        <v>26.4</v>
      </c>
      <c r="O96" s="207">
        <v>285</v>
      </c>
      <c r="P96" s="98">
        <v>13.8</v>
      </c>
      <c r="Q96" s="207">
        <v>278</v>
      </c>
      <c r="R96" s="98">
        <v>13.4</v>
      </c>
      <c r="S96" s="325">
        <v>2072</v>
      </c>
      <c r="T96" s="317">
        <v>98.3</v>
      </c>
      <c r="U96" s="209">
        <v>36</v>
      </c>
      <c r="V96" s="111">
        <v>1.7</v>
      </c>
      <c r="W96" s="212">
        <v>2108</v>
      </c>
    </row>
    <row r="97" spans="1:23" x14ac:dyDescent="0.2">
      <c r="A97" s="93" t="s">
        <v>56</v>
      </c>
      <c r="B97" s="92">
        <v>2018</v>
      </c>
      <c r="C97" s="185">
        <v>119</v>
      </c>
      <c r="D97" s="105">
        <v>41.2</v>
      </c>
      <c r="E97" s="185">
        <v>39</v>
      </c>
      <c r="F97" s="108">
        <v>13.5</v>
      </c>
      <c r="G97" s="185">
        <v>61</v>
      </c>
      <c r="H97" s="105">
        <v>21.1</v>
      </c>
      <c r="I97" s="185">
        <v>70</v>
      </c>
      <c r="J97" s="108">
        <v>24.2</v>
      </c>
      <c r="K97" s="315">
        <v>289</v>
      </c>
      <c r="L97" s="317">
        <v>65.5</v>
      </c>
      <c r="M97" s="207">
        <v>78</v>
      </c>
      <c r="N97" s="98">
        <v>17.7</v>
      </c>
      <c r="O97" s="207">
        <v>39</v>
      </c>
      <c r="P97" s="98">
        <v>8.8000000000000007</v>
      </c>
      <c r="Q97" s="207">
        <v>35</v>
      </c>
      <c r="R97" s="98">
        <v>7.9</v>
      </c>
      <c r="S97" s="325">
        <v>441</v>
      </c>
      <c r="T97" s="317">
        <v>97.8</v>
      </c>
      <c r="U97" s="209"/>
      <c r="V97" s="111"/>
      <c r="W97" s="212"/>
    </row>
    <row r="98" spans="1:23" x14ac:dyDescent="0.2">
      <c r="A98" s="93"/>
      <c r="B98" s="92">
        <v>2019</v>
      </c>
      <c r="C98" s="185">
        <v>120</v>
      </c>
      <c r="D98" s="105">
        <v>48</v>
      </c>
      <c r="E98" s="185">
        <v>44</v>
      </c>
      <c r="F98" s="108">
        <v>17.600000000000001</v>
      </c>
      <c r="G98" s="185">
        <v>42</v>
      </c>
      <c r="H98" s="105">
        <v>16.8</v>
      </c>
      <c r="I98" s="185">
        <v>44</v>
      </c>
      <c r="J98" s="108">
        <v>17.600000000000001</v>
      </c>
      <c r="K98" s="315">
        <v>250</v>
      </c>
      <c r="L98" s="317">
        <v>58.4</v>
      </c>
      <c r="M98" s="207">
        <v>112</v>
      </c>
      <c r="N98" s="98">
        <v>26.2</v>
      </c>
      <c r="O98" s="207">
        <v>43</v>
      </c>
      <c r="P98" s="98">
        <v>10</v>
      </c>
      <c r="Q98" s="207">
        <v>23</v>
      </c>
      <c r="R98" s="98">
        <v>5.4</v>
      </c>
      <c r="S98" s="325">
        <v>428</v>
      </c>
      <c r="T98" s="317">
        <v>97.9</v>
      </c>
      <c r="U98" s="209"/>
      <c r="V98" s="111"/>
      <c r="W98" s="212"/>
    </row>
    <row r="99" spans="1:23" x14ac:dyDescent="0.2">
      <c r="A99" s="93"/>
      <c r="B99" s="92">
        <v>2020</v>
      </c>
      <c r="C99" s="185">
        <v>98</v>
      </c>
      <c r="D99" s="105">
        <v>44.5</v>
      </c>
      <c r="E99" s="185">
        <v>26</v>
      </c>
      <c r="F99" s="108">
        <v>11.8</v>
      </c>
      <c r="G99" s="185">
        <v>49</v>
      </c>
      <c r="H99" s="105">
        <v>22.3</v>
      </c>
      <c r="I99" s="185">
        <v>47</v>
      </c>
      <c r="J99" s="108">
        <v>21.4</v>
      </c>
      <c r="K99" s="315">
        <v>220</v>
      </c>
      <c r="L99" s="317">
        <v>63.6</v>
      </c>
      <c r="M99" s="207">
        <v>67</v>
      </c>
      <c r="N99" s="98">
        <v>19.399999999999999</v>
      </c>
      <c r="O99" s="207">
        <v>27</v>
      </c>
      <c r="P99" s="98">
        <v>7.8</v>
      </c>
      <c r="Q99" s="207">
        <v>32</v>
      </c>
      <c r="R99" s="98">
        <v>9.1999999999999993</v>
      </c>
      <c r="S99" s="325">
        <v>346</v>
      </c>
      <c r="T99" s="317">
        <v>97.5</v>
      </c>
      <c r="U99" s="209"/>
      <c r="V99" s="111"/>
      <c r="W99" s="212"/>
    </row>
    <row r="100" spans="1:23" x14ac:dyDescent="0.2">
      <c r="A100" s="93"/>
      <c r="B100" s="92" t="s">
        <v>7</v>
      </c>
      <c r="C100" s="185">
        <v>337</v>
      </c>
      <c r="D100" s="105">
        <v>44.4</v>
      </c>
      <c r="E100" s="185">
        <v>109</v>
      </c>
      <c r="F100" s="108">
        <v>14.4</v>
      </c>
      <c r="G100" s="185">
        <v>152</v>
      </c>
      <c r="H100" s="105">
        <v>20</v>
      </c>
      <c r="I100" s="185">
        <v>161</v>
      </c>
      <c r="J100" s="108">
        <v>21.2</v>
      </c>
      <c r="K100" s="315">
        <v>759</v>
      </c>
      <c r="L100" s="317">
        <v>62.5</v>
      </c>
      <c r="M100" s="207">
        <v>257</v>
      </c>
      <c r="N100" s="98">
        <v>21.2</v>
      </c>
      <c r="O100" s="207">
        <v>109</v>
      </c>
      <c r="P100" s="98">
        <v>9</v>
      </c>
      <c r="Q100" s="207">
        <v>90</v>
      </c>
      <c r="R100" s="98">
        <v>7.4</v>
      </c>
      <c r="S100" s="325">
        <v>1215</v>
      </c>
      <c r="T100" s="317">
        <v>97.7</v>
      </c>
      <c r="U100" s="209">
        <v>28</v>
      </c>
      <c r="V100" s="111">
        <v>2.2999999999999998</v>
      </c>
      <c r="W100" s="212">
        <v>1243</v>
      </c>
    </row>
    <row r="101" spans="1:23" x14ac:dyDescent="0.2">
      <c r="A101" s="93" t="s">
        <v>57</v>
      </c>
      <c r="B101" s="92">
        <v>2018</v>
      </c>
      <c r="C101" s="185">
        <v>30</v>
      </c>
      <c r="D101" s="105">
        <v>17.899999999999999</v>
      </c>
      <c r="E101" s="185">
        <v>49</v>
      </c>
      <c r="F101" s="108">
        <v>29.2</v>
      </c>
      <c r="G101" s="185">
        <v>45</v>
      </c>
      <c r="H101" s="105">
        <v>26.8</v>
      </c>
      <c r="I101" s="185">
        <v>44</v>
      </c>
      <c r="J101" s="108">
        <v>26.2</v>
      </c>
      <c r="K101" s="315">
        <v>168</v>
      </c>
      <c r="L101" s="317">
        <v>42</v>
      </c>
      <c r="M101" s="207">
        <v>112</v>
      </c>
      <c r="N101" s="98">
        <v>28</v>
      </c>
      <c r="O101" s="207">
        <v>62</v>
      </c>
      <c r="P101" s="98">
        <v>15.5</v>
      </c>
      <c r="Q101" s="207">
        <v>58</v>
      </c>
      <c r="R101" s="98">
        <v>14.5</v>
      </c>
      <c r="S101" s="325">
        <v>400</v>
      </c>
      <c r="T101" s="317">
        <v>99</v>
      </c>
      <c r="U101" s="209"/>
      <c r="V101" s="111"/>
      <c r="W101" s="212"/>
    </row>
    <row r="102" spans="1:23" ht="12.75" customHeight="1" x14ac:dyDescent="0.2">
      <c r="A102" s="93"/>
      <c r="B102" s="92">
        <v>2019</v>
      </c>
      <c r="C102" s="185">
        <v>33</v>
      </c>
      <c r="D102" s="105">
        <v>19.399999999999999</v>
      </c>
      <c r="E102" s="185">
        <v>45</v>
      </c>
      <c r="F102" s="108">
        <v>26.5</v>
      </c>
      <c r="G102" s="185">
        <v>51</v>
      </c>
      <c r="H102" s="105">
        <v>30</v>
      </c>
      <c r="I102" s="185">
        <v>41</v>
      </c>
      <c r="J102" s="108">
        <v>24.1</v>
      </c>
      <c r="K102" s="315">
        <v>170</v>
      </c>
      <c r="L102" s="317">
        <v>41.8</v>
      </c>
      <c r="M102" s="207">
        <v>133</v>
      </c>
      <c r="N102" s="98">
        <v>32.700000000000003</v>
      </c>
      <c r="O102" s="207">
        <v>56</v>
      </c>
      <c r="P102" s="98">
        <v>13.8</v>
      </c>
      <c r="Q102" s="207">
        <v>48</v>
      </c>
      <c r="R102" s="98">
        <v>11.8</v>
      </c>
      <c r="S102" s="325">
        <v>407</v>
      </c>
      <c r="T102" s="317">
        <v>99.3</v>
      </c>
      <c r="U102" s="209"/>
      <c r="V102" s="111"/>
      <c r="W102" s="212"/>
    </row>
    <row r="103" spans="1:23" ht="12.75" customHeight="1" x14ac:dyDescent="0.2">
      <c r="A103" s="93"/>
      <c r="B103" s="92">
        <v>2020</v>
      </c>
      <c r="C103" s="185">
        <v>27</v>
      </c>
      <c r="D103" s="105">
        <v>25.5</v>
      </c>
      <c r="E103" s="185">
        <v>34</v>
      </c>
      <c r="F103" s="108">
        <v>32.1</v>
      </c>
      <c r="G103" s="185">
        <v>20</v>
      </c>
      <c r="H103" s="105">
        <v>18.899999999999999</v>
      </c>
      <c r="I103" s="185">
        <v>25</v>
      </c>
      <c r="J103" s="108">
        <v>23.6</v>
      </c>
      <c r="K103" s="315">
        <v>106</v>
      </c>
      <c r="L103" s="317">
        <v>38.4</v>
      </c>
      <c r="M103" s="207">
        <v>84</v>
      </c>
      <c r="N103" s="98">
        <v>30.4</v>
      </c>
      <c r="O103" s="207">
        <v>47</v>
      </c>
      <c r="P103" s="98">
        <v>17</v>
      </c>
      <c r="Q103" s="207">
        <v>39</v>
      </c>
      <c r="R103" s="98">
        <v>14.1</v>
      </c>
      <c r="S103" s="325">
        <v>276</v>
      </c>
      <c r="T103" s="317">
        <v>93.9</v>
      </c>
      <c r="U103" s="209"/>
      <c r="V103" s="111"/>
      <c r="W103" s="212"/>
    </row>
    <row r="104" spans="1:23" ht="12.75" customHeight="1" x14ac:dyDescent="0.2">
      <c r="A104" s="93"/>
      <c r="B104" s="92" t="s">
        <v>7</v>
      </c>
      <c r="C104" s="185">
        <v>90</v>
      </c>
      <c r="D104" s="105">
        <v>20.27027027027027</v>
      </c>
      <c r="E104" s="185">
        <v>128</v>
      </c>
      <c r="F104" s="105">
        <v>28.828828828828829</v>
      </c>
      <c r="G104" s="185">
        <v>116</v>
      </c>
      <c r="H104" s="105">
        <v>26.126126126126124</v>
      </c>
      <c r="I104" s="185">
        <v>110</v>
      </c>
      <c r="J104" s="108">
        <v>24.774774774774773</v>
      </c>
      <c r="K104" s="185">
        <v>444</v>
      </c>
      <c r="L104" s="317">
        <f>_tbl3[[#This Row],[Under 1 Year Total]]/_tbl3[[#This Row],[Total]]*100</f>
        <v>40.072202166064983</v>
      </c>
      <c r="M104" s="185">
        <v>329</v>
      </c>
      <c r="N104" s="98">
        <v>30.378578024007385</v>
      </c>
      <c r="O104" s="185">
        <v>165</v>
      </c>
      <c r="P104" s="98">
        <v>15.235457063711911</v>
      </c>
      <c r="Q104" s="185">
        <v>145</v>
      </c>
      <c r="R104" s="98">
        <v>13.388734995383194</v>
      </c>
      <c r="S104" s="185">
        <v>1083</v>
      </c>
      <c r="T104" s="317">
        <v>97.74368231046931</v>
      </c>
      <c r="U104" s="209">
        <v>25</v>
      </c>
      <c r="V104" s="111">
        <v>2.256317689530686</v>
      </c>
      <c r="W104" s="212">
        <v>1108</v>
      </c>
    </row>
    <row r="105" spans="1:23" ht="12.75" customHeight="1" x14ac:dyDescent="0.2">
      <c r="A105" s="93" t="s">
        <v>58</v>
      </c>
      <c r="B105" s="92">
        <v>2018</v>
      </c>
      <c r="C105" s="185">
        <v>49</v>
      </c>
      <c r="D105" s="105">
        <v>33.299999999999997</v>
      </c>
      <c r="E105" s="185">
        <v>23</v>
      </c>
      <c r="F105" s="108">
        <v>15.6</v>
      </c>
      <c r="G105" s="185">
        <v>32</v>
      </c>
      <c r="H105" s="105">
        <v>21.8</v>
      </c>
      <c r="I105" s="185">
        <v>43</v>
      </c>
      <c r="J105" s="108">
        <v>29.3</v>
      </c>
      <c r="K105" s="315">
        <v>147</v>
      </c>
      <c r="L105" s="317">
        <v>29.5</v>
      </c>
      <c r="M105" s="207">
        <v>142</v>
      </c>
      <c r="N105" s="98">
        <v>28.5</v>
      </c>
      <c r="O105" s="207">
        <v>113</v>
      </c>
      <c r="P105" s="98">
        <v>22.7</v>
      </c>
      <c r="Q105" s="207">
        <v>96</v>
      </c>
      <c r="R105" s="98">
        <v>19.3</v>
      </c>
      <c r="S105" s="325">
        <v>498</v>
      </c>
      <c r="T105" s="317">
        <v>96</v>
      </c>
      <c r="U105" s="209"/>
      <c r="V105" s="111"/>
      <c r="W105" s="212"/>
    </row>
    <row r="106" spans="1:23" ht="12.75" customHeight="1" x14ac:dyDescent="0.2">
      <c r="A106" s="93"/>
      <c r="B106" s="92">
        <v>2019</v>
      </c>
      <c r="C106" s="185">
        <v>79</v>
      </c>
      <c r="D106" s="105">
        <v>30.3</v>
      </c>
      <c r="E106" s="185">
        <v>68</v>
      </c>
      <c r="F106" s="108">
        <v>26.1</v>
      </c>
      <c r="G106" s="185">
        <v>50</v>
      </c>
      <c r="H106" s="105">
        <v>19.2</v>
      </c>
      <c r="I106" s="185">
        <v>64</v>
      </c>
      <c r="J106" s="108">
        <v>24.5</v>
      </c>
      <c r="K106" s="315">
        <v>261</v>
      </c>
      <c r="L106" s="317">
        <v>32.700000000000003</v>
      </c>
      <c r="M106" s="207">
        <v>244</v>
      </c>
      <c r="N106" s="98">
        <v>30.5</v>
      </c>
      <c r="O106" s="207">
        <v>179</v>
      </c>
      <c r="P106" s="98">
        <v>22.4</v>
      </c>
      <c r="Q106" s="207">
        <v>115</v>
      </c>
      <c r="R106" s="98">
        <v>14.4</v>
      </c>
      <c r="S106" s="325">
        <v>799</v>
      </c>
      <c r="T106" s="317">
        <v>96.1</v>
      </c>
      <c r="U106" s="209"/>
      <c r="V106" s="111"/>
      <c r="W106" s="212"/>
    </row>
    <row r="107" spans="1:23" ht="12.75" customHeight="1" x14ac:dyDescent="0.2">
      <c r="A107" s="93"/>
      <c r="B107" s="92">
        <v>2020</v>
      </c>
      <c r="C107" s="185">
        <v>54</v>
      </c>
      <c r="D107" s="105">
        <v>33.299999999999997</v>
      </c>
      <c r="E107" s="185">
        <v>40</v>
      </c>
      <c r="F107" s="108">
        <v>24.7</v>
      </c>
      <c r="G107" s="185">
        <v>35</v>
      </c>
      <c r="H107" s="105">
        <v>21.6</v>
      </c>
      <c r="I107" s="185">
        <v>33</v>
      </c>
      <c r="J107" s="108">
        <v>20.399999999999999</v>
      </c>
      <c r="K107" s="315">
        <v>162</v>
      </c>
      <c r="L107" s="317">
        <v>32.5</v>
      </c>
      <c r="M107" s="207">
        <v>128</v>
      </c>
      <c r="N107" s="98">
        <v>25.7</v>
      </c>
      <c r="O107" s="207">
        <v>86</v>
      </c>
      <c r="P107" s="98">
        <v>17.3</v>
      </c>
      <c r="Q107" s="207">
        <v>122</v>
      </c>
      <c r="R107" s="98">
        <v>24.5</v>
      </c>
      <c r="S107" s="325">
        <v>498</v>
      </c>
      <c r="T107" s="317">
        <v>95.2</v>
      </c>
      <c r="U107" s="209"/>
      <c r="V107" s="111"/>
      <c r="W107" s="212"/>
    </row>
    <row r="108" spans="1:23" ht="12.75" customHeight="1" x14ac:dyDescent="0.2">
      <c r="A108" s="93"/>
      <c r="B108" s="90" t="s">
        <v>7</v>
      </c>
      <c r="C108" s="185">
        <v>182</v>
      </c>
      <c r="D108" s="105">
        <v>31.9</v>
      </c>
      <c r="E108" s="185">
        <v>131</v>
      </c>
      <c r="F108" s="108">
        <v>23</v>
      </c>
      <c r="G108" s="185">
        <v>117</v>
      </c>
      <c r="H108" s="105">
        <v>20.5</v>
      </c>
      <c r="I108" s="185">
        <v>140</v>
      </c>
      <c r="J108" s="108">
        <v>24.6</v>
      </c>
      <c r="K108" s="315">
        <v>570</v>
      </c>
      <c r="L108" s="317">
        <v>31.8</v>
      </c>
      <c r="M108" s="207">
        <v>514</v>
      </c>
      <c r="N108" s="98">
        <v>28.6</v>
      </c>
      <c r="O108" s="207">
        <v>378</v>
      </c>
      <c r="P108" s="98">
        <v>21.1</v>
      </c>
      <c r="Q108" s="207">
        <v>333</v>
      </c>
      <c r="R108" s="98">
        <v>18.600000000000001</v>
      </c>
      <c r="S108" s="325">
        <v>1795</v>
      </c>
      <c r="T108" s="317">
        <v>95.8</v>
      </c>
      <c r="U108" s="209">
        <v>78</v>
      </c>
      <c r="V108" s="111">
        <v>4.2</v>
      </c>
      <c r="W108" s="207">
        <v>1873</v>
      </c>
    </row>
    <row r="109" spans="1:23" ht="12.75" customHeight="1" x14ac:dyDescent="0.2">
      <c r="A109" s="93" t="s">
        <v>59</v>
      </c>
      <c r="B109" s="92">
        <v>2018</v>
      </c>
      <c r="C109" s="185">
        <v>32</v>
      </c>
      <c r="D109" s="105">
        <v>26.9</v>
      </c>
      <c r="E109" s="185">
        <v>24</v>
      </c>
      <c r="F109" s="108">
        <v>20.2</v>
      </c>
      <c r="G109" s="185">
        <v>17</v>
      </c>
      <c r="H109" s="105">
        <v>14.3</v>
      </c>
      <c r="I109" s="185">
        <v>46</v>
      </c>
      <c r="J109" s="108">
        <v>38.700000000000003</v>
      </c>
      <c r="K109" s="315">
        <v>119</v>
      </c>
      <c r="L109" s="317">
        <v>30.1</v>
      </c>
      <c r="M109" s="207">
        <v>131</v>
      </c>
      <c r="N109" s="98">
        <v>33.1</v>
      </c>
      <c r="O109" s="207">
        <v>67</v>
      </c>
      <c r="P109" s="98">
        <v>16.899999999999999</v>
      </c>
      <c r="Q109" s="207">
        <v>79</v>
      </c>
      <c r="R109" s="98">
        <v>19.899999999999999</v>
      </c>
      <c r="S109" s="325">
        <v>396</v>
      </c>
      <c r="T109" s="317">
        <v>97.8</v>
      </c>
      <c r="U109" s="209"/>
      <c r="V109" s="111"/>
      <c r="W109" s="212"/>
    </row>
    <row r="110" spans="1:23" ht="12.75" customHeight="1" x14ac:dyDescent="0.2">
      <c r="A110" s="93"/>
      <c r="B110" s="92">
        <v>2019</v>
      </c>
      <c r="C110" s="185">
        <v>12</v>
      </c>
      <c r="D110" s="105">
        <v>12.1</v>
      </c>
      <c r="E110" s="185">
        <v>29</v>
      </c>
      <c r="F110" s="108">
        <v>29.3</v>
      </c>
      <c r="G110" s="185">
        <v>22</v>
      </c>
      <c r="H110" s="105">
        <v>22.2</v>
      </c>
      <c r="I110" s="185">
        <v>36</v>
      </c>
      <c r="J110" s="108">
        <v>36.4</v>
      </c>
      <c r="K110" s="315">
        <v>99</v>
      </c>
      <c r="L110" s="317">
        <v>31.7</v>
      </c>
      <c r="M110" s="207">
        <v>95</v>
      </c>
      <c r="N110" s="98">
        <v>30.4</v>
      </c>
      <c r="O110" s="207">
        <v>46</v>
      </c>
      <c r="P110" s="98">
        <v>14.7</v>
      </c>
      <c r="Q110" s="207">
        <v>72</v>
      </c>
      <c r="R110" s="98">
        <v>23.1</v>
      </c>
      <c r="S110" s="325">
        <v>312</v>
      </c>
      <c r="T110" s="317">
        <v>98.4</v>
      </c>
      <c r="U110" s="209"/>
      <c r="V110" s="111"/>
      <c r="W110" s="212"/>
    </row>
    <row r="111" spans="1:23" ht="12.75" customHeight="1" x14ac:dyDescent="0.2">
      <c r="A111" s="93"/>
      <c r="B111" s="92">
        <v>2020</v>
      </c>
      <c r="C111" s="185">
        <v>16</v>
      </c>
      <c r="D111" s="105">
        <v>22.5</v>
      </c>
      <c r="E111" s="185">
        <v>15</v>
      </c>
      <c r="F111" s="108">
        <v>21.1</v>
      </c>
      <c r="G111" s="185">
        <v>16</v>
      </c>
      <c r="H111" s="105">
        <v>22.5</v>
      </c>
      <c r="I111" s="185">
        <v>24</v>
      </c>
      <c r="J111" s="108">
        <v>33.799999999999997</v>
      </c>
      <c r="K111" s="315">
        <v>71</v>
      </c>
      <c r="L111" s="317">
        <v>28.3</v>
      </c>
      <c r="M111" s="207">
        <v>74</v>
      </c>
      <c r="N111" s="98">
        <v>29.5</v>
      </c>
      <c r="O111" s="207">
        <v>42</v>
      </c>
      <c r="P111" s="98">
        <v>16.7</v>
      </c>
      <c r="Q111" s="207">
        <v>64</v>
      </c>
      <c r="R111" s="98">
        <v>25.5</v>
      </c>
      <c r="S111" s="325">
        <v>251</v>
      </c>
      <c r="T111" s="317">
        <v>95.1</v>
      </c>
      <c r="U111" s="209"/>
      <c r="V111" s="111"/>
      <c r="W111" s="212"/>
    </row>
    <row r="112" spans="1:23" x14ac:dyDescent="0.2">
      <c r="A112" s="93"/>
      <c r="B112" s="90" t="s">
        <v>7</v>
      </c>
      <c r="C112" s="185">
        <v>60</v>
      </c>
      <c r="D112" s="105">
        <v>20.761245674740483</v>
      </c>
      <c r="E112" s="185">
        <v>68</v>
      </c>
      <c r="F112" s="108">
        <v>23.52941176470588</v>
      </c>
      <c r="G112" s="185">
        <v>55</v>
      </c>
      <c r="H112" s="105">
        <v>19.031141868512112</v>
      </c>
      <c r="I112" s="185">
        <v>106</v>
      </c>
      <c r="J112" s="108">
        <v>36.678200692041521</v>
      </c>
      <c r="K112" s="185">
        <v>289</v>
      </c>
      <c r="L112" s="317">
        <v>30.135557872784151</v>
      </c>
      <c r="M112" s="185">
        <v>300</v>
      </c>
      <c r="N112" s="98">
        <v>31.282586027111574</v>
      </c>
      <c r="O112" s="185">
        <v>155</v>
      </c>
      <c r="P112" s="98">
        <v>16.162669447340981</v>
      </c>
      <c r="Q112" s="185">
        <v>215</v>
      </c>
      <c r="R112" s="98">
        <v>22.419186652763294</v>
      </c>
      <c r="S112" s="185">
        <v>959</v>
      </c>
      <c r="T112" s="317">
        <v>97.261663286004051</v>
      </c>
      <c r="U112" s="209">
        <v>27</v>
      </c>
      <c r="V112" s="111">
        <v>2.7383367139959431</v>
      </c>
      <c r="W112" s="207">
        <v>986</v>
      </c>
    </row>
    <row r="113" spans="1:23" x14ac:dyDescent="0.2">
      <c r="A113" s="93" t="s">
        <v>60</v>
      </c>
      <c r="B113" s="92">
        <v>2018</v>
      </c>
      <c r="C113" s="185">
        <v>61</v>
      </c>
      <c r="D113" s="105">
        <v>17.3</v>
      </c>
      <c r="E113" s="185">
        <v>79</v>
      </c>
      <c r="F113" s="108">
        <v>22.4</v>
      </c>
      <c r="G113" s="185">
        <v>85</v>
      </c>
      <c r="H113" s="105">
        <v>24.1</v>
      </c>
      <c r="I113" s="185">
        <v>127</v>
      </c>
      <c r="J113" s="108">
        <v>36.1</v>
      </c>
      <c r="K113" s="315">
        <v>352</v>
      </c>
      <c r="L113" s="317">
        <v>41.3</v>
      </c>
      <c r="M113" s="207">
        <v>243</v>
      </c>
      <c r="N113" s="98">
        <v>28.5</v>
      </c>
      <c r="O113" s="207">
        <v>152</v>
      </c>
      <c r="P113" s="98">
        <v>17.8</v>
      </c>
      <c r="Q113" s="207">
        <v>106</v>
      </c>
      <c r="R113" s="98">
        <v>12.4</v>
      </c>
      <c r="S113" s="325">
        <v>853</v>
      </c>
      <c r="T113" s="317">
        <v>97.8</v>
      </c>
      <c r="U113" s="209"/>
      <c r="V113" s="111"/>
      <c r="W113" s="212"/>
    </row>
    <row r="114" spans="1:23" x14ac:dyDescent="0.2">
      <c r="A114" s="93"/>
      <c r="B114" s="92">
        <v>2019</v>
      </c>
      <c r="C114" s="185">
        <v>71</v>
      </c>
      <c r="D114" s="105">
        <v>21.4</v>
      </c>
      <c r="E114" s="185">
        <v>91</v>
      </c>
      <c r="F114" s="108">
        <v>27.4</v>
      </c>
      <c r="G114" s="185">
        <v>76</v>
      </c>
      <c r="H114" s="105">
        <v>22.9</v>
      </c>
      <c r="I114" s="185">
        <v>94</v>
      </c>
      <c r="J114" s="108">
        <v>28.3</v>
      </c>
      <c r="K114" s="315">
        <v>332</v>
      </c>
      <c r="L114" s="317">
        <v>37</v>
      </c>
      <c r="M114" s="207">
        <v>270</v>
      </c>
      <c r="N114" s="98">
        <v>30.1</v>
      </c>
      <c r="O114" s="207">
        <v>155</v>
      </c>
      <c r="P114" s="98">
        <v>17.3</v>
      </c>
      <c r="Q114" s="207">
        <v>141</v>
      </c>
      <c r="R114" s="98">
        <v>15.7</v>
      </c>
      <c r="S114" s="325">
        <v>898</v>
      </c>
      <c r="T114" s="317">
        <v>98.6</v>
      </c>
      <c r="U114" s="209"/>
      <c r="V114" s="111"/>
      <c r="W114" s="212"/>
    </row>
    <row r="115" spans="1:23" x14ac:dyDescent="0.2">
      <c r="A115" s="93"/>
      <c r="B115" s="92">
        <v>2020</v>
      </c>
      <c r="C115" s="185">
        <v>55</v>
      </c>
      <c r="D115" s="105">
        <v>22.7</v>
      </c>
      <c r="E115" s="185">
        <v>65</v>
      </c>
      <c r="F115" s="108">
        <v>26.9</v>
      </c>
      <c r="G115" s="185">
        <v>53</v>
      </c>
      <c r="H115" s="105">
        <v>21.9</v>
      </c>
      <c r="I115" s="185">
        <v>69</v>
      </c>
      <c r="J115" s="108">
        <v>28.5</v>
      </c>
      <c r="K115" s="315">
        <v>242</v>
      </c>
      <c r="L115" s="317">
        <v>35.6</v>
      </c>
      <c r="M115" s="207">
        <v>211</v>
      </c>
      <c r="N115" s="98">
        <v>31</v>
      </c>
      <c r="O115" s="207">
        <v>115</v>
      </c>
      <c r="P115" s="98">
        <v>16.899999999999999</v>
      </c>
      <c r="Q115" s="207">
        <v>112</v>
      </c>
      <c r="R115" s="98">
        <v>16.5</v>
      </c>
      <c r="S115" s="325">
        <v>680</v>
      </c>
      <c r="T115" s="317">
        <v>97.3</v>
      </c>
      <c r="U115" s="209"/>
      <c r="V115" s="111"/>
      <c r="W115" s="212"/>
    </row>
    <row r="116" spans="1:23" x14ac:dyDescent="0.2">
      <c r="A116" s="93"/>
      <c r="B116" s="90" t="s">
        <v>7</v>
      </c>
      <c r="C116" s="185">
        <v>187</v>
      </c>
      <c r="D116" s="105">
        <v>20.2</v>
      </c>
      <c r="E116" s="185">
        <v>235</v>
      </c>
      <c r="F116" s="108">
        <v>25.4</v>
      </c>
      <c r="G116" s="185">
        <v>214</v>
      </c>
      <c r="H116" s="105">
        <v>23.1</v>
      </c>
      <c r="I116" s="185">
        <v>290</v>
      </c>
      <c r="J116" s="108">
        <v>31.3</v>
      </c>
      <c r="K116" s="315">
        <v>926</v>
      </c>
      <c r="L116" s="317">
        <v>38.1</v>
      </c>
      <c r="M116" s="207">
        <v>724</v>
      </c>
      <c r="N116" s="98">
        <v>29.8</v>
      </c>
      <c r="O116" s="207">
        <v>422</v>
      </c>
      <c r="P116" s="98">
        <v>17.399999999999999</v>
      </c>
      <c r="Q116" s="207">
        <v>359</v>
      </c>
      <c r="R116" s="98">
        <v>14.8</v>
      </c>
      <c r="S116" s="325">
        <v>2431</v>
      </c>
      <c r="T116" s="317">
        <v>97.9</v>
      </c>
      <c r="U116" s="209">
        <v>51</v>
      </c>
      <c r="V116" s="111">
        <v>2.1</v>
      </c>
      <c r="W116" s="207">
        <v>2482</v>
      </c>
    </row>
    <row r="117" spans="1:23" x14ac:dyDescent="0.2">
      <c r="A117" s="93" t="s">
        <v>61</v>
      </c>
      <c r="B117" s="92">
        <v>2018</v>
      </c>
      <c r="C117" s="185">
        <v>28</v>
      </c>
      <c r="D117" s="105">
        <v>15.6</v>
      </c>
      <c r="E117" s="185">
        <v>56</v>
      </c>
      <c r="F117" s="108">
        <v>31.1</v>
      </c>
      <c r="G117" s="185">
        <v>45</v>
      </c>
      <c r="H117" s="105">
        <v>25</v>
      </c>
      <c r="I117" s="185">
        <v>51</v>
      </c>
      <c r="J117" s="108">
        <v>28.3</v>
      </c>
      <c r="K117" s="315">
        <v>180</v>
      </c>
      <c r="L117" s="317">
        <v>35.9</v>
      </c>
      <c r="M117" s="207">
        <v>152</v>
      </c>
      <c r="N117" s="98">
        <v>30.3</v>
      </c>
      <c r="O117" s="207">
        <v>85</v>
      </c>
      <c r="P117" s="98">
        <v>17</v>
      </c>
      <c r="Q117" s="207">
        <v>84</v>
      </c>
      <c r="R117" s="98">
        <v>16.8</v>
      </c>
      <c r="S117" s="325">
        <v>501</v>
      </c>
      <c r="T117" s="317">
        <v>99.2</v>
      </c>
      <c r="U117" s="209"/>
      <c r="V117" s="111"/>
      <c r="W117" s="212"/>
    </row>
    <row r="118" spans="1:23" x14ac:dyDescent="0.2">
      <c r="A118" s="93"/>
      <c r="B118" s="92">
        <v>2019</v>
      </c>
      <c r="C118" s="185">
        <v>35</v>
      </c>
      <c r="D118" s="105">
        <v>18.100000000000001</v>
      </c>
      <c r="E118" s="185">
        <v>96</v>
      </c>
      <c r="F118" s="108">
        <v>49.7</v>
      </c>
      <c r="G118" s="185">
        <v>31</v>
      </c>
      <c r="H118" s="105">
        <v>16.100000000000001</v>
      </c>
      <c r="I118" s="185">
        <v>31</v>
      </c>
      <c r="J118" s="108">
        <v>16.100000000000001</v>
      </c>
      <c r="K118" s="315">
        <v>193</v>
      </c>
      <c r="L118" s="317">
        <v>39.200000000000003</v>
      </c>
      <c r="M118" s="207">
        <v>140</v>
      </c>
      <c r="N118" s="98">
        <v>28.5</v>
      </c>
      <c r="O118" s="207">
        <v>100</v>
      </c>
      <c r="P118" s="98">
        <v>20.3</v>
      </c>
      <c r="Q118" s="207">
        <v>59</v>
      </c>
      <c r="R118" s="98">
        <v>12</v>
      </c>
      <c r="S118" s="325">
        <v>492</v>
      </c>
      <c r="T118" s="317">
        <v>98.6</v>
      </c>
      <c r="U118" s="209"/>
      <c r="V118" s="111"/>
      <c r="W118" s="212"/>
    </row>
    <row r="119" spans="1:23" x14ac:dyDescent="0.2">
      <c r="A119" s="93"/>
      <c r="B119" s="92">
        <v>2020</v>
      </c>
      <c r="C119" s="185">
        <v>29</v>
      </c>
      <c r="D119" s="105">
        <v>21.6</v>
      </c>
      <c r="E119" s="185">
        <v>48</v>
      </c>
      <c r="F119" s="108">
        <v>35.799999999999997</v>
      </c>
      <c r="G119" s="185">
        <v>30</v>
      </c>
      <c r="H119" s="105">
        <v>22.4</v>
      </c>
      <c r="I119" s="185">
        <v>27</v>
      </c>
      <c r="J119" s="108">
        <v>20.100000000000001</v>
      </c>
      <c r="K119" s="315">
        <v>134</v>
      </c>
      <c r="L119" s="317">
        <v>38</v>
      </c>
      <c r="M119" s="207">
        <v>82</v>
      </c>
      <c r="N119" s="98">
        <v>23.2</v>
      </c>
      <c r="O119" s="207">
        <v>64</v>
      </c>
      <c r="P119" s="98">
        <v>18.100000000000001</v>
      </c>
      <c r="Q119" s="207">
        <v>73</v>
      </c>
      <c r="R119" s="98">
        <v>20.7</v>
      </c>
      <c r="S119" s="325">
        <v>353</v>
      </c>
      <c r="T119" s="317">
        <v>97.2</v>
      </c>
      <c r="U119" s="209"/>
      <c r="V119" s="111"/>
      <c r="W119" s="212"/>
    </row>
    <row r="120" spans="1:23" x14ac:dyDescent="0.2">
      <c r="A120" s="93"/>
      <c r="B120" s="92" t="s">
        <v>7</v>
      </c>
      <c r="C120" s="185">
        <v>92</v>
      </c>
      <c r="D120" s="105">
        <v>18.100000000000001</v>
      </c>
      <c r="E120" s="185">
        <v>200</v>
      </c>
      <c r="F120" s="108">
        <v>39.4</v>
      </c>
      <c r="G120" s="185">
        <v>106</v>
      </c>
      <c r="H120" s="105">
        <v>20.9</v>
      </c>
      <c r="I120" s="185">
        <v>109</v>
      </c>
      <c r="J120" s="108">
        <v>21.5</v>
      </c>
      <c r="K120" s="315">
        <v>507</v>
      </c>
      <c r="L120" s="317">
        <v>37.700000000000003</v>
      </c>
      <c r="M120" s="207">
        <v>374</v>
      </c>
      <c r="N120" s="98">
        <v>27.8</v>
      </c>
      <c r="O120" s="207">
        <v>249</v>
      </c>
      <c r="P120" s="98">
        <v>18.5</v>
      </c>
      <c r="Q120" s="207">
        <v>216</v>
      </c>
      <c r="R120" s="98">
        <v>16</v>
      </c>
      <c r="S120" s="325">
        <v>1346</v>
      </c>
      <c r="T120" s="317">
        <v>98.5</v>
      </c>
      <c r="U120" s="209">
        <v>21</v>
      </c>
      <c r="V120" s="111">
        <v>1.5</v>
      </c>
      <c r="W120" s="212">
        <v>1367</v>
      </c>
    </row>
    <row r="121" spans="1:23" x14ac:dyDescent="0.2">
      <c r="A121" s="93" t="s">
        <v>62</v>
      </c>
      <c r="B121" s="92">
        <v>2018</v>
      </c>
      <c r="C121" s="185">
        <v>214</v>
      </c>
      <c r="D121" s="105">
        <v>37.799999999999997</v>
      </c>
      <c r="E121" s="185">
        <v>115</v>
      </c>
      <c r="F121" s="108">
        <v>20.3</v>
      </c>
      <c r="G121" s="185">
        <v>139</v>
      </c>
      <c r="H121" s="105">
        <v>24.6</v>
      </c>
      <c r="I121" s="185">
        <v>98</v>
      </c>
      <c r="J121" s="108">
        <v>17.3</v>
      </c>
      <c r="K121" s="315">
        <v>566</v>
      </c>
      <c r="L121" s="317">
        <v>55.3</v>
      </c>
      <c r="M121" s="207">
        <v>197</v>
      </c>
      <c r="N121" s="98">
        <v>19.3</v>
      </c>
      <c r="O121" s="207">
        <v>120</v>
      </c>
      <c r="P121" s="98">
        <v>11.7</v>
      </c>
      <c r="Q121" s="207">
        <v>140</v>
      </c>
      <c r="R121" s="98">
        <v>13.7</v>
      </c>
      <c r="S121" s="325">
        <v>1023</v>
      </c>
      <c r="T121" s="317">
        <v>98.3</v>
      </c>
      <c r="U121" s="209"/>
      <c r="V121" s="111"/>
      <c r="W121" s="212"/>
    </row>
    <row r="122" spans="1:23" x14ac:dyDescent="0.2">
      <c r="A122" s="93"/>
      <c r="B122" s="92">
        <v>2019</v>
      </c>
      <c r="C122" s="185">
        <v>222</v>
      </c>
      <c r="D122" s="105">
        <v>37.5</v>
      </c>
      <c r="E122" s="185">
        <v>113</v>
      </c>
      <c r="F122" s="108">
        <v>19.100000000000001</v>
      </c>
      <c r="G122" s="185">
        <v>147</v>
      </c>
      <c r="H122" s="105">
        <v>24.8</v>
      </c>
      <c r="I122" s="185">
        <v>110</v>
      </c>
      <c r="J122" s="108">
        <v>18.600000000000001</v>
      </c>
      <c r="K122" s="315">
        <v>592</v>
      </c>
      <c r="L122" s="317">
        <v>57.8</v>
      </c>
      <c r="M122" s="207">
        <v>203</v>
      </c>
      <c r="N122" s="98">
        <v>19.8</v>
      </c>
      <c r="O122" s="207">
        <v>119</v>
      </c>
      <c r="P122" s="98">
        <v>11.6</v>
      </c>
      <c r="Q122" s="207">
        <v>110</v>
      </c>
      <c r="R122" s="98">
        <v>10.7</v>
      </c>
      <c r="S122" s="325">
        <v>1024</v>
      </c>
      <c r="T122" s="317">
        <v>97.7</v>
      </c>
      <c r="U122" s="209"/>
      <c r="V122" s="111"/>
      <c r="W122" s="212"/>
    </row>
    <row r="123" spans="1:23" x14ac:dyDescent="0.2">
      <c r="A123" s="93"/>
      <c r="B123" s="92">
        <v>2020</v>
      </c>
      <c r="C123" s="185">
        <v>222</v>
      </c>
      <c r="D123" s="105">
        <v>39.299999999999997</v>
      </c>
      <c r="E123" s="185">
        <v>88</v>
      </c>
      <c r="F123" s="108">
        <v>15.6</v>
      </c>
      <c r="G123" s="185">
        <v>142</v>
      </c>
      <c r="H123" s="105">
        <v>25.1</v>
      </c>
      <c r="I123" s="185">
        <v>113</v>
      </c>
      <c r="J123" s="108">
        <v>20</v>
      </c>
      <c r="K123" s="315">
        <v>565</v>
      </c>
      <c r="L123" s="317">
        <v>58.4</v>
      </c>
      <c r="M123" s="207">
        <v>155</v>
      </c>
      <c r="N123" s="98">
        <v>16</v>
      </c>
      <c r="O123" s="207">
        <v>129</v>
      </c>
      <c r="P123" s="98">
        <v>13.3</v>
      </c>
      <c r="Q123" s="207">
        <v>119</v>
      </c>
      <c r="R123" s="98">
        <v>12.3</v>
      </c>
      <c r="S123" s="325">
        <v>968</v>
      </c>
      <c r="T123" s="317">
        <v>98.4</v>
      </c>
      <c r="U123" s="209"/>
      <c r="V123" s="111"/>
      <c r="W123" s="212"/>
    </row>
    <row r="124" spans="1:23" x14ac:dyDescent="0.2">
      <c r="A124" s="93"/>
      <c r="B124" s="90" t="s">
        <v>7</v>
      </c>
      <c r="C124" s="185">
        <v>658</v>
      </c>
      <c r="D124" s="105">
        <v>38.200000000000003</v>
      </c>
      <c r="E124" s="185">
        <v>316</v>
      </c>
      <c r="F124" s="108">
        <v>18.3</v>
      </c>
      <c r="G124" s="185">
        <v>428</v>
      </c>
      <c r="H124" s="105">
        <v>24.8</v>
      </c>
      <c r="I124" s="185">
        <v>321</v>
      </c>
      <c r="J124" s="108">
        <v>18.600000000000001</v>
      </c>
      <c r="K124" s="315">
        <v>1723</v>
      </c>
      <c r="L124" s="317">
        <v>57.1</v>
      </c>
      <c r="M124" s="207">
        <v>555</v>
      </c>
      <c r="N124" s="98">
        <v>18.399999999999999</v>
      </c>
      <c r="O124" s="207">
        <v>368</v>
      </c>
      <c r="P124" s="98">
        <v>12.2</v>
      </c>
      <c r="Q124" s="207">
        <v>369</v>
      </c>
      <c r="R124" s="98">
        <v>12.2</v>
      </c>
      <c r="S124" s="325">
        <v>3015</v>
      </c>
      <c r="T124" s="317">
        <v>98.1</v>
      </c>
      <c r="U124" s="209">
        <v>58</v>
      </c>
      <c r="V124" s="111">
        <v>1.9</v>
      </c>
      <c r="W124" s="207">
        <v>3073</v>
      </c>
    </row>
    <row r="125" spans="1:23" x14ac:dyDescent="0.2">
      <c r="A125" s="93" t="s">
        <v>63</v>
      </c>
      <c r="B125" s="92">
        <v>2018</v>
      </c>
      <c r="C125" s="185">
        <v>61</v>
      </c>
      <c r="D125" s="105">
        <v>39.4</v>
      </c>
      <c r="E125" s="185">
        <v>48</v>
      </c>
      <c r="F125" s="108">
        <v>31</v>
      </c>
      <c r="G125" s="185">
        <v>21</v>
      </c>
      <c r="H125" s="105">
        <v>13.5</v>
      </c>
      <c r="I125" s="185">
        <v>25</v>
      </c>
      <c r="J125" s="108">
        <v>16.100000000000001</v>
      </c>
      <c r="K125" s="315">
        <v>155</v>
      </c>
      <c r="L125" s="317">
        <v>38.200000000000003</v>
      </c>
      <c r="M125" s="207">
        <v>115</v>
      </c>
      <c r="N125" s="98">
        <v>28.3</v>
      </c>
      <c r="O125" s="207">
        <v>82</v>
      </c>
      <c r="P125" s="98">
        <v>20.2</v>
      </c>
      <c r="Q125" s="207">
        <v>54</v>
      </c>
      <c r="R125" s="98">
        <v>13.3</v>
      </c>
      <c r="S125" s="325">
        <v>406</v>
      </c>
      <c r="T125" s="317">
        <v>98.3</v>
      </c>
      <c r="U125" s="209"/>
      <c r="V125" s="111"/>
      <c r="W125" s="212"/>
    </row>
    <row r="126" spans="1:23" x14ac:dyDescent="0.2">
      <c r="A126" s="93"/>
      <c r="B126" s="92">
        <v>2019</v>
      </c>
      <c r="C126" s="185">
        <v>82</v>
      </c>
      <c r="D126" s="105">
        <v>36.6</v>
      </c>
      <c r="E126" s="185">
        <v>73</v>
      </c>
      <c r="F126" s="108">
        <v>32.6</v>
      </c>
      <c r="G126" s="185">
        <v>32</v>
      </c>
      <c r="H126" s="105">
        <v>14.3</v>
      </c>
      <c r="I126" s="185">
        <v>37</v>
      </c>
      <c r="J126" s="108">
        <v>16.5</v>
      </c>
      <c r="K126" s="315">
        <v>224</v>
      </c>
      <c r="L126" s="317">
        <v>45.7</v>
      </c>
      <c r="M126" s="207">
        <v>108</v>
      </c>
      <c r="N126" s="98">
        <v>22</v>
      </c>
      <c r="O126" s="207">
        <v>87</v>
      </c>
      <c r="P126" s="98">
        <v>17.8</v>
      </c>
      <c r="Q126" s="207">
        <v>71</v>
      </c>
      <c r="R126" s="98">
        <v>14.5</v>
      </c>
      <c r="S126" s="325">
        <v>490</v>
      </c>
      <c r="T126" s="317">
        <v>99.2</v>
      </c>
      <c r="U126" s="209"/>
      <c r="V126" s="111"/>
      <c r="W126" s="212"/>
    </row>
    <row r="127" spans="1:23" x14ac:dyDescent="0.2">
      <c r="A127" s="93"/>
      <c r="B127" s="92">
        <v>2020</v>
      </c>
      <c r="C127" s="185">
        <v>76</v>
      </c>
      <c r="D127" s="105">
        <v>50.3</v>
      </c>
      <c r="E127" s="185">
        <v>38</v>
      </c>
      <c r="F127" s="108">
        <v>25.2</v>
      </c>
      <c r="G127" s="185">
        <v>13</v>
      </c>
      <c r="H127" s="105">
        <v>8.6</v>
      </c>
      <c r="I127" s="185">
        <v>24</v>
      </c>
      <c r="J127" s="108">
        <v>15.9</v>
      </c>
      <c r="K127" s="315">
        <v>151</v>
      </c>
      <c r="L127" s="317">
        <v>36.9</v>
      </c>
      <c r="M127" s="207">
        <v>86</v>
      </c>
      <c r="N127" s="98">
        <v>21</v>
      </c>
      <c r="O127" s="207">
        <v>94</v>
      </c>
      <c r="P127" s="98">
        <v>23</v>
      </c>
      <c r="Q127" s="207">
        <v>78</v>
      </c>
      <c r="R127" s="98">
        <v>19.100000000000001</v>
      </c>
      <c r="S127" s="325">
        <v>409</v>
      </c>
      <c r="T127" s="317">
        <v>98.6</v>
      </c>
      <c r="U127" s="209"/>
      <c r="V127" s="111"/>
      <c r="W127" s="212"/>
    </row>
    <row r="128" spans="1:23" x14ac:dyDescent="0.2">
      <c r="A128" s="93"/>
      <c r="B128" s="90" t="s">
        <v>7</v>
      </c>
      <c r="C128" s="185">
        <v>219</v>
      </c>
      <c r="D128" s="105">
        <v>41.3</v>
      </c>
      <c r="E128" s="185">
        <v>159</v>
      </c>
      <c r="F128" s="108">
        <v>30</v>
      </c>
      <c r="G128" s="185">
        <v>66</v>
      </c>
      <c r="H128" s="105">
        <v>12.5</v>
      </c>
      <c r="I128" s="185">
        <v>86</v>
      </c>
      <c r="J128" s="108">
        <v>16.2</v>
      </c>
      <c r="K128" s="315">
        <v>530</v>
      </c>
      <c r="L128" s="317">
        <v>40.6</v>
      </c>
      <c r="M128" s="207">
        <v>309</v>
      </c>
      <c r="N128" s="98">
        <v>23.7</v>
      </c>
      <c r="O128" s="207">
        <v>263</v>
      </c>
      <c r="P128" s="98">
        <v>20.2</v>
      </c>
      <c r="Q128" s="207">
        <v>203</v>
      </c>
      <c r="R128" s="98">
        <v>15.6</v>
      </c>
      <c r="S128" s="325">
        <v>1305</v>
      </c>
      <c r="T128" s="317">
        <v>98.7</v>
      </c>
      <c r="U128" s="209">
        <v>17</v>
      </c>
      <c r="V128" s="111">
        <v>1.3</v>
      </c>
      <c r="W128" s="207">
        <v>1322</v>
      </c>
    </row>
    <row r="129" spans="1:23" x14ac:dyDescent="0.2">
      <c r="A129" s="93" t="s">
        <v>64</v>
      </c>
      <c r="B129" s="92">
        <v>2018</v>
      </c>
      <c r="C129" s="205"/>
      <c r="D129" s="106"/>
      <c r="E129" s="205"/>
      <c r="F129" s="109"/>
      <c r="G129" s="185">
        <v>12</v>
      </c>
      <c r="H129" s="105">
        <v>32.4</v>
      </c>
      <c r="I129" s="185">
        <v>16</v>
      </c>
      <c r="J129" s="108">
        <v>43.2</v>
      </c>
      <c r="K129" s="315">
        <v>37</v>
      </c>
      <c r="L129" s="317">
        <v>14.3</v>
      </c>
      <c r="M129" s="207">
        <v>67</v>
      </c>
      <c r="N129" s="98">
        <v>26</v>
      </c>
      <c r="O129" s="207">
        <v>52</v>
      </c>
      <c r="P129" s="98">
        <v>20.2</v>
      </c>
      <c r="Q129" s="207">
        <v>102</v>
      </c>
      <c r="R129" s="98">
        <v>39.5</v>
      </c>
      <c r="S129" s="325">
        <v>258</v>
      </c>
      <c r="T129" s="317">
        <v>86.6</v>
      </c>
      <c r="U129" s="209"/>
      <c r="V129" s="111"/>
      <c r="W129" s="212"/>
    </row>
    <row r="130" spans="1:23" x14ac:dyDescent="0.2">
      <c r="A130" s="93"/>
      <c r="B130" s="92">
        <v>2019</v>
      </c>
      <c r="C130" s="185">
        <v>3</v>
      </c>
      <c r="D130" s="105">
        <v>9.1</v>
      </c>
      <c r="E130" s="185">
        <v>6</v>
      </c>
      <c r="F130" s="108">
        <v>18.2</v>
      </c>
      <c r="G130" s="185">
        <v>14</v>
      </c>
      <c r="H130" s="105">
        <v>42.4</v>
      </c>
      <c r="I130" s="185">
        <v>10</v>
      </c>
      <c r="J130" s="108">
        <v>30.3</v>
      </c>
      <c r="K130" s="315">
        <v>33</v>
      </c>
      <c r="L130" s="317">
        <v>15.3</v>
      </c>
      <c r="M130" s="207">
        <v>44</v>
      </c>
      <c r="N130" s="98">
        <v>20.5</v>
      </c>
      <c r="O130" s="207">
        <v>94</v>
      </c>
      <c r="P130" s="98">
        <v>43.7</v>
      </c>
      <c r="Q130" s="207">
        <v>44</v>
      </c>
      <c r="R130" s="98">
        <v>20.5</v>
      </c>
      <c r="S130" s="325">
        <v>215</v>
      </c>
      <c r="T130" s="317">
        <v>85.7</v>
      </c>
      <c r="U130" s="209"/>
      <c r="V130" s="111"/>
      <c r="W130" s="212"/>
    </row>
    <row r="131" spans="1:23" x14ac:dyDescent="0.2">
      <c r="A131" s="93"/>
      <c r="B131" s="92">
        <v>2020</v>
      </c>
      <c r="C131" s="185">
        <v>3</v>
      </c>
      <c r="D131" s="105">
        <v>27.3</v>
      </c>
      <c r="E131" s="205"/>
      <c r="F131" s="109"/>
      <c r="G131" s="205"/>
      <c r="H131" s="106"/>
      <c r="I131" s="185">
        <v>4</v>
      </c>
      <c r="J131" s="108">
        <v>36.4</v>
      </c>
      <c r="K131" s="315">
        <v>11</v>
      </c>
      <c r="L131" s="317">
        <v>23.9</v>
      </c>
      <c r="M131" s="207">
        <v>13</v>
      </c>
      <c r="N131" s="98">
        <v>28.3</v>
      </c>
      <c r="O131" s="207">
        <v>11</v>
      </c>
      <c r="P131" s="98">
        <v>23.9</v>
      </c>
      <c r="Q131" s="207">
        <v>11</v>
      </c>
      <c r="R131" s="98">
        <v>23.9</v>
      </c>
      <c r="S131" s="325">
        <v>46</v>
      </c>
      <c r="T131" s="317">
        <v>97.9</v>
      </c>
      <c r="U131" s="209"/>
      <c r="V131" s="111"/>
      <c r="W131" s="212"/>
    </row>
    <row r="132" spans="1:23" x14ac:dyDescent="0.2">
      <c r="A132" s="93"/>
      <c r="B132" s="90" t="s">
        <v>7</v>
      </c>
      <c r="C132" s="185">
        <v>6</v>
      </c>
      <c r="D132" s="105">
        <v>7.4074074074074066</v>
      </c>
      <c r="E132" s="185">
        <v>6</v>
      </c>
      <c r="F132" s="108">
        <v>7.4074074074074066</v>
      </c>
      <c r="G132" s="185">
        <v>26</v>
      </c>
      <c r="H132" s="105">
        <v>32.098765432098766</v>
      </c>
      <c r="I132" s="185">
        <v>30</v>
      </c>
      <c r="J132" s="108">
        <v>37</v>
      </c>
      <c r="K132" s="315">
        <v>81</v>
      </c>
      <c r="L132" s="317">
        <v>15.6</v>
      </c>
      <c r="M132" s="207">
        <v>124</v>
      </c>
      <c r="N132" s="98">
        <v>23.9</v>
      </c>
      <c r="O132" s="207">
        <v>157</v>
      </c>
      <c r="P132" s="98">
        <v>30.3</v>
      </c>
      <c r="Q132" s="207">
        <v>157</v>
      </c>
      <c r="R132" s="98">
        <v>30.3</v>
      </c>
      <c r="S132" s="325">
        <v>519</v>
      </c>
      <c r="T132" s="317">
        <v>87.1</v>
      </c>
      <c r="U132" s="209">
        <v>77</v>
      </c>
      <c r="V132" s="111">
        <v>12.919463087248323</v>
      </c>
      <c r="W132" s="207">
        <v>596</v>
      </c>
    </row>
    <row r="133" spans="1:23" x14ac:dyDescent="0.2">
      <c r="A133" s="93" t="s">
        <v>65</v>
      </c>
      <c r="B133" s="92">
        <v>2018</v>
      </c>
      <c r="C133" s="205"/>
      <c r="D133" s="106"/>
      <c r="E133" s="205"/>
      <c r="F133" s="109"/>
      <c r="G133" s="185">
        <v>4</v>
      </c>
      <c r="H133" s="105">
        <v>19</v>
      </c>
      <c r="I133" s="185">
        <v>12</v>
      </c>
      <c r="J133" s="108">
        <v>57.1</v>
      </c>
      <c r="K133" s="315">
        <v>21</v>
      </c>
      <c r="L133" s="317">
        <v>22.6</v>
      </c>
      <c r="M133" s="207">
        <v>27</v>
      </c>
      <c r="N133" s="98">
        <v>29</v>
      </c>
      <c r="O133" s="207">
        <v>21</v>
      </c>
      <c r="P133" s="98">
        <v>22.6</v>
      </c>
      <c r="Q133" s="207">
        <v>24</v>
      </c>
      <c r="R133" s="98">
        <v>25.8</v>
      </c>
      <c r="S133" s="325">
        <v>93</v>
      </c>
      <c r="T133" s="317">
        <v>91.2</v>
      </c>
      <c r="U133" s="209"/>
      <c r="V133" s="111"/>
      <c r="W133" s="212"/>
    </row>
    <row r="134" spans="1:23" x14ac:dyDescent="0.2">
      <c r="A134" s="93"/>
      <c r="B134" s="92">
        <v>2019</v>
      </c>
      <c r="C134" s="185">
        <v>4</v>
      </c>
      <c r="D134" s="105">
        <v>26.7</v>
      </c>
      <c r="E134" s="205"/>
      <c r="F134" s="109"/>
      <c r="G134" s="205"/>
      <c r="H134" s="106"/>
      <c r="I134" s="185">
        <v>6</v>
      </c>
      <c r="J134" s="108">
        <v>40</v>
      </c>
      <c r="K134" s="315">
        <v>15</v>
      </c>
      <c r="L134" s="317">
        <v>17</v>
      </c>
      <c r="M134" s="207">
        <v>25</v>
      </c>
      <c r="N134" s="98">
        <v>28.4</v>
      </c>
      <c r="O134" s="207">
        <v>20</v>
      </c>
      <c r="P134" s="98">
        <v>22.7</v>
      </c>
      <c r="Q134" s="207">
        <v>28</v>
      </c>
      <c r="R134" s="98">
        <v>31.8</v>
      </c>
      <c r="S134" s="325">
        <v>88</v>
      </c>
      <c r="T134" s="317">
        <v>85.4</v>
      </c>
      <c r="U134" s="209"/>
      <c r="V134" s="111"/>
      <c r="W134" s="212"/>
    </row>
    <row r="135" spans="1:23" x14ac:dyDescent="0.2">
      <c r="A135" s="93"/>
      <c r="B135" s="92">
        <v>2020</v>
      </c>
      <c r="C135" s="205"/>
      <c r="D135" s="106"/>
      <c r="E135" s="205"/>
      <c r="F135" s="109"/>
      <c r="G135" s="185">
        <v>5</v>
      </c>
      <c r="H135" s="105">
        <v>23.8</v>
      </c>
      <c r="I135" s="185">
        <v>12</v>
      </c>
      <c r="J135" s="108">
        <v>57.1</v>
      </c>
      <c r="K135" s="315">
        <v>21</v>
      </c>
      <c r="L135" s="317">
        <v>13.5</v>
      </c>
      <c r="M135" s="207">
        <v>32</v>
      </c>
      <c r="N135" s="98">
        <v>20.5</v>
      </c>
      <c r="O135" s="207">
        <v>17</v>
      </c>
      <c r="P135" s="98">
        <v>10.9</v>
      </c>
      <c r="Q135" s="207">
        <v>86</v>
      </c>
      <c r="R135" s="98">
        <v>55.1</v>
      </c>
      <c r="S135" s="325">
        <v>156</v>
      </c>
      <c r="T135" s="317">
        <v>88.1</v>
      </c>
      <c r="U135" s="209"/>
      <c r="V135" s="111"/>
      <c r="W135" s="212"/>
    </row>
    <row r="136" spans="1:23" ht="13.5" thickBot="1" x14ac:dyDescent="0.25">
      <c r="A136" s="93"/>
      <c r="B136" s="90" t="s">
        <v>7</v>
      </c>
      <c r="C136" s="185">
        <v>4</v>
      </c>
      <c r="D136" s="105">
        <v>7.0175438596491224</v>
      </c>
      <c r="E136" s="185">
        <v>0</v>
      </c>
      <c r="F136" s="108">
        <v>0</v>
      </c>
      <c r="G136" s="185">
        <v>9</v>
      </c>
      <c r="H136" s="105">
        <v>15.789473684210526</v>
      </c>
      <c r="I136" s="185">
        <v>30</v>
      </c>
      <c r="J136" s="108">
        <v>52.6</v>
      </c>
      <c r="K136" s="315">
        <v>57</v>
      </c>
      <c r="L136" s="317">
        <v>16.899999999999999</v>
      </c>
      <c r="M136" s="207">
        <v>84</v>
      </c>
      <c r="N136" s="98">
        <v>24.9</v>
      </c>
      <c r="O136" s="207">
        <v>58</v>
      </c>
      <c r="P136" s="98">
        <v>17.2</v>
      </c>
      <c r="Q136" s="207">
        <v>138</v>
      </c>
      <c r="R136" s="98">
        <v>40.9</v>
      </c>
      <c r="S136" s="325">
        <v>337</v>
      </c>
      <c r="T136" s="317">
        <v>88.2</v>
      </c>
      <c r="U136" s="209">
        <v>45</v>
      </c>
      <c r="V136" s="111">
        <v>11.8</v>
      </c>
      <c r="W136" s="207">
        <v>382</v>
      </c>
    </row>
    <row r="137" spans="1:23" ht="13.5" thickBot="1" x14ac:dyDescent="0.25">
      <c r="A137" s="95" t="s">
        <v>187</v>
      </c>
      <c r="B137" s="96" t="s">
        <v>7</v>
      </c>
      <c r="C137" s="206">
        <v>7824</v>
      </c>
      <c r="D137" s="107">
        <v>32.1</v>
      </c>
      <c r="E137" s="206">
        <v>5554</v>
      </c>
      <c r="F137" s="110">
        <v>22.8</v>
      </c>
      <c r="G137" s="206">
        <v>5185</v>
      </c>
      <c r="H137" s="107">
        <v>21.3</v>
      </c>
      <c r="I137" s="206">
        <v>5810</v>
      </c>
      <c r="J137" s="110">
        <v>23.8</v>
      </c>
      <c r="K137" s="328">
        <v>24373</v>
      </c>
      <c r="L137" s="327">
        <v>42.8</v>
      </c>
      <c r="M137" s="208">
        <v>14645</v>
      </c>
      <c r="N137" s="101">
        <v>25.7</v>
      </c>
      <c r="O137" s="208">
        <v>9240</v>
      </c>
      <c r="P137" s="101">
        <v>16.2</v>
      </c>
      <c r="Q137" s="208">
        <v>8751</v>
      </c>
      <c r="R137" s="101">
        <v>15.4</v>
      </c>
      <c r="S137" s="326">
        <v>57009</v>
      </c>
      <c r="T137" s="327">
        <v>97.1</v>
      </c>
      <c r="U137" s="210">
        <v>1716</v>
      </c>
      <c r="V137" s="112">
        <v>2.9</v>
      </c>
      <c r="W137" s="213">
        <v>58725</v>
      </c>
    </row>
    <row r="139" spans="1:23" x14ac:dyDescent="0.2">
      <c r="A139" s="448" t="s">
        <v>127</v>
      </c>
      <c r="B139" s="89"/>
      <c r="C139" s="89"/>
      <c r="D139" s="89"/>
      <c r="E139" s="89"/>
      <c r="F139" s="89"/>
      <c r="G139" s="89"/>
      <c r="H139" s="89"/>
      <c r="I139" s="89"/>
    </row>
    <row r="140" spans="1:23" x14ac:dyDescent="0.2">
      <c r="A140" s="427" t="s">
        <v>421</v>
      </c>
    </row>
    <row r="141" spans="1:23" x14ac:dyDescent="0.2">
      <c r="A141" s="514" t="s">
        <v>352</v>
      </c>
    </row>
    <row r="142" spans="1:23" x14ac:dyDescent="0.2">
      <c r="A142" s="514" t="s">
        <v>353</v>
      </c>
    </row>
    <row r="143" spans="1:23" x14ac:dyDescent="0.2">
      <c r="C143" s="70"/>
    </row>
  </sheetData>
  <mergeCells count="18">
    <mergeCell ref="A1:K1"/>
    <mergeCell ref="A5:A8"/>
    <mergeCell ref="B5:B8"/>
    <mergeCell ref="C5:T5"/>
    <mergeCell ref="A2:L4"/>
    <mergeCell ref="U5:V7"/>
    <mergeCell ref="W5:W7"/>
    <mergeCell ref="C6:L6"/>
    <mergeCell ref="M6:R6"/>
    <mergeCell ref="S6:T7"/>
    <mergeCell ref="C7:D7"/>
    <mergeCell ref="E7:F7"/>
    <mergeCell ref="G7:H7"/>
    <mergeCell ref="I7:J7"/>
    <mergeCell ref="K7:L7"/>
    <mergeCell ref="M7:N7"/>
    <mergeCell ref="O7:P7"/>
    <mergeCell ref="Q7:R7"/>
  </mergeCells>
  <phoneticPr fontId="9" type="noConversion"/>
  <conditionalFormatting sqref="B9:W11 A108:W108 B105:W107 A137:W137 G9:H40 A12:W104">
    <cfRule type="expression" dxfId="25" priority="40">
      <formula>IF($B9="Total",1,0)</formula>
    </cfRule>
  </conditionalFormatting>
  <conditionalFormatting sqref="A12:A40 A42:A72 A74:A104 A110:A111 A114:A115 A118:A119">
    <cfRule type="expression" dxfId="785" priority="36">
      <formula>IF(OR($B11="Organisation",$B12="Total",$B11="Total"),0,1)</formula>
    </cfRule>
  </conditionalFormatting>
  <conditionalFormatting sqref="A137">
    <cfRule type="expression" dxfId="784" priority="50">
      <formula>IF(OR(#REF!="Organisation",$B137="Total",#REF!="Total"),0,1)</formula>
    </cfRule>
  </conditionalFormatting>
  <conditionalFormatting sqref="A41 A73 A109 A113 A117 A120">
    <cfRule type="expression" dxfId="783" priority="222">
      <formula>IF(OR(#REF!="Organisation",$B41="Total",#REF!="Total"),0,1)</formula>
    </cfRule>
  </conditionalFormatting>
  <conditionalFormatting sqref="A108">
    <cfRule type="expression" dxfId="782" priority="241">
      <formula>IF(OR($B103="Organisation",$B108="Total",$B103="Total"),0,1)</formula>
    </cfRule>
  </conditionalFormatting>
  <conditionalFormatting sqref="A105:A107">
    <cfRule type="expression" dxfId="781" priority="34">
      <formula>IF($B105="Total",1,0)</formula>
    </cfRule>
  </conditionalFormatting>
  <conditionalFormatting sqref="A105:A107">
    <cfRule type="expression" dxfId="780" priority="33">
      <formula>IF(OR($B104="Organisation",$B105="Total",$B104="Total"),0,1)</formula>
    </cfRule>
  </conditionalFormatting>
  <conditionalFormatting sqref="B109:W111 A112:W112">
    <cfRule type="expression" dxfId="779" priority="31">
      <formula>IF($B109="Total",1,0)</formula>
    </cfRule>
  </conditionalFormatting>
  <conditionalFormatting sqref="A109:A111">
    <cfRule type="expression" dxfId="778" priority="29">
      <formula>IF($B109="Total",1,0)</formula>
    </cfRule>
  </conditionalFormatting>
  <conditionalFormatting sqref="A116:W116 B113:W115">
    <cfRule type="expression" dxfId="777" priority="26">
      <formula>IF($B113="Total",1,0)</formula>
    </cfRule>
  </conditionalFormatting>
  <conditionalFormatting sqref="A113:A115">
    <cfRule type="expression" dxfId="776" priority="24">
      <formula>IF($B113="Total",1,0)</formula>
    </cfRule>
  </conditionalFormatting>
  <conditionalFormatting sqref="B117:W119">
    <cfRule type="expression" dxfId="775" priority="21">
      <formula>IF($B117="Total",1,0)</formula>
    </cfRule>
  </conditionalFormatting>
  <conditionalFormatting sqref="A117:A119">
    <cfRule type="expression" dxfId="774" priority="19">
      <formula>IF($B117="Total",1,0)</formula>
    </cfRule>
  </conditionalFormatting>
  <conditionalFormatting sqref="A120:W120 A124:W124 B121:W123">
    <cfRule type="expression" dxfId="773" priority="16">
      <formula>IF($B120="Total",1,0)</formula>
    </cfRule>
  </conditionalFormatting>
  <conditionalFormatting sqref="A121:A123">
    <cfRule type="expression" dxfId="772" priority="14">
      <formula>IF($B121="Total",1,0)</formula>
    </cfRule>
  </conditionalFormatting>
  <conditionalFormatting sqref="A121:A123">
    <cfRule type="expression" dxfId="771" priority="13">
      <formula>IF(OR($B120="Organisation",$B121="Total",$B120="Total"),0,1)</formula>
    </cfRule>
  </conditionalFormatting>
  <conditionalFormatting sqref="A112 A116">
    <cfRule type="expression" dxfId="770" priority="452">
      <formula>IF(OR($B108="Organisation",$B112="Total",$B108="Total"),0,1)</formula>
    </cfRule>
  </conditionalFormatting>
  <conditionalFormatting sqref="A124">
    <cfRule type="expression" dxfId="769" priority="462">
      <formula>IF(OR(#REF!="Organisation",$B124="Total",#REF!="Total"),0,1)</formula>
    </cfRule>
  </conditionalFormatting>
  <conditionalFormatting sqref="A128:W128 B125:W127">
    <cfRule type="expression" dxfId="768" priority="11">
      <formula>IF($B125="Total",1,0)</formula>
    </cfRule>
  </conditionalFormatting>
  <conditionalFormatting sqref="A125:A127">
    <cfRule type="expression" dxfId="767" priority="10">
      <formula>IF($B125="Total",1,0)</formula>
    </cfRule>
  </conditionalFormatting>
  <conditionalFormatting sqref="A125:A127">
    <cfRule type="expression" dxfId="766" priority="9">
      <formula>IF(OR($B124="Organisation",$B125="Total",$B124="Total"),0,1)</formula>
    </cfRule>
  </conditionalFormatting>
  <conditionalFormatting sqref="A128">
    <cfRule type="expression" dxfId="765" priority="12">
      <formula>IF(OR(#REF!="Organisation",$B128="Total",#REF!="Total"),0,1)</formula>
    </cfRule>
  </conditionalFormatting>
  <conditionalFormatting sqref="A132:W132 B129:W131">
    <cfRule type="expression" dxfId="764" priority="7">
      <formula>IF($B129="Total",1,0)</formula>
    </cfRule>
  </conditionalFormatting>
  <conditionalFormatting sqref="A129:A131">
    <cfRule type="expression" dxfId="763" priority="6">
      <formula>IF($B129="Total",1,0)</formula>
    </cfRule>
  </conditionalFormatting>
  <conditionalFormatting sqref="A129:A131">
    <cfRule type="expression" dxfId="762" priority="5">
      <formula>IF(OR($B128="Organisation",$B129="Total",$B128="Total"),0,1)</formula>
    </cfRule>
  </conditionalFormatting>
  <conditionalFormatting sqref="A132">
    <cfRule type="expression" dxfId="761" priority="8">
      <formula>IF(OR(#REF!="Organisation",$B132="Total",#REF!="Total"),0,1)</formula>
    </cfRule>
  </conditionalFormatting>
  <conditionalFormatting sqref="A136:W136 B133:W135">
    <cfRule type="expression" dxfId="760" priority="3">
      <formula>IF($B133="Total",1,0)</formula>
    </cfRule>
  </conditionalFormatting>
  <conditionalFormatting sqref="A133:A135">
    <cfRule type="expression" dxfId="759" priority="2">
      <formula>IF($B133="Total",1,0)</formula>
    </cfRule>
  </conditionalFormatting>
  <conditionalFormatting sqref="A133:A135">
    <cfRule type="expression" dxfId="758" priority="1">
      <formula>IF(OR($B132="Organisation",$B133="Total",$B132="Total"),0,1)</formula>
    </cfRule>
  </conditionalFormatting>
  <conditionalFormatting sqref="A136">
    <cfRule type="expression" dxfId="757" priority="4">
      <formula>IF(OR(#REF!="Organisation",$B136="Total",#REF!="Total"),0,1)</formula>
    </cfRule>
  </conditionalFormatting>
  <pageMargins left="0.25" right="0.25" top="0.75" bottom="0.75" header="0.3" footer="0.3"/>
  <pageSetup paperSize="9" scale="52"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C115"/>
  <sheetViews>
    <sheetView showGridLines="0" showRowColHeaders="0" topLeftCell="A70" zoomScaleNormal="100" workbookViewId="0">
      <selection activeCell="C108" sqref="C108"/>
    </sheetView>
  </sheetViews>
  <sheetFormatPr defaultColWidth="8.7109375" defaultRowHeight="12.75" x14ac:dyDescent="0.2"/>
  <cols>
    <col min="1" max="1" width="8.7109375" style="2" customWidth="1"/>
    <col min="2" max="2" width="12.42578125" style="2" bestFit="1" customWidth="1"/>
    <col min="3" max="14" width="8.7109375" style="2" customWidth="1"/>
    <col min="15" max="15" width="8.7109375" style="147" customWidth="1"/>
    <col min="16" max="28" width="8.7109375" style="2" customWidth="1"/>
    <col min="29" max="29" width="1.85546875" style="2" customWidth="1"/>
    <col min="30" max="30" width="3" style="2" customWidth="1"/>
    <col min="31" max="33" width="3.140625" style="2" customWidth="1"/>
    <col min="34" max="34" width="3" style="2" customWidth="1"/>
    <col min="35" max="35" width="2.85546875" style="2" customWidth="1"/>
    <col min="36" max="36" width="11.140625" style="2" customWidth="1"/>
    <col min="37" max="37" width="16.140625" style="2" customWidth="1"/>
    <col min="38" max="38" width="14.42578125" style="2" customWidth="1"/>
    <col min="39" max="39" width="15.28515625" style="2" customWidth="1"/>
    <col min="40" max="40" width="11" style="2" customWidth="1"/>
    <col min="41" max="41" width="11.5703125" style="2" customWidth="1"/>
    <col min="42" max="42" width="11" style="2" customWidth="1"/>
    <col min="43" max="43" width="13.5703125" style="2" customWidth="1"/>
    <col min="44" max="44" width="16.85546875" style="2" customWidth="1"/>
    <col min="45" max="45" width="14.5703125" style="2" customWidth="1"/>
    <col min="46" max="46" width="16.28515625" style="2" customWidth="1"/>
    <col min="47" max="47" width="16.140625" style="2" customWidth="1"/>
    <col min="48" max="48" width="14.42578125" style="2" customWidth="1"/>
    <col min="49" max="49" width="15.28515625" style="2" customWidth="1"/>
    <col min="50" max="50" width="12.85546875" style="2" customWidth="1"/>
    <col min="51" max="51" width="11.42578125" style="2" customWidth="1"/>
    <col min="52" max="52" width="11" style="2" customWidth="1"/>
    <col min="53" max="53" width="11.5703125" style="2" customWidth="1"/>
    <col min="54" max="54" width="11" style="2" customWidth="1"/>
    <col min="55" max="55" width="13.5703125" style="2" customWidth="1"/>
    <col min="56" max="56" width="16.85546875" style="2" customWidth="1"/>
    <col min="57" max="57" width="14.5703125" style="2" customWidth="1"/>
    <col min="58" max="58" width="16.28515625" style="2" customWidth="1"/>
    <col min="59" max="59" width="16.140625" style="2" customWidth="1"/>
    <col min="60" max="60" width="19.42578125" style="2" customWidth="1"/>
    <col min="61" max="61" width="20.28515625" style="2" customWidth="1"/>
    <col min="62" max="62" width="17.85546875" style="2" customWidth="1"/>
    <col min="63" max="63" width="16.42578125" style="2" customWidth="1"/>
    <col min="64" max="64" width="16" style="2" customWidth="1"/>
    <col min="65" max="65" width="16.5703125" style="2" customWidth="1"/>
    <col min="66" max="66" width="16" style="2" customWidth="1"/>
    <col min="67" max="67" width="18.5703125" style="2" customWidth="1"/>
    <col min="68" max="68" width="21.85546875" style="2" customWidth="1"/>
    <col min="69" max="69" width="19.5703125" style="2" customWidth="1"/>
    <col min="70" max="70" width="21.42578125" style="2" customWidth="1"/>
    <col min="71" max="71" width="21.28515625" style="2" bestFit="1" customWidth="1"/>
    <col min="72" max="16384" width="8.7109375" style="2"/>
  </cols>
  <sheetData>
    <row r="1" spans="1:29" ht="18" customHeight="1" x14ac:dyDescent="0.2">
      <c r="A1" s="547" t="s">
        <v>321</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33"/>
      <c r="AC1" s="6"/>
    </row>
    <row r="2" spans="1:29" ht="18" customHeight="1" x14ac:dyDescent="0.2">
      <c r="A2" s="546" t="s">
        <v>322</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row>
    <row r="3" spans="1:29" x14ac:dyDescent="0.2">
      <c r="A3" s="546" t="s">
        <v>141</v>
      </c>
      <c r="B3" s="546"/>
      <c r="C3" s="546"/>
      <c r="D3" s="546"/>
      <c r="E3" s="546"/>
      <c r="F3" s="546"/>
      <c r="G3" s="546"/>
      <c r="H3" s="546"/>
      <c r="I3" s="546"/>
      <c r="J3" s="546"/>
      <c r="K3" s="546"/>
      <c r="L3" s="546"/>
      <c r="M3" s="546"/>
      <c r="N3" s="546"/>
      <c r="O3" s="546"/>
      <c r="P3" s="546"/>
      <c r="Q3" s="546"/>
      <c r="R3" s="546"/>
      <c r="S3" s="546"/>
      <c r="T3" s="546"/>
      <c r="U3" s="74"/>
      <c r="V3" s="74"/>
      <c r="W3" s="74"/>
      <c r="X3" s="74"/>
      <c r="Y3" s="74"/>
      <c r="Z3" s="74"/>
      <c r="AA3" s="74"/>
      <c r="AB3" s="34"/>
      <c r="AC3" s="14"/>
    </row>
    <row r="4" spans="1:29" ht="31.5" customHeight="1" x14ac:dyDescent="0.2">
      <c r="A4" s="546" t="s">
        <v>133</v>
      </c>
      <c r="B4" s="546"/>
      <c r="C4" s="546"/>
      <c r="D4" s="546"/>
      <c r="E4" s="546"/>
      <c r="F4" s="546"/>
      <c r="G4" s="546"/>
      <c r="H4" s="546"/>
      <c r="I4" s="546"/>
      <c r="J4" s="546"/>
      <c r="K4" s="546"/>
      <c r="L4" s="546"/>
      <c r="M4" s="546"/>
      <c r="N4" s="546"/>
      <c r="O4" s="546"/>
      <c r="P4" s="546"/>
      <c r="Q4" s="546"/>
      <c r="R4" s="546"/>
      <c r="S4" s="546"/>
      <c r="T4" s="546"/>
      <c r="U4" s="546"/>
      <c r="V4" s="61"/>
      <c r="W4" s="61"/>
      <c r="X4" s="61"/>
      <c r="Y4" s="61"/>
      <c r="Z4" s="61"/>
      <c r="AA4" s="61"/>
      <c r="AB4" s="61"/>
      <c r="AC4" s="14"/>
    </row>
    <row r="5" spans="1:29" ht="13.5" thickBot="1" x14ac:dyDescent="0.25">
      <c r="A5" s="113"/>
      <c r="B5" s="113"/>
      <c r="C5" s="113"/>
      <c r="D5" s="113"/>
      <c r="E5" s="113"/>
      <c r="F5" s="113"/>
      <c r="G5" s="113"/>
      <c r="H5" s="113"/>
      <c r="I5" s="113"/>
      <c r="J5" s="82"/>
      <c r="K5" s="82"/>
      <c r="L5" s="82"/>
      <c r="M5" s="145"/>
      <c r="N5" s="145"/>
      <c r="O5" s="183"/>
      <c r="P5" s="145"/>
      <c r="Q5" s="145"/>
      <c r="R5" s="145"/>
      <c r="S5" s="145"/>
      <c r="T5" s="145"/>
      <c r="U5" s="145"/>
      <c r="V5" s="145"/>
      <c r="W5" s="145"/>
      <c r="X5" s="145"/>
      <c r="Y5" s="145"/>
      <c r="Z5" s="145"/>
      <c r="AA5" s="145"/>
      <c r="AB5" s="145"/>
      <c r="AC5" s="14"/>
    </row>
    <row r="6" spans="1:29" x14ac:dyDescent="0.2">
      <c r="A6" s="551" t="s">
        <v>23</v>
      </c>
      <c r="B6" s="552" t="s">
        <v>24</v>
      </c>
      <c r="C6" s="551" t="s">
        <v>79</v>
      </c>
      <c r="D6" s="552"/>
      <c r="E6" s="551" t="s">
        <v>80</v>
      </c>
      <c r="F6" s="552"/>
      <c r="G6" s="551" t="s">
        <v>81</v>
      </c>
      <c r="H6" s="552"/>
      <c r="I6" s="551" t="s">
        <v>82</v>
      </c>
      <c r="J6" s="552"/>
      <c r="K6" s="551" t="s">
        <v>83</v>
      </c>
      <c r="L6" s="552"/>
      <c r="M6" s="551" t="s">
        <v>84</v>
      </c>
      <c r="N6" s="552"/>
      <c r="O6" s="551" t="s">
        <v>85</v>
      </c>
      <c r="P6" s="552"/>
      <c r="Q6" s="551" t="s">
        <v>86</v>
      </c>
      <c r="R6" s="552"/>
      <c r="S6" s="551" t="s">
        <v>87</v>
      </c>
      <c r="T6" s="552"/>
      <c r="U6" s="551" t="s">
        <v>88</v>
      </c>
      <c r="V6" s="552"/>
      <c r="W6" s="551" t="s">
        <v>89</v>
      </c>
      <c r="X6" s="552"/>
      <c r="Y6" s="551" t="s">
        <v>90</v>
      </c>
      <c r="Z6" s="552"/>
      <c r="AA6" s="551" t="s">
        <v>7</v>
      </c>
      <c r="AB6" s="552"/>
      <c r="AC6" s="340"/>
    </row>
    <row r="7" spans="1:29" ht="13.5" thickBot="1" x14ac:dyDescent="0.25">
      <c r="A7" s="569"/>
      <c r="B7" s="570"/>
      <c r="C7" s="275" t="s">
        <v>192</v>
      </c>
      <c r="D7" s="276" t="s">
        <v>193</v>
      </c>
      <c r="E7" s="275" t="s">
        <v>192</v>
      </c>
      <c r="F7" s="276" t="s">
        <v>193</v>
      </c>
      <c r="G7" s="275" t="s">
        <v>192</v>
      </c>
      <c r="H7" s="276" t="s">
        <v>193</v>
      </c>
      <c r="I7" s="275" t="s">
        <v>192</v>
      </c>
      <c r="J7" s="276" t="s">
        <v>193</v>
      </c>
      <c r="K7" s="275" t="s">
        <v>192</v>
      </c>
      <c r="L7" s="276" t="s">
        <v>193</v>
      </c>
      <c r="M7" s="275" t="s">
        <v>192</v>
      </c>
      <c r="N7" s="276" t="s">
        <v>193</v>
      </c>
      <c r="O7" s="184" t="s">
        <v>192</v>
      </c>
      <c r="P7" s="276" t="s">
        <v>193</v>
      </c>
      <c r="Q7" s="275" t="s">
        <v>192</v>
      </c>
      <c r="R7" s="276" t="s">
        <v>193</v>
      </c>
      <c r="S7" s="275" t="s">
        <v>192</v>
      </c>
      <c r="T7" s="276" t="s">
        <v>193</v>
      </c>
      <c r="U7" s="275" t="s">
        <v>192</v>
      </c>
      <c r="V7" s="276" t="s">
        <v>193</v>
      </c>
      <c r="W7" s="275" t="s">
        <v>192</v>
      </c>
      <c r="X7" s="276" t="s">
        <v>193</v>
      </c>
      <c r="Y7" s="275" t="s">
        <v>192</v>
      </c>
      <c r="Z7" s="276" t="s">
        <v>193</v>
      </c>
      <c r="AA7" s="275" t="s">
        <v>192</v>
      </c>
      <c r="AB7" s="276" t="s">
        <v>193</v>
      </c>
    </row>
    <row r="8" spans="1:29" x14ac:dyDescent="0.2">
      <c r="A8" s="1">
        <v>2018</v>
      </c>
      <c r="B8" s="144" t="s">
        <v>34</v>
      </c>
      <c r="C8" s="217">
        <v>59</v>
      </c>
      <c r="D8" s="108">
        <v>10.8</v>
      </c>
      <c r="E8" s="217">
        <v>46</v>
      </c>
      <c r="F8" s="108">
        <v>8.4</v>
      </c>
      <c r="G8" s="217">
        <v>51</v>
      </c>
      <c r="H8" s="108">
        <v>9.3000000000000007</v>
      </c>
      <c r="I8" s="217">
        <v>60</v>
      </c>
      <c r="J8" s="108">
        <v>11</v>
      </c>
      <c r="K8" s="217">
        <v>47</v>
      </c>
      <c r="L8" s="108">
        <v>8.6</v>
      </c>
      <c r="M8" s="217">
        <v>47</v>
      </c>
      <c r="N8" s="108">
        <v>8.6</v>
      </c>
      <c r="O8" s="217">
        <v>46</v>
      </c>
      <c r="P8" s="108">
        <v>8.4</v>
      </c>
      <c r="Q8" s="217">
        <v>36</v>
      </c>
      <c r="R8" s="108">
        <v>6.6</v>
      </c>
      <c r="S8" s="217">
        <v>39</v>
      </c>
      <c r="T8" s="108">
        <v>7.1</v>
      </c>
      <c r="U8" s="217">
        <v>34</v>
      </c>
      <c r="V8" s="108">
        <v>6.2</v>
      </c>
      <c r="W8" s="217">
        <v>44</v>
      </c>
      <c r="X8" s="108">
        <v>8.1</v>
      </c>
      <c r="Y8" s="217">
        <v>37</v>
      </c>
      <c r="Z8" s="108">
        <v>6.8</v>
      </c>
      <c r="AA8" s="310">
        <v>546</v>
      </c>
      <c r="AB8" s="311">
        <v>2.7</v>
      </c>
    </row>
    <row r="9" spans="1:29" x14ac:dyDescent="0.2">
      <c r="A9" s="3" t="s">
        <v>33</v>
      </c>
      <c r="B9" s="144" t="s">
        <v>35</v>
      </c>
      <c r="C9" s="217">
        <v>55</v>
      </c>
      <c r="D9" s="108">
        <v>10.8</v>
      </c>
      <c r="E9" s="217">
        <v>49</v>
      </c>
      <c r="F9" s="108">
        <v>9.6</v>
      </c>
      <c r="G9" s="217">
        <v>44</v>
      </c>
      <c r="H9" s="108">
        <v>8.6</v>
      </c>
      <c r="I9" s="217">
        <v>44</v>
      </c>
      <c r="J9" s="108">
        <v>8.6</v>
      </c>
      <c r="K9" s="217">
        <v>42</v>
      </c>
      <c r="L9" s="108">
        <v>8.1999999999999993</v>
      </c>
      <c r="M9" s="217">
        <v>42</v>
      </c>
      <c r="N9" s="108">
        <v>8.1999999999999993</v>
      </c>
      <c r="O9" s="217">
        <v>41</v>
      </c>
      <c r="P9" s="108">
        <v>8</v>
      </c>
      <c r="Q9" s="217">
        <v>31</v>
      </c>
      <c r="R9" s="108">
        <v>6.1</v>
      </c>
      <c r="S9" s="217">
        <v>29</v>
      </c>
      <c r="T9" s="108">
        <v>5.7</v>
      </c>
      <c r="U9" s="217">
        <v>39</v>
      </c>
      <c r="V9" s="108">
        <v>7.6</v>
      </c>
      <c r="W9" s="217">
        <v>55</v>
      </c>
      <c r="X9" s="108">
        <v>10.8</v>
      </c>
      <c r="Y9" s="217">
        <v>39</v>
      </c>
      <c r="Z9" s="108">
        <v>7.6</v>
      </c>
      <c r="AA9" s="310">
        <v>510</v>
      </c>
      <c r="AB9" s="311">
        <v>2.5</v>
      </c>
    </row>
    <row r="10" spans="1:29" x14ac:dyDescent="0.2">
      <c r="A10" s="3" t="s">
        <v>33</v>
      </c>
      <c r="B10" s="144" t="s">
        <v>36</v>
      </c>
      <c r="C10" s="217">
        <v>86</v>
      </c>
      <c r="D10" s="108">
        <v>7.6</v>
      </c>
      <c r="E10" s="217">
        <v>74</v>
      </c>
      <c r="F10" s="108">
        <v>6.5</v>
      </c>
      <c r="G10" s="217">
        <v>104</v>
      </c>
      <c r="H10" s="108">
        <v>9.1999999999999993</v>
      </c>
      <c r="I10" s="217">
        <v>97</v>
      </c>
      <c r="J10" s="108">
        <v>8.6</v>
      </c>
      <c r="K10" s="217">
        <v>101</v>
      </c>
      <c r="L10" s="108">
        <v>8.9</v>
      </c>
      <c r="M10" s="217">
        <v>84</v>
      </c>
      <c r="N10" s="108">
        <v>7.4</v>
      </c>
      <c r="O10" s="217">
        <v>82</v>
      </c>
      <c r="P10" s="108">
        <v>7.2</v>
      </c>
      <c r="Q10" s="217">
        <v>103</v>
      </c>
      <c r="R10" s="108">
        <v>9.1</v>
      </c>
      <c r="S10" s="217">
        <v>86</v>
      </c>
      <c r="T10" s="108">
        <v>7.6</v>
      </c>
      <c r="U10" s="217">
        <v>97</v>
      </c>
      <c r="V10" s="108">
        <v>8.6</v>
      </c>
      <c r="W10" s="217">
        <v>103</v>
      </c>
      <c r="X10" s="108">
        <v>9.1</v>
      </c>
      <c r="Y10" s="217">
        <v>116</v>
      </c>
      <c r="Z10" s="108">
        <v>10.199999999999999</v>
      </c>
      <c r="AA10" s="310">
        <v>1133</v>
      </c>
      <c r="AB10" s="311">
        <v>5.6</v>
      </c>
    </row>
    <row r="11" spans="1:29" x14ac:dyDescent="0.2">
      <c r="A11" s="3" t="s">
        <v>33</v>
      </c>
      <c r="B11" s="144" t="s">
        <v>37</v>
      </c>
      <c r="C11" s="217">
        <v>116</v>
      </c>
      <c r="D11" s="108">
        <v>10.8</v>
      </c>
      <c r="E11" s="217">
        <v>86</v>
      </c>
      <c r="F11" s="108">
        <v>8</v>
      </c>
      <c r="G11" s="217">
        <v>93</v>
      </c>
      <c r="H11" s="108">
        <v>8.6999999999999993</v>
      </c>
      <c r="I11" s="217">
        <v>83</v>
      </c>
      <c r="J11" s="108">
        <v>7.7</v>
      </c>
      <c r="K11" s="217">
        <v>89</v>
      </c>
      <c r="L11" s="108">
        <v>8.3000000000000007</v>
      </c>
      <c r="M11" s="217">
        <v>85</v>
      </c>
      <c r="N11" s="108">
        <v>7.9</v>
      </c>
      <c r="O11" s="217">
        <v>80</v>
      </c>
      <c r="P11" s="108">
        <v>7.5</v>
      </c>
      <c r="Q11" s="217">
        <v>77</v>
      </c>
      <c r="R11" s="108">
        <v>7.2</v>
      </c>
      <c r="S11" s="217">
        <v>86</v>
      </c>
      <c r="T11" s="108">
        <v>8</v>
      </c>
      <c r="U11" s="217">
        <v>91</v>
      </c>
      <c r="V11" s="108">
        <v>8.5</v>
      </c>
      <c r="W11" s="217">
        <v>90</v>
      </c>
      <c r="X11" s="108">
        <v>8.4</v>
      </c>
      <c r="Y11" s="217">
        <v>95</v>
      </c>
      <c r="Z11" s="108">
        <v>8.9</v>
      </c>
      <c r="AA11" s="310">
        <v>1071</v>
      </c>
      <c r="AB11" s="311">
        <v>5.3</v>
      </c>
    </row>
    <row r="12" spans="1:29" x14ac:dyDescent="0.2">
      <c r="A12" s="3" t="s">
        <v>33</v>
      </c>
      <c r="B12" s="144" t="s">
        <v>38</v>
      </c>
      <c r="C12" s="217">
        <v>71</v>
      </c>
      <c r="D12" s="108">
        <v>9.1</v>
      </c>
      <c r="E12" s="217">
        <v>64</v>
      </c>
      <c r="F12" s="108">
        <v>8.1999999999999993</v>
      </c>
      <c r="G12" s="217">
        <v>66</v>
      </c>
      <c r="H12" s="108">
        <v>8.5</v>
      </c>
      <c r="I12" s="217">
        <v>65</v>
      </c>
      <c r="J12" s="108">
        <v>8.4</v>
      </c>
      <c r="K12" s="217">
        <v>63</v>
      </c>
      <c r="L12" s="108">
        <v>8.1</v>
      </c>
      <c r="M12" s="217">
        <v>60</v>
      </c>
      <c r="N12" s="108">
        <v>7.7</v>
      </c>
      <c r="O12" s="217">
        <v>62</v>
      </c>
      <c r="P12" s="108">
        <v>8</v>
      </c>
      <c r="Q12" s="217">
        <v>68</v>
      </c>
      <c r="R12" s="108">
        <v>8.6999999999999993</v>
      </c>
      <c r="S12" s="217">
        <v>60</v>
      </c>
      <c r="T12" s="108">
        <v>7.7</v>
      </c>
      <c r="U12" s="217">
        <v>73</v>
      </c>
      <c r="V12" s="108">
        <v>9.4</v>
      </c>
      <c r="W12" s="217">
        <v>71</v>
      </c>
      <c r="X12" s="108">
        <v>9.1</v>
      </c>
      <c r="Y12" s="217">
        <v>55</v>
      </c>
      <c r="Z12" s="108">
        <v>7.1</v>
      </c>
      <c r="AA12" s="310">
        <v>778</v>
      </c>
      <c r="AB12" s="311">
        <v>3.9</v>
      </c>
    </row>
    <row r="13" spans="1:29" x14ac:dyDescent="0.2">
      <c r="A13" s="3" t="s">
        <v>33</v>
      </c>
      <c r="B13" s="144" t="s">
        <v>39</v>
      </c>
      <c r="C13" s="217">
        <v>113</v>
      </c>
      <c r="D13" s="108">
        <v>10.3</v>
      </c>
      <c r="E13" s="217">
        <v>86</v>
      </c>
      <c r="F13" s="108">
        <v>7.8</v>
      </c>
      <c r="G13" s="217">
        <v>94</v>
      </c>
      <c r="H13" s="108">
        <v>8.6</v>
      </c>
      <c r="I13" s="217">
        <v>96</v>
      </c>
      <c r="J13" s="108">
        <v>8.8000000000000007</v>
      </c>
      <c r="K13" s="217">
        <v>93</v>
      </c>
      <c r="L13" s="108">
        <v>8.5</v>
      </c>
      <c r="M13" s="217">
        <v>77</v>
      </c>
      <c r="N13" s="108">
        <v>7</v>
      </c>
      <c r="O13" s="217">
        <v>75</v>
      </c>
      <c r="P13" s="108">
        <v>6.8</v>
      </c>
      <c r="Q13" s="217">
        <v>82</v>
      </c>
      <c r="R13" s="108">
        <v>7.5</v>
      </c>
      <c r="S13" s="217">
        <v>87</v>
      </c>
      <c r="T13" s="108">
        <v>7.9</v>
      </c>
      <c r="U13" s="217">
        <v>93</v>
      </c>
      <c r="V13" s="108">
        <v>8.5</v>
      </c>
      <c r="W13" s="217">
        <v>106</v>
      </c>
      <c r="X13" s="108">
        <v>9.6999999999999993</v>
      </c>
      <c r="Y13" s="217">
        <v>95</v>
      </c>
      <c r="Z13" s="108">
        <v>8.6999999999999993</v>
      </c>
      <c r="AA13" s="310">
        <v>1097</v>
      </c>
      <c r="AB13" s="311">
        <v>5.4</v>
      </c>
    </row>
    <row r="14" spans="1:29" x14ac:dyDescent="0.2">
      <c r="A14" s="3" t="s">
        <v>33</v>
      </c>
      <c r="B14" s="144" t="s">
        <v>40</v>
      </c>
      <c r="C14" s="217">
        <v>50</v>
      </c>
      <c r="D14" s="108">
        <v>9.1999999999999993</v>
      </c>
      <c r="E14" s="217">
        <v>30</v>
      </c>
      <c r="F14" s="108">
        <v>5.5</v>
      </c>
      <c r="G14" s="217">
        <v>57</v>
      </c>
      <c r="H14" s="108">
        <v>10.5</v>
      </c>
      <c r="I14" s="217">
        <v>38</v>
      </c>
      <c r="J14" s="108">
        <v>7</v>
      </c>
      <c r="K14" s="217">
        <v>38</v>
      </c>
      <c r="L14" s="108">
        <v>7</v>
      </c>
      <c r="M14" s="217">
        <v>40</v>
      </c>
      <c r="N14" s="108">
        <v>7.4</v>
      </c>
      <c r="O14" s="217">
        <v>35</v>
      </c>
      <c r="P14" s="108">
        <v>6.5</v>
      </c>
      <c r="Q14" s="217">
        <v>46</v>
      </c>
      <c r="R14" s="108">
        <v>8.5</v>
      </c>
      <c r="S14" s="217">
        <v>48</v>
      </c>
      <c r="T14" s="108">
        <v>8.9</v>
      </c>
      <c r="U14" s="217">
        <v>46</v>
      </c>
      <c r="V14" s="108">
        <v>8.5</v>
      </c>
      <c r="W14" s="217">
        <v>61</v>
      </c>
      <c r="X14" s="108">
        <v>11.3</v>
      </c>
      <c r="Y14" s="217">
        <v>53</v>
      </c>
      <c r="Z14" s="108">
        <v>9.8000000000000007</v>
      </c>
      <c r="AA14" s="310">
        <v>542</v>
      </c>
      <c r="AB14" s="311">
        <v>2.7</v>
      </c>
    </row>
    <row r="15" spans="1:29" x14ac:dyDescent="0.2">
      <c r="A15" s="3" t="s">
        <v>33</v>
      </c>
      <c r="B15" s="144" t="s">
        <v>41</v>
      </c>
      <c r="C15" s="217">
        <v>52</v>
      </c>
      <c r="D15" s="108">
        <v>7.7</v>
      </c>
      <c r="E15" s="217">
        <v>40</v>
      </c>
      <c r="F15" s="108">
        <v>5.9</v>
      </c>
      <c r="G15" s="217">
        <v>50</v>
      </c>
      <c r="H15" s="108">
        <v>7.4</v>
      </c>
      <c r="I15" s="217">
        <v>70</v>
      </c>
      <c r="J15" s="108">
        <v>10.4</v>
      </c>
      <c r="K15" s="217">
        <v>49</v>
      </c>
      <c r="L15" s="108">
        <v>7.2</v>
      </c>
      <c r="M15" s="217">
        <v>67</v>
      </c>
      <c r="N15" s="108">
        <v>9.9</v>
      </c>
      <c r="O15" s="217">
        <v>62</v>
      </c>
      <c r="P15" s="108">
        <v>9.1999999999999993</v>
      </c>
      <c r="Q15" s="217">
        <v>57</v>
      </c>
      <c r="R15" s="108">
        <v>8.4</v>
      </c>
      <c r="S15" s="217">
        <v>69</v>
      </c>
      <c r="T15" s="108">
        <v>10.199999999999999</v>
      </c>
      <c r="U15" s="217">
        <v>58</v>
      </c>
      <c r="V15" s="108">
        <v>8.6</v>
      </c>
      <c r="W15" s="217">
        <v>55</v>
      </c>
      <c r="X15" s="108">
        <v>8.1</v>
      </c>
      <c r="Y15" s="217">
        <v>47</v>
      </c>
      <c r="Z15" s="108">
        <v>7</v>
      </c>
      <c r="AA15" s="310">
        <v>676</v>
      </c>
      <c r="AB15" s="311">
        <v>3.3</v>
      </c>
    </row>
    <row r="16" spans="1:29" x14ac:dyDescent="0.2">
      <c r="A16" s="3" t="s">
        <v>33</v>
      </c>
      <c r="B16" s="144" t="s">
        <v>42</v>
      </c>
      <c r="C16" s="217">
        <v>28</v>
      </c>
      <c r="D16" s="108">
        <v>8.6</v>
      </c>
      <c r="E16" s="217">
        <v>28</v>
      </c>
      <c r="F16" s="108">
        <v>8.6</v>
      </c>
      <c r="G16" s="217">
        <v>31</v>
      </c>
      <c r="H16" s="108">
        <v>9.6</v>
      </c>
      <c r="I16" s="217">
        <v>25</v>
      </c>
      <c r="J16" s="108">
        <v>7.7</v>
      </c>
      <c r="K16" s="217">
        <v>27</v>
      </c>
      <c r="L16" s="108">
        <v>8.3000000000000007</v>
      </c>
      <c r="M16" s="217">
        <v>30</v>
      </c>
      <c r="N16" s="108">
        <v>9.3000000000000007</v>
      </c>
      <c r="O16" s="217">
        <v>22</v>
      </c>
      <c r="P16" s="108">
        <v>6.8</v>
      </c>
      <c r="Q16" s="217">
        <v>24</v>
      </c>
      <c r="R16" s="108">
        <v>7.4</v>
      </c>
      <c r="S16" s="217">
        <v>28</v>
      </c>
      <c r="T16" s="108">
        <v>8.6</v>
      </c>
      <c r="U16" s="217">
        <v>29</v>
      </c>
      <c r="V16" s="108">
        <v>9</v>
      </c>
      <c r="W16" s="217">
        <v>27</v>
      </c>
      <c r="X16" s="108">
        <v>8.3000000000000007</v>
      </c>
      <c r="Y16" s="217">
        <v>25</v>
      </c>
      <c r="Z16" s="108">
        <v>7.7</v>
      </c>
      <c r="AA16" s="310">
        <v>324</v>
      </c>
      <c r="AB16" s="311">
        <v>1.6</v>
      </c>
    </row>
    <row r="17" spans="1:28" x14ac:dyDescent="0.2">
      <c r="A17" s="3" t="s">
        <v>33</v>
      </c>
      <c r="B17" s="144" t="s">
        <v>43</v>
      </c>
      <c r="C17" s="217">
        <v>60</v>
      </c>
      <c r="D17" s="108">
        <v>9.4</v>
      </c>
      <c r="E17" s="217">
        <v>51</v>
      </c>
      <c r="F17" s="108">
        <v>8</v>
      </c>
      <c r="G17" s="217">
        <v>50</v>
      </c>
      <c r="H17" s="108">
        <v>7.8</v>
      </c>
      <c r="I17" s="217">
        <v>49</v>
      </c>
      <c r="J17" s="108">
        <v>7.7</v>
      </c>
      <c r="K17" s="217">
        <v>56</v>
      </c>
      <c r="L17" s="108">
        <v>8.8000000000000007</v>
      </c>
      <c r="M17" s="217">
        <v>51</v>
      </c>
      <c r="N17" s="108">
        <v>8</v>
      </c>
      <c r="O17" s="217">
        <v>49</v>
      </c>
      <c r="P17" s="108">
        <v>7.7</v>
      </c>
      <c r="Q17" s="217">
        <v>53</v>
      </c>
      <c r="R17" s="108">
        <v>8.3000000000000007</v>
      </c>
      <c r="S17" s="217">
        <v>34</v>
      </c>
      <c r="T17" s="108">
        <v>5.3</v>
      </c>
      <c r="U17" s="217">
        <v>59</v>
      </c>
      <c r="V17" s="108">
        <v>9.1999999999999993</v>
      </c>
      <c r="W17" s="217">
        <v>64</v>
      </c>
      <c r="X17" s="108">
        <v>10</v>
      </c>
      <c r="Y17" s="217">
        <v>64</v>
      </c>
      <c r="Z17" s="108">
        <v>10</v>
      </c>
      <c r="AA17" s="310">
        <v>640</v>
      </c>
      <c r="AB17" s="311">
        <v>3.2</v>
      </c>
    </row>
    <row r="18" spans="1:28" x14ac:dyDescent="0.2">
      <c r="A18" s="3" t="s">
        <v>33</v>
      </c>
      <c r="B18" s="144" t="s">
        <v>44</v>
      </c>
      <c r="C18" s="217">
        <v>35</v>
      </c>
      <c r="D18" s="108">
        <v>12.4</v>
      </c>
      <c r="E18" s="217">
        <v>27</v>
      </c>
      <c r="F18" s="108">
        <v>9.5</v>
      </c>
      <c r="G18" s="217">
        <v>17</v>
      </c>
      <c r="H18" s="108">
        <v>6</v>
      </c>
      <c r="I18" s="217">
        <v>19</v>
      </c>
      <c r="J18" s="108">
        <v>6.7</v>
      </c>
      <c r="K18" s="217">
        <v>22</v>
      </c>
      <c r="L18" s="108">
        <v>7.8</v>
      </c>
      <c r="M18" s="217">
        <v>16</v>
      </c>
      <c r="N18" s="108">
        <v>5.7</v>
      </c>
      <c r="O18" s="217">
        <v>12</v>
      </c>
      <c r="P18" s="108">
        <v>4.2</v>
      </c>
      <c r="Q18" s="217">
        <v>20</v>
      </c>
      <c r="R18" s="108">
        <v>7.1</v>
      </c>
      <c r="S18" s="217">
        <v>19</v>
      </c>
      <c r="T18" s="108">
        <v>6.7</v>
      </c>
      <c r="U18" s="217">
        <v>32</v>
      </c>
      <c r="V18" s="108">
        <v>11.3</v>
      </c>
      <c r="W18" s="217">
        <v>35</v>
      </c>
      <c r="X18" s="108">
        <v>12.4</v>
      </c>
      <c r="Y18" s="217">
        <v>29</v>
      </c>
      <c r="Z18" s="108">
        <v>10.199999999999999</v>
      </c>
      <c r="AA18" s="310">
        <v>283</v>
      </c>
      <c r="AB18" s="311">
        <v>1.4</v>
      </c>
    </row>
    <row r="19" spans="1:28" x14ac:dyDescent="0.2">
      <c r="A19" s="3" t="s">
        <v>33</v>
      </c>
      <c r="B19" s="144" t="s">
        <v>45</v>
      </c>
      <c r="C19" s="217">
        <v>60</v>
      </c>
      <c r="D19" s="108">
        <v>9.4</v>
      </c>
      <c r="E19" s="217">
        <v>39</v>
      </c>
      <c r="F19" s="108">
        <v>6.1</v>
      </c>
      <c r="G19" s="217">
        <v>53</v>
      </c>
      <c r="H19" s="108">
        <v>8.3000000000000007</v>
      </c>
      <c r="I19" s="217">
        <v>53</v>
      </c>
      <c r="J19" s="108">
        <v>8.3000000000000007</v>
      </c>
      <c r="K19" s="217">
        <v>50</v>
      </c>
      <c r="L19" s="108">
        <v>7.8</v>
      </c>
      <c r="M19" s="217">
        <v>47</v>
      </c>
      <c r="N19" s="108">
        <v>7.4</v>
      </c>
      <c r="O19" s="217">
        <v>49</v>
      </c>
      <c r="P19" s="108">
        <v>7.7</v>
      </c>
      <c r="Q19" s="217">
        <v>44</v>
      </c>
      <c r="R19" s="108">
        <v>6.9</v>
      </c>
      <c r="S19" s="217">
        <v>53</v>
      </c>
      <c r="T19" s="108">
        <v>8.3000000000000007</v>
      </c>
      <c r="U19" s="217">
        <v>57</v>
      </c>
      <c r="V19" s="108">
        <v>8.9</v>
      </c>
      <c r="W19" s="217">
        <v>69</v>
      </c>
      <c r="X19" s="108">
        <v>10.8</v>
      </c>
      <c r="Y19" s="217">
        <v>65</v>
      </c>
      <c r="Z19" s="108">
        <v>10.199999999999999</v>
      </c>
      <c r="AA19" s="310">
        <v>639</v>
      </c>
      <c r="AB19" s="311">
        <v>3.2</v>
      </c>
    </row>
    <row r="20" spans="1:28" x14ac:dyDescent="0.2">
      <c r="A20" s="3" t="s">
        <v>33</v>
      </c>
      <c r="B20" s="144" t="s">
        <v>46</v>
      </c>
      <c r="C20" s="217">
        <v>68</v>
      </c>
      <c r="D20" s="108">
        <v>8.5</v>
      </c>
      <c r="E20" s="217">
        <v>67</v>
      </c>
      <c r="F20" s="108">
        <v>8.3000000000000007</v>
      </c>
      <c r="G20" s="217">
        <v>77</v>
      </c>
      <c r="H20" s="108">
        <v>9.6</v>
      </c>
      <c r="I20" s="217">
        <v>53</v>
      </c>
      <c r="J20" s="108">
        <v>6.6</v>
      </c>
      <c r="K20" s="217">
        <v>68</v>
      </c>
      <c r="L20" s="108">
        <v>8.5</v>
      </c>
      <c r="M20" s="217">
        <v>55</v>
      </c>
      <c r="N20" s="108">
        <v>6.8</v>
      </c>
      <c r="O20" s="217">
        <v>60</v>
      </c>
      <c r="P20" s="108">
        <v>7.5</v>
      </c>
      <c r="Q20" s="217">
        <v>59</v>
      </c>
      <c r="R20" s="108">
        <v>7.3</v>
      </c>
      <c r="S20" s="217">
        <v>70</v>
      </c>
      <c r="T20" s="108">
        <v>8.6999999999999993</v>
      </c>
      <c r="U20" s="217">
        <v>87</v>
      </c>
      <c r="V20" s="108">
        <v>10.8</v>
      </c>
      <c r="W20" s="217">
        <v>67</v>
      </c>
      <c r="X20" s="108">
        <v>8.3000000000000007</v>
      </c>
      <c r="Y20" s="217">
        <v>72</v>
      </c>
      <c r="Z20" s="108">
        <v>9</v>
      </c>
      <c r="AA20" s="310">
        <v>803</v>
      </c>
      <c r="AB20" s="311">
        <v>4</v>
      </c>
    </row>
    <row r="21" spans="1:28" x14ac:dyDescent="0.2">
      <c r="A21" s="3" t="s">
        <v>33</v>
      </c>
      <c r="B21" s="144" t="s">
        <v>47</v>
      </c>
      <c r="C21" s="217">
        <v>45</v>
      </c>
      <c r="D21" s="108">
        <v>7.9</v>
      </c>
      <c r="E21" s="217">
        <v>40</v>
      </c>
      <c r="F21" s="108">
        <v>7</v>
      </c>
      <c r="G21" s="217">
        <v>46</v>
      </c>
      <c r="H21" s="108">
        <v>8.1</v>
      </c>
      <c r="I21" s="217">
        <v>48</v>
      </c>
      <c r="J21" s="108">
        <v>8.4</v>
      </c>
      <c r="K21" s="217">
        <v>48</v>
      </c>
      <c r="L21" s="108">
        <v>8.4</v>
      </c>
      <c r="M21" s="217">
        <v>48</v>
      </c>
      <c r="N21" s="108">
        <v>8.4</v>
      </c>
      <c r="O21" s="217">
        <v>50</v>
      </c>
      <c r="P21" s="108">
        <v>8.8000000000000007</v>
      </c>
      <c r="Q21" s="217">
        <v>49</v>
      </c>
      <c r="R21" s="108">
        <v>8.6</v>
      </c>
      <c r="S21" s="217">
        <v>50</v>
      </c>
      <c r="T21" s="108">
        <v>8.8000000000000007</v>
      </c>
      <c r="U21" s="217">
        <v>59</v>
      </c>
      <c r="V21" s="108">
        <v>10.4</v>
      </c>
      <c r="W21" s="217">
        <v>48</v>
      </c>
      <c r="X21" s="108">
        <v>8.4</v>
      </c>
      <c r="Y21" s="217">
        <v>38</v>
      </c>
      <c r="Z21" s="108">
        <v>6.7</v>
      </c>
      <c r="AA21" s="310">
        <v>569</v>
      </c>
      <c r="AB21" s="311">
        <v>2.8</v>
      </c>
    </row>
    <row r="22" spans="1:28" x14ac:dyDescent="0.2">
      <c r="A22" s="3" t="s">
        <v>33</v>
      </c>
      <c r="B22" s="144" t="s">
        <v>48</v>
      </c>
      <c r="C22" s="217">
        <v>83</v>
      </c>
      <c r="D22" s="108">
        <v>8.6999999999999993</v>
      </c>
      <c r="E22" s="217">
        <v>65</v>
      </c>
      <c r="F22" s="108">
        <v>6.8</v>
      </c>
      <c r="G22" s="217">
        <v>75</v>
      </c>
      <c r="H22" s="108">
        <v>7.9</v>
      </c>
      <c r="I22" s="217">
        <v>82</v>
      </c>
      <c r="J22" s="108">
        <v>8.6</v>
      </c>
      <c r="K22" s="217">
        <v>74</v>
      </c>
      <c r="L22" s="108">
        <v>7.8</v>
      </c>
      <c r="M22" s="217">
        <v>67</v>
      </c>
      <c r="N22" s="108">
        <v>7</v>
      </c>
      <c r="O22" s="217">
        <v>77</v>
      </c>
      <c r="P22" s="108">
        <v>8.1</v>
      </c>
      <c r="Q22" s="217">
        <v>86</v>
      </c>
      <c r="R22" s="108">
        <v>9</v>
      </c>
      <c r="S22" s="217">
        <v>72</v>
      </c>
      <c r="T22" s="108">
        <v>7.6</v>
      </c>
      <c r="U22" s="217">
        <v>104</v>
      </c>
      <c r="V22" s="108">
        <v>10.9</v>
      </c>
      <c r="W22" s="217">
        <v>87</v>
      </c>
      <c r="X22" s="108">
        <v>9.1</v>
      </c>
      <c r="Y22" s="217">
        <v>80</v>
      </c>
      <c r="Z22" s="108">
        <v>8.4</v>
      </c>
      <c r="AA22" s="310">
        <v>952</v>
      </c>
      <c r="AB22" s="311">
        <v>4.7</v>
      </c>
    </row>
    <row r="23" spans="1:28" x14ac:dyDescent="0.2">
      <c r="A23" s="3" t="s">
        <v>33</v>
      </c>
      <c r="B23" s="144" t="s">
        <v>49</v>
      </c>
      <c r="C23" s="217">
        <v>57</v>
      </c>
      <c r="D23" s="108">
        <v>7.7</v>
      </c>
      <c r="E23" s="217">
        <v>59</v>
      </c>
      <c r="F23" s="108">
        <v>7.9</v>
      </c>
      <c r="G23" s="217">
        <v>59</v>
      </c>
      <c r="H23" s="108">
        <v>7.9</v>
      </c>
      <c r="I23" s="217">
        <v>57</v>
      </c>
      <c r="J23" s="108">
        <v>7.7</v>
      </c>
      <c r="K23" s="217">
        <v>61</v>
      </c>
      <c r="L23" s="108">
        <v>8.1999999999999993</v>
      </c>
      <c r="M23" s="217">
        <v>53</v>
      </c>
      <c r="N23" s="108">
        <v>7.1</v>
      </c>
      <c r="O23" s="217">
        <v>54</v>
      </c>
      <c r="P23" s="108">
        <v>7.3</v>
      </c>
      <c r="Q23" s="217">
        <v>60</v>
      </c>
      <c r="R23" s="108">
        <v>8.1</v>
      </c>
      <c r="S23" s="217">
        <v>67</v>
      </c>
      <c r="T23" s="108">
        <v>9</v>
      </c>
      <c r="U23" s="217">
        <v>76</v>
      </c>
      <c r="V23" s="108">
        <v>10.199999999999999</v>
      </c>
      <c r="W23" s="217">
        <v>71</v>
      </c>
      <c r="X23" s="108">
        <v>9.5</v>
      </c>
      <c r="Y23" s="217">
        <v>70</v>
      </c>
      <c r="Z23" s="108">
        <v>9.4</v>
      </c>
      <c r="AA23" s="310">
        <v>744</v>
      </c>
      <c r="AB23" s="311">
        <v>3.7</v>
      </c>
    </row>
    <row r="24" spans="1:28" x14ac:dyDescent="0.2">
      <c r="A24" s="3" t="s">
        <v>33</v>
      </c>
      <c r="B24" s="144" t="s">
        <v>50</v>
      </c>
      <c r="C24" s="217">
        <v>85</v>
      </c>
      <c r="D24" s="108">
        <v>9.6999999999999993</v>
      </c>
      <c r="E24" s="217">
        <v>75</v>
      </c>
      <c r="F24" s="108">
        <v>8.6</v>
      </c>
      <c r="G24" s="217">
        <v>95</v>
      </c>
      <c r="H24" s="108">
        <v>10.8</v>
      </c>
      <c r="I24" s="217">
        <v>66</v>
      </c>
      <c r="J24" s="108">
        <v>7.5</v>
      </c>
      <c r="K24" s="217">
        <v>72</v>
      </c>
      <c r="L24" s="108">
        <v>8.1999999999999993</v>
      </c>
      <c r="M24" s="217">
        <v>64</v>
      </c>
      <c r="N24" s="108">
        <v>7.3</v>
      </c>
      <c r="O24" s="217">
        <v>82</v>
      </c>
      <c r="P24" s="108">
        <v>9.4</v>
      </c>
      <c r="Q24" s="217">
        <v>55</v>
      </c>
      <c r="R24" s="108">
        <v>6.3</v>
      </c>
      <c r="S24" s="217">
        <v>52</v>
      </c>
      <c r="T24" s="108">
        <v>5.9</v>
      </c>
      <c r="U24" s="217">
        <v>73</v>
      </c>
      <c r="V24" s="108">
        <v>8.3000000000000007</v>
      </c>
      <c r="W24" s="217">
        <v>81</v>
      </c>
      <c r="X24" s="108">
        <v>9.1999999999999993</v>
      </c>
      <c r="Y24" s="217">
        <v>77</v>
      </c>
      <c r="Z24" s="108">
        <v>8.8000000000000007</v>
      </c>
      <c r="AA24" s="310">
        <v>877</v>
      </c>
      <c r="AB24" s="311">
        <v>4.3</v>
      </c>
    </row>
    <row r="25" spans="1:28" x14ac:dyDescent="0.2">
      <c r="A25" s="3" t="s">
        <v>33</v>
      </c>
      <c r="B25" s="144" t="s">
        <v>51</v>
      </c>
      <c r="C25" s="217">
        <v>32</v>
      </c>
      <c r="D25" s="108">
        <v>10.1</v>
      </c>
      <c r="E25" s="217">
        <v>18</v>
      </c>
      <c r="F25" s="108">
        <v>5.7</v>
      </c>
      <c r="G25" s="217">
        <v>26</v>
      </c>
      <c r="H25" s="108">
        <v>8.1999999999999993</v>
      </c>
      <c r="I25" s="217">
        <v>24</v>
      </c>
      <c r="J25" s="108">
        <v>7.5</v>
      </c>
      <c r="K25" s="217">
        <v>24</v>
      </c>
      <c r="L25" s="108">
        <v>7.5</v>
      </c>
      <c r="M25" s="217">
        <v>20</v>
      </c>
      <c r="N25" s="108">
        <v>6.3</v>
      </c>
      <c r="O25" s="217">
        <v>32</v>
      </c>
      <c r="P25" s="108">
        <v>10.1</v>
      </c>
      <c r="Q25" s="217">
        <v>10</v>
      </c>
      <c r="R25" s="108">
        <v>3.1</v>
      </c>
      <c r="S25" s="217">
        <v>26</v>
      </c>
      <c r="T25" s="108">
        <v>8.1999999999999993</v>
      </c>
      <c r="U25" s="217">
        <v>31</v>
      </c>
      <c r="V25" s="108">
        <v>9.6999999999999993</v>
      </c>
      <c r="W25" s="217">
        <v>40</v>
      </c>
      <c r="X25" s="108">
        <v>12.6</v>
      </c>
      <c r="Y25" s="217">
        <v>35</v>
      </c>
      <c r="Z25" s="108">
        <v>11</v>
      </c>
      <c r="AA25" s="310">
        <v>318</v>
      </c>
      <c r="AB25" s="311">
        <v>1.6</v>
      </c>
    </row>
    <row r="26" spans="1:28" x14ac:dyDescent="0.2">
      <c r="A26" s="3" t="s">
        <v>33</v>
      </c>
      <c r="B26" s="144" t="s">
        <v>52</v>
      </c>
      <c r="C26" s="217">
        <v>46</v>
      </c>
      <c r="D26" s="108">
        <v>8.1999999999999993</v>
      </c>
      <c r="E26" s="217">
        <v>42</v>
      </c>
      <c r="F26" s="108">
        <v>7.5</v>
      </c>
      <c r="G26" s="217">
        <v>45</v>
      </c>
      <c r="H26" s="108">
        <v>8</v>
      </c>
      <c r="I26" s="217">
        <v>40</v>
      </c>
      <c r="J26" s="108">
        <v>7.1</v>
      </c>
      <c r="K26" s="217">
        <v>53</v>
      </c>
      <c r="L26" s="108">
        <v>9.4</v>
      </c>
      <c r="M26" s="217">
        <v>48</v>
      </c>
      <c r="N26" s="108">
        <v>8.6</v>
      </c>
      <c r="O26" s="217">
        <v>45</v>
      </c>
      <c r="P26" s="108">
        <v>8</v>
      </c>
      <c r="Q26" s="217">
        <v>43</v>
      </c>
      <c r="R26" s="108">
        <v>7.7</v>
      </c>
      <c r="S26" s="217">
        <v>44</v>
      </c>
      <c r="T26" s="108">
        <v>7.8</v>
      </c>
      <c r="U26" s="217">
        <v>58</v>
      </c>
      <c r="V26" s="108">
        <v>10.3</v>
      </c>
      <c r="W26" s="217">
        <v>56</v>
      </c>
      <c r="X26" s="108">
        <v>10</v>
      </c>
      <c r="Y26" s="217">
        <v>41</v>
      </c>
      <c r="Z26" s="108">
        <v>7.3</v>
      </c>
      <c r="AA26" s="310">
        <v>561</v>
      </c>
      <c r="AB26" s="311">
        <v>2.8</v>
      </c>
    </row>
    <row r="27" spans="1:28" x14ac:dyDescent="0.2">
      <c r="A27" s="3" t="s">
        <v>33</v>
      </c>
      <c r="B27" s="144" t="s">
        <v>53</v>
      </c>
      <c r="C27" s="217">
        <v>32</v>
      </c>
      <c r="D27" s="108">
        <v>10</v>
      </c>
      <c r="E27" s="217">
        <v>26</v>
      </c>
      <c r="F27" s="108">
        <v>8.1</v>
      </c>
      <c r="G27" s="217">
        <v>26</v>
      </c>
      <c r="H27" s="108">
        <v>8.1</v>
      </c>
      <c r="I27" s="217">
        <v>17</v>
      </c>
      <c r="J27" s="108">
        <v>5.3</v>
      </c>
      <c r="K27" s="217">
        <v>20</v>
      </c>
      <c r="L27" s="108">
        <v>6.2</v>
      </c>
      <c r="M27" s="217">
        <v>20</v>
      </c>
      <c r="N27" s="108">
        <v>6.2</v>
      </c>
      <c r="O27" s="217">
        <v>28</v>
      </c>
      <c r="P27" s="108">
        <v>8.6999999999999993</v>
      </c>
      <c r="Q27" s="217">
        <v>23</v>
      </c>
      <c r="R27" s="108">
        <v>7.2</v>
      </c>
      <c r="S27" s="217">
        <v>26</v>
      </c>
      <c r="T27" s="108">
        <v>8.1</v>
      </c>
      <c r="U27" s="217">
        <v>29</v>
      </c>
      <c r="V27" s="108">
        <v>9</v>
      </c>
      <c r="W27" s="217">
        <v>36</v>
      </c>
      <c r="X27" s="108">
        <v>11.2</v>
      </c>
      <c r="Y27" s="217">
        <v>38</v>
      </c>
      <c r="Z27" s="108">
        <v>11.8</v>
      </c>
      <c r="AA27" s="310">
        <v>321</v>
      </c>
      <c r="AB27" s="311">
        <v>1.6</v>
      </c>
    </row>
    <row r="28" spans="1:28" x14ac:dyDescent="0.2">
      <c r="A28" s="3" t="s">
        <v>33</v>
      </c>
      <c r="B28" s="144" t="s">
        <v>54</v>
      </c>
      <c r="C28" s="217">
        <v>128</v>
      </c>
      <c r="D28" s="108">
        <v>10.6</v>
      </c>
      <c r="E28" s="217">
        <v>97</v>
      </c>
      <c r="F28" s="108">
        <v>8</v>
      </c>
      <c r="G28" s="217">
        <v>120</v>
      </c>
      <c r="H28" s="108">
        <v>9.9</v>
      </c>
      <c r="I28" s="217">
        <v>87</v>
      </c>
      <c r="J28" s="108">
        <v>7.2</v>
      </c>
      <c r="K28" s="217">
        <v>114</v>
      </c>
      <c r="L28" s="108">
        <v>9.4</v>
      </c>
      <c r="M28" s="217">
        <v>106</v>
      </c>
      <c r="N28" s="108">
        <v>8.8000000000000007</v>
      </c>
      <c r="O28" s="217">
        <v>106</v>
      </c>
      <c r="P28" s="108">
        <v>8.8000000000000007</v>
      </c>
      <c r="Q28" s="217">
        <v>93</v>
      </c>
      <c r="R28" s="108">
        <v>7.7</v>
      </c>
      <c r="S28" s="217">
        <v>83</v>
      </c>
      <c r="T28" s="108">
        <v>6.9</v>
      </c>
      <c r="U28" s="217">
        <v>118</v>
      </c>
      <c r="V28" s="108">
        <v>9.6999999999999993</v>
      </c>
      <c r="W28" s="217">
        <v>73</v>
      </c>
      <c r="X28" s="108">
        <v>6</v>
      </c>
      <c r="Y28" s="217">
        <v>86</v>
      </c>
      <c r="Z28" s="108">
        <v>7.1</v>
      </c>
      <c r="AA28" s="310">
        <v>1211</v>
      </c>
      <c r="AB28" s="311">
        <v>6</v>
      </c>
    </row>
    <row r="29" spans="1:28" x14ac:dyDescent="0.2">
      <c r="A29" s="3" t="s">
        <v>33</v>
      </c>
      <c r="B29" s="144" t="s">
        <v>55</v>
      </c>
      <c r="C29" s="217">
        <v>51</v>
      </c>
      <c r="D29" s="108">
        <v>7.1</v>
      </c>
      <c r="E29" s="217">
        <v>45</v>
      </c>
      <c r="F29" s="108">
        <v>6.3</v>
      </c>
      <c r="G29" s="217">
        <v>64</v>
      </c>
      <c r="H29" s="108">
        <v>8.9</v>
      </c>
      <c r="I29" s="217">
        <v>71</v>
      </c>
      <c r="J29" s="108">
        <v>9.9</v>
      </c>
      <c r="K29" s="217">
        <v>61</v>
      </c>
      <c r="L29" s="108">
        <v>8.5</v>
      </c>
      <c r="M29" s="217">
        <v>55</v>
      </c>
      <c r="N29" s="108">
        <v>7.7</v>
      </c>
      <c r="O29" s="217">
        <v>59</v>
      </c>
      <c r="P29" s="108">
        <v>8.1999999999999993</v>
      </c>
      <c r="Q29" s="217">
        <v>56</v>
      </c>
      <c r="R29" s="108">
        <v>7.8</v>
      </c>
      <c r="S29" s="217">
        <v>62</v>
      </c>
      <c r="T29" s="108">
        <v>8.6999999999999993</v>
      </c>
      <c r="U29" s="217">
        <v>55</v>
      </c>
      <c r="V29" s="108">
        <v>7.7</v>
      </c>
      <c r="W29" s="217">
        <v>72</v>
      </c>
      <c r="X29" s="108">
        <v>10.1</v>
      </c>
      <c r="Y29" s="217">
        <v>65</v>
      </c>
      <c r="Z29" s="108">
        <v>9.1</v>
      </c>
      <c r="AA29" s="310">
        <v>716</v>
      </c>
      <c r="AB29" s="311">
        <v>3.5</v>
      </c>
    </row>
    <row r="30" spans="1:28" x14ac:dyDescent="0.2">
      <c r="A30" s="3" t="s">
        <v>33</v>
      </c>
      <c r="B30" s="144" t="s">
        <v>56</v>
      </c>
      <c r="C30" s="217">
        <v>35</v>
      </c>
      <c r="D30" s="108">
        <v>7.9</v>
      </c>
      <c r="E30" s="217">
        <v>34</v>
      </c>
      <c r="F30" s="108">
        <v>7.7</v>
      </c>
      <c r="G30" s="217">
        <v>38</v>
      </c>
      <c r="H30" s="108">
        <v>8.6</v>
      </c>
      <c r="I30" s="217">
        <v>37</v>
      </c>
      <c r="J30" s="108">
        <v>8.4</v>
      </c>
      <c r="K30" s="217">
        <v>34</v>
      </c>
      <c r="L30" s="108">
        <v>7.7</v>
      </c>
      <c r="M30" s="217">
        <v>35</v>
      </c>
      <c r="N30" s="108">
        <v>7.9</v>
      </c>
      <c r="O30" s="217">
        <v>47</v>
      </c>
      <c r="P30" s="108">
        <v>10.7</v>
      </c>
      <c r="Q30" s="217">
        <v>33</v>
      </c>
      <c r="R30" s="108">
        <v>7.5</v>
      </c>
      <c r="S30" s="217">
        <v>38</v>
      </c>
      <c r="T30" s="108">
        <v>8.6</v>
      </c>
      <c r="U30" s="217">
        <v>43</v>
      </c>
      <c r="V30" s="108">
        <v>9.8000000000000007</v>
      </c>
      <c r="W30" s="217">
        <v>34</v>
      </c>
      <c r="X30" s="108">
        <v>7.7</v>
      </c>
      <c r="Y30" s="217">
        <v>33</v>
      </c>
      <c r="Z30" s="108">
        <v>7.5</v>
      </c>
      <c r="AA30" s="310">
        <v>441</v>
      </c>
      <c r="AB30" s="311">
        <v>2.2000000000000002</v>
      </c>
    </row>
    <row r="31" spans="1:28" x14ac:dyDescent="0.2">
      <c r="A31" s="3" t="s">
        <v>33</v>
      </c>
      <c r="B31" s="144" t="s">
        <v>57</v>
      </c>
      <c r="C31" s="217">
        <v>29</v>
      </c>
      <c r="D31" s="108">
        <v>7.3</v>
      </c>
      <c r="E31" s="217">
        <v>26</v>
      </c>
      <c r="F31" s="108">
        <v>6.5</v>
      </c>
      <c r="G31" s="217">
        <v>23</v>
      </c>
      <c r="H31" s="108">
        <v>5.8</v>
      </c>
      <c r="I31" s="217">
        <v>30</v>
      </c>
      <c r="J31" s="108">
        <v>7.5</v>
      </c>
      <c r="K31" s="217">
        <v>37</v>
      </c>
      <c r="L31" s="108">
        <v>9.3000000000000007</v>
      </c>
      <c r="M31" s="217">
        <v>30</v>
      </c>
      <c r="N31" s="108">
        <v>7.5</v>
      </c>
      <c r="O31" s="217">
        <v>29</v>
      </c>
      <c r="P31" s="108">
        <v>7.3</v>
      </c>
      <c r="Q31" s="217">
        <v>25</v>
      </c>
      <c r="R31" s="108">
        <v>6.3</v>
      </c>
      <c r="S31" s="217">
        <v>42</v>
      </c>
      <c r="T31" s="108">
        <v>10.5</v>
      </c>
      <c r="U31" s="217">
        <v>49</v>
      </c>
      <c r="V31" s="108">
        <v>12.3</v>
      </c>
      <c r="W31" s="217">
        <v>38</v>
      </c>
      <c r="X31" s="108">
        <v>9.5</v>
      </c>
      <c r="Y31" s="217">
        <v>42</v>
      </c>
      <c r="Z31" s="108">
        <v>10.5</v>
      </c>
      <c r="AA31" s="310">
        <v>400</v>
      </c>
      <c r="AB31" s="311">
        <v>2</v>
      </c>
    </row>
    <row r="32" spans="1:28" x14ac:dyDescent="0.2">
      <c r="A32" s="3" t="s">
        <v>33</v>
      </c>
      <c r="B32" s="144" t="s">
        <v>58</v>
      </c>
      <c r="C32" s="217">
        <v>49</v>
      </c>
      <c r="D32" s="108">
        <v>9.8000000000000007</v>
      </c>
      <c r="E32" s="217">
        <v>38</v>
      </c>
      <c r="F32" s="108">
        <v>7.6</v>
      </c>
      <c r="G32" s="217">
        <v>48</v>
      </c>
      <c r="H32" s="108">
        <v>9.6</v>
      </c>
      <c r="I32" s="217">
        <v>36</v>
      </c>
      <c r="J32" s="108">
        <v>7.2</v>
      </c>
      <c r="K32" s="217">
        <v>59</v>
      </c>
      <c r="L32" s="108">
        <v>11.8</v>
      </c>
      <c r="M32" s="217">
        <v>34</v>
      </c>
      <c r="N32" s="108">
        <v>6.8</v>
      </c>
      <c r="O32" s="217">
        <v>28</v>
      </c>
      <c r="P32" s="108">
        <v>5.6</v>
      </c>
      <c r="Q32" s="217">
        <v>42</v>
      </c>
      <c r="R32" s="108">
        <v>8.4</v>
      </c>
      <c r="S32" s="217">
        <v>45</v>
      </c>
      <c r="T32" s="108">
        <v>9</v>
      </c>
      <c r="U32" s="217">
        <v>37</v>
      </c>
      <c r="V32" s="108">
        <v>7.4</v>
      </c>
      <c r="W32" s="217">
        <v>39</v>
      </c>
      <c r="X32" s="108">
        <v>7.8</v>
      </c>
      <c r="Y32" s="217">
        <v>43</v>
      </c>
      <c r="Z32" s="108">
        <v>8.6</v>
      </c>
      <c r="AA32" s="310">
        <v>498</v>
      </c>
      <c r="AB32" s="311">
        <v>2.5</v>
      </c>
    </row>
    <row r="33" spans="1:28" x14ac:dyDescent="0.2">
      <c r="A33" s="3" t="s">
        <v>33</v>
      </c>
      <c r="B33" s="144" t="s">
        <v>59</v>
      </c>
      <c r="C33" s="217">
        <v>37</v>
      </c>
      <c r="D33" s="108">
        <v>9.3000000000000007</v>
      </c>
      <c r="E33" s="217">
        <v>33</v>
      </c>
      <c r="F33" s="108">
        <v>8.3000000000000007</v>
      </c>
      <c r="G33" s="217">
        <v>42</v>
      </c>
      <c r="H33" s="108">
        <v>10.6</v>
      </c>
      <c r="I33" s="217">
        <v>26</v>
      </c>
      <c r="J33" s="108">
        <v>6.6</v>
      </c>
      <c r="K33" s="217">
        <v>24</v>
      </c>
      <c r="L33" s="108">
        <v>6.1</v>
      </c>
      <c r="M33" s="217">
        <v>29</v>
      </c>
      <c r="N33" s="108">
        <v>7.3</v>
      </c>
      <c r="O33" s="217">
        <v>37</v>
      </c>
      <c r="P33" s="108">
        <v>9.3000000000000007</v>
      </c>
      <c r="Q33" s="217">
        <v>27</v>
      </c>
      <c r="R33" s="108">
        <v>6.8</v>
      </c>
      <c r="S33" s="217">
        <v>28</v>
      </c>
      <c r="T33" s="108">
        <v>7.1</v>
      </c>
      <c r="U33" s="217">
        <v>37</v>
      </c>
      <c r="V33" s="108">
        <v>9.3000000000000007</v>
      </c>
      <c r="W33" s="217">
        <v>37</v>
      </c>
      <c r="X33" s="108">
        <v>9.3000000000000007</v>
      </c>
      <c r="Y33" s="217">
        <v>39</v>
      </c>
      <c r="Z33" s="108">
        <v>9.8000000000000007</v>
      </c>
      <c r="AA33" s="310">
        <v>396</v>
      </c>
      <c r="AB33" s="311">
        <v>2</v>
      </c>
    </row>
    <row r="34" spans="1:28" x14ac:dyDescent="0.2">
      <c r="A34" s="3" t="s">
        <v>33</v>
      </c>
      <c r="B34" s="144" t="s">
        <v>60</v>
      </c>
      <c r="C34" s="217">
        <v>80</v>
      </c>
      <c r="D34" s="108">
        <v>9.4</v>
      </c>
      <c r="E34" s="217">
        <v>68</v>
      </c>
      <c r="F34" s="108">
        <v>8</v>
      </c>
      <c r="G34" s="217">
        <v>84</v>
      </c>
      <c r="H34" s="108">
        <v>9.8000000000000007</v>
      </c>
      <c r="I34" s="217">
        <v>75</v>
      </c>
      <c r="J34" s="108">
        <v>8.8000000000000007</v>
      </c>
      <c r="K34" s="217">
        <v>73</v>
      </c>
      <c r="L34" s="108">
        <v>8.6</v>
      </c>
      <c r="M34" s="217">
        <v>64</v>
      </c>
      <c r="N34" s="108">
        <v>7.5</v>
      </c>
      <c r="O34" s="217">
        <v>52</v>
      </c>
      <c r="P34" s="108">
        <v>6.1</v>
      </c>
      <c r="Q34" s="217">
        <v>75</v>
      </c>
      <c r="R34" s="108">
        <v>8.8000000000000007</v>
      </c>
      <c r="S34" s="217">
        <v>51</v>
      </c>
      <c r="T34" s="108">
        <v>6</v>
      </c>
      <c r="U34" s="217">
        <v>76</v>
      </c>
      <c r="V34" s="108">
        <v>8.9</v>
      </c>
      <c r="W34" s="217">
        <v>77</v>
      </c>
      <c r="X34" s="108">
        <v>9</v>
      </c>
      <c r="Y34" s="217">
        <v>78</v>
      </c>
      <c r="Z34" s="108">
        <v>9.1</v>
      </c>
      <c r="AA34" s="310">
        <v>853</v>
      </c>
      <c r="AB34" s="311">
        <v>4.2</v>
      </c>
    </row>
    <row r="35" spans="1:28" x14ac:dyDescent="0.2">
      <c r="A35" s="3" t="s">
        <v>33</v>
      </c>
      <c r="B35" s="144" t="s">
        <v>61</v>
      </c>
      <c r="C35" s="217">
        <v>46</v>
      </c>
      <c r="D35" s="108">
        <v>9.1999999999999993</v>
      </c>
      <c r="E35" s="217">
        <v>39</v>
      </c>
      <c r="F35" s="108">
        <v>7.8</v>
      </c>
      <c r="G35" s="217">
        <v>27</v>
      </c>
      <c r="H35" s="108">
        <v>5.4</v>
      </c>
      <c r="I35" s="217">
        <v>31</v>
      </c>
      <c r="J35" s="108">
        <v>6.2</v>
      </c>
      <c r="K35" s="217">
        <v>50</v>
      </c>
      <c r="L35" s="108">
        <v>10</v>
      </c>
      <c r="M35" s="217">
        <v>41</v>
      </c>
      <c r="N35" s="108">
        <v>8.1999999999999993</v>
      </c>
      <c r="O35" s="217">
        <v>41</v>
      </c>
      <c r="P35" s="108">
        <v>8.1999999999999993</v>
      </c>
      <c r="Q35" s="217">
        <v>44</v>
      </c>
      <c r="R35" s="108">
        <v>8.8000000000000007</v>
      </c>
      <c r="S35" s="217">
        <v>34</v>
      </c>
      <c r="T35" s="108">
        <v>6.8</v>
      </c>
      <c r="U35" s="217">
        <v>44</v>
      </c>
      <c r="V35" s="108">
        <v>8.8000000000000007</v>
      </c>
      <c r="W35" s="217">
        <v>52</v>
      </c>
      <c r="X35" s="108">
        <v>10.4</v>
      </c>
      <c r="Y35" s="217">
        <v>52</v>
      </c>
      <c r="Z35" s="108">
        <v>10.4</v>
      </c>
      <c r="AA35" s="310">
        <v>501</v>
      </c>
      <c r="AB35" s="311">
        <v>2.5</v>
      </c>
    </row>
    <row r="36" spans="1:28" x14ac:dyDescent="0.2">
      <c r="A36" s="3" t="s">
        <v>33</v>
      </c>
      <c r="B36" s="144" t="s">
        <v>62</v>
      </c>
      <c r="C36" s="217">
        <v>99</v>
      </c>
      <c r="D36" s="108">
        <v>9.6999999999999993</v>
      </c>
      <c r="E36" s="217">
        <v>80</v>
      </c>
      <c r="F36" s="108">
        <v>7.8</v>
      </c>
      <c r="G36" s="217">
        <v>87</v>
      </c>
      <c r="H36" s="108">
        <v>8.5</v>
      </c>
      <c r="I36" s="217">
        <v>87</v>
      </c>
      <c r="J36" s="108">
        <v>8.5</v>
      </c>
      <c r="K36" s="217">
        <v>86</v>
      </c>
      <c r="L36" s="108">
        <v>8.4</v>
      </c>
      <c r="M36" s="217">
        <v>87</v>
      </c>
      <c r="N36" s="108">
        <v>8.5</v>
      </c>
      <c r="O36" s="217">
        <v>82</v>
      </c>
      <c r="P36" s="108">
        <v>8</v>
      </c>
      <c r="Q36" s="217">
        <v>81</v>
      </c>
      <c r="R36" s="108">
        <v>7.9</v>
      </c>
      <c r="S36" s="217">
        <v>80</v>
      </c>
      <c r="T36" s="108">
        <v>7.8</v>
      </c>
      <c r="U36" s="217">
        <v>87</v>
      </c>
      <c r="V36" s="108">
        <v>8.5</v>
      </c>
      <c r="W36" s="217">
        <v>82</v>
      </c>
      <c r="X36" s="108">
        <v>8</v>
      </c>
      <c r="Y36" s="217">
        <v>85</v>
      </c>
      <c r="Z36" s="108">
        <v>8.3000000000000007</v>
      </c>
      <c r="AA36" s="310">
        <v>1023</v>
      </c>
      <c r="AB36" s="311">
        <v>5.0999999999999996</v>
      </c>
    </row>
    <row r="37" spans="1:28" x14ac:dyDescent="0.2">
      <c r="A37" s="3" t="s">
        <v>33</v>
      </c>
      <c r="B37" s="144" t="s">
        <v>63</v>
      </c>
      <c r="C37" s="217">
        <v>36</v>
      </c>
      <c r="D37" s="108">
        <v>8.9</v>
      </c>
      <c r="E37" s="217">
        <v>35</v>
      </c>
      <c r="F37" s="108">
        <v>8.6</v>
      </c>
      <c r="G37" s="217">
        <v>40</v>
      </c>
      <c r="H37" s="108">
        <v>9.9</v>
      </c>
      <c r="I37" s="217">
        <v>34</v>
      </c>
      <c r="J37" s="108">
        <v>8.4</v>
      </c>
      <c r="K37" s="217">
        <v>34</v>
      </c>
      <c r="L37" s="108">
        <v>8.4</v>
      </c>
      <c r="M37" s="217">
        <v>25</v>
      </c>
      <c r="N37" s="108">
        <v>6.2</v>
      </c>
      <c r="O37" s="217">
        <v>29</v>
      </c>
      <c r="P37" s="108">
        <v>7.1</v>
      </c>
      <c r="Q37" s="217">
        <v>26</v>
      </c>
      <c r="R37" s="108">
        <v>6.4</v>
      </c>
      <c r="S37" s="217">
        <v>40</v>
      </c>
      <c r="T37" s="108">
        <v>9.9</v>
      </c>
      <c r="U37" s="217">
        <v>25</v>
      </c>
      <c r="V37" s="108">
        <v>6.2</v>
      </c>
      <c r="W37" s="217">
        <v>39</v>
      </c>
      <c r="X37" s="108">
        <v>9.6</v>
      </c>
      <c r="Y37" s="217">
        <v>43</v>
      </c>
      <c r="Z37" s="108">
        <v>10.6</v>
      </c>
      <c r="AA37" s="310">
        <v>406</v>
      </c>
      <c r="AB37" s="311">
        <v>2</v>
      </c>
    </row>
    <row r="38" spans="1:28" x14ac:dyDescent="0.2">
      <c r="A38" s="3" t="s">
        <v>33</v>
      </c>
      <c r="B38" s="144" t="s">
        <v>64</v>
      </c>
      <c r="C38" s="217">
        <v>38</v>
      </c>
      <c r="D38" s="108">
        <v>14.7</v>
      </c>
      <c r="E38" s="217">
        <v>31</v>
      </c>
      <c r="F38" s="108">
        <v>12</v>
      </c>
      <c r="G38" s="217">
        <v>27</v>
      </c>
      <c r="H38" s="108">
        <v>10.5</v>
      </c>
      <c r="I38" s="217">
        <v>26</v>
      </c>
      <c r="J38" s="108">
        <v>10.1</v>
      </c>
      <c r="K38" s="217">
        <v>16</v>
      </c>
      <c r="L38" s="108">
        <v>6.2</v>
      </c>
      <c r="M38" s="217">
        <v>17</v>
      </c>
      <c r="N38" s="108">
        <v>6.6</v>
      </c>
      <c r="O38" s="217">
        <v>17</v>
      </c>
      <c r="P38" s="108">
        <v>6.6</v>
      </c>
      <c r="Q38" s="217">
        <v>23</v>
      </c>
      <c r="R38" s="108">
        <v>8.9</v>
      </c>
      <c r="S38" s="217">
        <v>18</v>
      </c>
      <c r="T38" s="108">
        <v>7</v>
      </c>
      <c r="U38" s="217">
        <v>16</v>
      </c>
      <c r="V38" s="108">
        <v>6.2</v>
      </c>
      <c r="W38" s="217">
        <v>18</v>
      </c>
      <c r="X38" s="108">
        <v>7</v>
      </c>
      <c r="Y38" s="217">
        <v>11</v>
      </c>
      <c r="Z38" s="108">
        <v>4.3</v>
      </c>
      <c r="AA38" s="310">
        <v>258</v>
      </c>
      <c r="AB38" s="311">
        <v>1.3</v>
      </c>
    </row>
    <row r="39" spans="1:28" x14ac:dyDescent="0.2">
      <c r="A39" s="3" t="s">
        <v>33</v>
      </c>
      <c r="B39" s="144" t="s">
        <v>65</v>
      </c>
      <c r="C39" s="217">
        <v>9</v>
      </c>
      <c r="D39" s="108">
        <v>9.6999999999999993</v>
      </c>
      <c r="E39" s="217">
        <v>6</v>
      </c>
      <c r="F39" s="108">
        <v>6.5</v>
      </c>
      <c r="G39" s="217">
        <v>5</v>
      </c>
      <c r="H39" s="108">
        <v>5.4</v>
      </c>
      <c r="I39" s="221"/>
      <c r="J39" s="109"/>
      <c r="K39" s="221"/>
      <c r="L39" s="109"/>
      <c r="M39" s="217">
        <v>9</v>
      </c>
      <c r="N39" s="108">
        <v>9.6999999999999993</v>
      </c>
      <c r="O39" s="217">
        <v>9</v>
      </c>
      <c r="P39" s="108">
        <v>9.6999999999999993</v>
      </c>
      <c r="Q39" s="217">
        <v>10</v>
      </c>
      <c r="R39" s="108">
        <v>10.8</v>
      </c>
      <c r="S39" s="217">
        <v>14</v>
      </c>
      <c r="T39" s="108">
        <v>15.1</v>
      </c>
      <c r="U39" s="217">
        <v>9</v>
      </c>
      <c r="V39" s="108">
        <v>9.6999999999999993</v>
      </c>
      <c r="W39" s="217">
        <v>7</v>
      </c>
      <c r="X39" s="108">
        <v>7.5</v>
      </c>
      <c r="Y39" s="217">
        <v>11</v>
      </c>
      <c r="Z39" s="108">
        <v>11.8</v>
      </c>
      <c r="AA39" s="310">
        <v>93</v>
      </c>
      <c r="AB39" s="311">
        <v>0.5</v>
      </c>
    </row>
    <row r="40" spans="1:28" x14ac:dyDescent="0.2">
      <c r="A40" s="3">
        <v>2018</v>
      </c>
      <c r="B40" s="73" t="s">
        <v>7</v>
      </c>
      <c r="C40" s="217">
        <f>SUBTOTAL(109,C8:C39)</f>
        <v>1870</v>
      </c>
      <c r="D40" s="148" t="str">
        <f>CONCATENATE("(",FIXED(_tbl9[[#This Row],[January]]/_tbl9[[#This Row],[Total]]*100,1),")")</f>
        <v>(9.3)</v>
      </c>
      <c r="E40" s="217">
        <f>SUBTOTAL(109,E8:E39)</f>
        <v>1544</v>
      </c>
      <c r="F40" s="148" t="str">
        <f>CONCATENATE("(",FIXED(_tbl9[[#This Row],[February]]/_tbl9[[#This Row],[Total]]*100,1),")")</f>
        <v>(7.7)</v>
      </c>
      <c r="G40" s="217">
        <f>SUBTOTAL(109,G8:G39)</f>
        <v>1764</v>
      </c>
      <c r="H40" s="148" t="str">
        <f>CONCATENATE("(",FIXED(_tbl9[[#This Row],[March]]/_tbl9[[#This Row],[Total]]*100,1),")")</f>
        <v>(8.7)</v>
      </c>
      <c r="I40" s="217">
        <f>SUBTOTAL(109,I8:I39)</f>
        <v>1626</v>
      </c>
      <c r="J40" s="148" t="str">
        <f>CONCATENATE("(",FIXED(_tbl9[[#This Row],[April]]/_tbl9[[#This Row],[Total]]*100,1),")")</f>
        <v>(8.1)</v>
      </c>
      <c r="K40" s="217">
        <f>SUBTOTAL(109,K8:K39)</f>
        <v>1685</v>
      </c>
      <c r="L40" s="148" t="str">
        <f>CONCATENATE("(",FIXED(_tbl9[[#This Row],[May]]/_tbl9[[#This Row],[Total]]*100,1),")")</f>
        <v>(8.3)</v>
      </c>
      <c r="M40" s="217">
        <f>SUBTOTAL(109,M8:M39)</f>
        <v>1553</v>
      </c>
      <c r="N40" s="148" t="str">
        <f>CONCATENATE("(",FIXED(_tbl9[[#This Row],[June]]/_tbl9[[#This Row],[Total]]*100,1),")")</f>
        <v>(7.7)</v>
      </c>
      <c r="O40" s="217">
        <f>SUBTOTAL(109,O8:O39)</f>
        <v>1579</v>
      </c>
      <c r="P40" s="148" t="str">
        <f>CONCATENATE("(",FIXED(_tbl9[[#This Row],[July]]/_tbl9[[#This Row],[Total]]*100,1),")")</f>
        <v>(7.8)</v>
      </c>
      <c r="Q40" s="217">
        <f>SUBTOTAL(109,Q8:Q39)</f>
        <v>1561</v>
      </c>
      <c r="R40" s="148" t="str">
        <f>CONCATENATE("(",FIXED(_tbl9[[#This Row],[August]]/_tbl9[[#This Row],[Total]]*100,1),")")</f>
        <v>(7.7)</v>
      </c>
      <c r="S40" s="217">
        <f>SUBTOTAL(109,S8:S39)</f>
        <v>1580</v>
      </c>
      <c r="T40" s="148" t="str">
        <f>CONCATENATE("(",FIXED(_tbl9[[#This Row],[September]]/_tbl9[[#This Row],[Total]]*100,1),")")</f>
        <v>(7.8)</v>
      </c>
      <c r="U40" s="217">
        <f>SUBTOTAL(109,U8:U39)</f>
        <v>1821</v>
      </c>
      <c r="V40" s="148" t="str">
        <f>CONCATENATE("(",FIXED(_tbl9[[#This Row],[October]]/_tbl9[[#This Row],[Total]]*100,1),")")</f>
        <v>(9.0)</v>
      </c>
      <c r="W40" s="217">
        <f>SUBTOTAL(109,W8:W39)</f>
        <v>1834</v>
      </c>
      <c r="X40" s="148" t="str">
        <f>CONCATENATE("(",FIXED(_tbl9[[#This Row],[November]]/_tbl9[[#This Row],[Total]]*100,1),")")</f>
        <v>(9.1)</v>
      </c>
      <c r="Y40" s="217">
        <f>SUBTOTAL(109,Y8:Y39)</f>
        <v>1759</v>
      </c>
      <c r="Z40" s="148" t="str">
        <f>CONCATENATE("(",FIXED(_tbl9[[#This Row],[December]]/_tbl9[[#This Row],[Total]]*100,1),")")</f>
        <v>(8.7)</v>
      </c>
      <c r="AA40" s="310">
        <f>SUBTOTAL(109,AA8:AA39)</f>
        <v>20180</v>
      </c>
      <c r="AB40" s="307" t="str">
        <f>CONCATENATE("(",FIXED(_tbl9[[#This Row],[Total]]/$AA$107*100,1),")")</f>
        <v>(35.4)</v>
      </c>
    </row>
    <row r="41" spans="1:28" x14ac:dyDescent="0.2">
      <c r="A41" s="3">
        <v>2019</v>
      </c>
      <c r="B41" s="144" t="s">
        <v>34</v>
      </c>
      <c r="C41" s="217">
        <v>56</v>
      </c>
      <c r="D41" s="108">
        <v>7.6</v>
      </c>
      <c r="E41" s="217">
        <v>49</v>
      </c>
      <c r="F41" s="108">
        <v>6.6</v>
      </c>
      <c r="G41" s="217">
        <v>56</v>
      </c>
      <c r="H41" s="108">
        <v>7.6</v>
      </c>
      <c r="I41" s="217">
        <v>61</v>
      </c>
      <c r="J41" s="108">
        <v>8.3000000000000007</v>
      </c>
      <c r="K41" s="217">
        <v>67</v>
      </c>
      <c r="L41" s="108">
        <v>9.1</v>
      </c>
      <c r="M41" s="217">
        <v>64</v>
      </c>
      <c r="N41" s="108">
        <v>8.6999999999999993</v>
      </c>
      <c r="O41" s="217">
        <v>54</v>
      </c>
      <c r="P41" s="108">
        <v>7.3</v>
      </c>
      <c r="Q41" s="217">
        <v>57</v>
      </c>
      <c r="R41" s="108">
        <v>7.7</v>
      </c>
      <c r="S41" s="217">
        <v>63</v>
      </c>
      <c r="T41" s="108">
        <v>8.5</v>
      </c>
      <c r="U41" s="217">
        <v>73</v>
      </c>
      <c r="V41" s="108">
        <v>9.9</v>
      </c>
      <c r="W41" s="217">
        <v>67</v>
      </c>
      <c r="X41" s="108">
        <v>9.1</v>
      </c>
      <c r="Y41" s="217">
        <v>71</v>
      </c>
      <c r="Z41" s="108">
        <v>9.6</v>
      </c>
      <c r="AA41" s="310">
        <v>738</v>
      </c>
      <c r="AB41" s="311">
        <v>3.6</v>
      </c>
    </row>
    <row r="42" spans="1:28" x14ac:dyDescent="0.2">
      <c r="A42" s="3" t="s">
        <v>66</v>
      </c>
      <c r="B42" s="144" t="s">
        <v>35</v>
      </c>
      <c r="C42" s="217">
        <v>29</v>
      </c>
      <c r="D42" s="108">
        <v>5.9</v>
      </c>
      <c r="E42" s="217">
        <v>29</v>
      </c>
      <c r="F42" s="108">
        <v>5.9</v>
      </c>
      <c r="G42" s="217">
        <v>44</v>
      </c>
      <c r="H42" s="108">
        <v>9</v>
      </c>
      <c r="I42" s="217">
        <v>37</v>
      </c>
      <c r="J42" s="108">
        <v>7.6</v>
      </c>
      <c r="K42" s="217">
        <v>40</v>
      </c>
      <c r="L42" s="108">
        <v>8.1999999999999993</v>
      </c>
      <c r="M42" s="217">
        <v>37</v>
      </c>
      <c r="N42" s="108">
        <v>7.6</v>
      </c>
      <c r="O42" s="217">
        <v>47</v>
      </c>
      <c r="P42" s="108">
        <v>9.6</v>
      </c>
      <c r="Q42" s="217">
        <v>36</v>
      </c>
      <c r="R42" s="108">
        <v>7.4</v>
      </c>
      <c r="S42" s="217">
        <v>41</v>
      </c>
      <c r="T42" s="108">
        <v>8.4</v>
      </c>
      <c r="U42" s="217">
        <v>42</v>
      </c>
      <c r="V42" s="108">
        <v>8.6</v>
      </c>
      <c r="W42" s="217">
        <v>61</v>
      </c>
      <c r="X42" s="108">
        <v>12.5</v>
      </c>
      <c r="Y42" s="217">
        <v>46</v>
      </c>
      <c r="Z42" s="108">
        <v>9.4</v>
      </c>
      <c r="AA42" s="310">
        <v>489</v>
      </c>
      <c r="AB42" s="311">
        <v>2.4</v>
      </c>
    </row>
    <row r="43" spans="1:28" x14ac:dyDescent="0.2">
      <c r="A43" s="3" t="s">
        <v>66</v>
      </c>
      <c r="B43" s="144" t="s">
        <v>36</v>
      </c>
      <c r="C43" s="217">
        <v>86</v>
      </c>
      <c r="D43" s="108">
        <v>8.5</v>
      </c>
      <c r="E43" s="217">
        <v>75</v>
      </c>
      <c r="F43" s="108">
        <v>7.4</v>
      </c>
      <c r="G43" s="217">
        <v>94</v>
      </c>
      <c r="H43" s="108">
        <v>9.3000000000000007</v>
      </c>
      <c r="I43" s="217">
        <v>85</v>
      </c>
      <c r="J43" s="108">
        <v>8.4</v>
      </c>
      <c r="K43" s="217">
        <v>91</v>
      </c>
      <c r="L43" s="108">
        <v>9</v>
      </c>
      <c r="M43" s="217">
        <v>78</v>
      </c>
      <c r="N43" s="108">
        <v>7.7</v>
      </c>
      <c r="O43" s="217">
        <v>92</v>
      </c>
      <c r="P43" s="108">
        <v>9.1</v>
      </c>
      <c r="Q43" s="217">
        <v>66</v>
      </c>
      <c r="R43" s="108">
        <v>6.5</v>
      </c>
      <c r="S43" s="217">
        <v>85</v>
      </c>
      <c r="T43" s="108">
        <v>8.4</v>
      </c>
      <c r="U43" s="217">
        <v>86</v>
      </c>
      <c r="V43" s="108">
        <v>8.5</v>
      </c>
      <c r="W43" s="217">
        <v>88</v>
      </c>
      <c r="X43" s="108">
        <v>8.6999999999999993</v>
      </c>
      <c r="Y43" s="217">
        <v>89</v>
      </c>
      <c r="Z43" s="108">
        <v>8.8000000000000007</v>
      </c>
      <c r="AA43" s="310">
        <v>1015</v>
      </c>
      <c r="AB43" s="311">
        <v>5</v>
      </c>
    </row>
    <row r="44" spans="1:28" x14ac:dyDescent="0.2">
      <c r="A44" s="3" t="s">
        <v>66</v>
      </c>
      <c r="B44" s="144" t="s">
        <v>37</v>
      </c>
      <c r="C44" s="217">
        <v>92</v>
      </c>
      <c r="D44" s="108">
        <v>9.1999999999999993</v>
      </c>
      <c r="E44" s="217">
        <v>86</v>
      </c>
      <c r="F44" s="108">
        <v>8.6</v>
      </c>
      <c r="G44" s="217">
        <v>91</v>
      </c>
      <c r="H44" s="108">
        <v>9.1</v>
      </c>
      <c r="I44" s="217">
        <v>89</v>
      </c>
      <c r="J44" s="108">
        <v>8.9</v>
      </c>
      <c r="K44" s="217">
        <v>95</v>
      </c>
      <c r="L44" s="108">
        <v>9.5</v>
      </c>
      <c r="M44" s="217">
        <v>78</v>
      </c>
      <c r="N44" s="108">
        <v>7.8</v>
      </c>
      <c r="O44" s="217">
        <v>92</v>
      </c>
      <c r="P44" s="108">
        <v>9.1999999999999993</v>
      </c>
      <c r="Q44" s="217">
        <v>81</v>
      </c>
      <c r="R44" s="108">
        <v>8.1</v>
      </c>
      <c r="S44" s="217">
        <v>52</v>
      </c>
      <c r="T44" s="108">
        <v>5.2</v>
      </c>
      <c r="U44" s="217">
        <v>76</v>
      </c>
      <c r="V44" s="108">
        <v>7.6</v>
      </c>
      <c r="W44" s="217">
        <v>86</v>
      </c>
      <c r="X44" s="108">
        <v>8.6</v>
      </c>
      <c r="Y44" s="217">
        <v>84</v>
      </c>
      <c r="Z44" s="108">
        <v>8.4</v>
      </c>
      <c r="AA44" s="310">
        <v>1002</v>
      </c>
      <c r="AB44" s="311">
        <v>4.9000000000000004</v>
      </c>
    </row>
    <row r="45" spans="1:28" x14ac:dyDescent="0.2">
      <c r="A45" s="3" t="s">
        <v>66</v>
      </c>
      <c r="B45" s="144" t="s">
        <v>38</v>
      </c>
      <c r="C45" s="217">
        <v>71</v>
      </c>
      <c r="D45" s="108">
        <v>9.8000000000000007</v>
      </c>
      <c r="E45" s="217">
        <v>59</v>
      </c>
      <c r="F45" s="108">
        <v>8.1</v>
      </c>
      <c r="G45" s="217">
        <v>60</v>
      </c>
      <c r="H45" s="108">
        <v>8.1999999999999993</v>
      </c>
      <c r="I45" s="217">
        <v>49</v>
      </c>
      <c r="J45" s="108">
        <v>6.7</v>
      </c>
      <c r="K45" s="217">
        <v>56</v>
      </c>
      <c r="L45" s="108">
        <v>7.7</v>
      </c>
      <c r="M45" s="217">
        <v>61</v>
      </c>
      <c r="N45" s="108">
        <v>8.4</v>
      </c>
      <c r="O45" s="217">
        <v>74</v>
      </c>
      <c r="P45" s="108">
        <v>10.199999999999999</v>
      </c>
      <c r="Q45" s="217">
        <v>60</v>
      </c>
      <c r="R45" s="108">
        <v>8.1999999999999993</v>
      </c>
      <c r="S45" s="217">
        <v>73</v>
      </c>
      <c r="T45" s="108">
        <v>10</v>
      </c>
      <c r="U45" s="217">
        <v>56</v>
      </c>
      <c r="V45" s="108">
        <v>7.7</v>
      </c>
      <c r="W45" s="217">
        <v>61</v>
      </c>
      <c r="X45" s="108">
        <v>8.4</v>
      </c>
      <c r="Y45" s="217">
        <v>48</v>
      </c>
      <c r="Z45" s="108">
        <v>6.6</v>
      </c>
      <c r="AA45" s="310">
        <v>728</v>
      </c>
      <c r="AB45" s="311">
        <v>3.6</v>
      </c>
    </row>
    <row r="46" spans="1:28" x14ac:dyDescent="0.2">
      <c r="A46" s="3" t="s">
        <v>66</v>
      </c>
      <c r="B46" s="144" t="s">
        <v>39</v>
      </c>
      <c r="C46" s="217">
        <v>96</v>
      </c>
      <c r="D46" s="108">
        <v>9</v>
      </c>
      <c r="E46" s="217">
        <v>83</v>
      </c>
      <c r="F46" s="108">
        <v>7.8</v>
      </c>
      <c r="G46" s="217">
        <v>107</v>
      </c>
      <c r="H46" s="108">
        <v>10</v>
      </c>
      <c r="I46" s="217">
        <v>99</v>
      </c>
      <c r="J46" s="108">
        <v>9.3000000000000007</v>
      </c>
      <c r="K46" s="217">
        <v>80</v>
      </c>
      <c r="L46" s="108">
        <v>7.5</v>
      </c>
      <c r="M46" s="217">
        <v>78</v>
      </c>
      <c r="N46" s="108">
        <v>7.3</v>
      </c>
      <c r="O46" s="217">
        <v>73</v>
      </c>
      <c r="P46" s="108">
        <v>6.8</v>
      </c>
      <c r="Q46" s="217">
        <v>72</v>
      </c>
      <c r="R46" s="108">
        <v>6.7</v>
      </c>
      <c r="S46" s="217">
        <v>86</v>
      </c>
      <c r="T46" s="108">
        <v>8.1</v>
      </c>
      <c r="U46" s="217">
        <v>91</v>
      </c>
      <c r="V46" s="108">
        <v>8.5</v>
      </c>
      <c r="W46" s="217">
        <v>102</v>
      </c>
      <c r="X46" s="108">
        <v>9.6</v>
      </c>
      <c r="Y46" s="217">
        <v>100</v>
      </c>
      <c r="Z46" s="108">
        <v>9.4</v>
      </c>
      <c r="AA46" s="310">
        <v>1067</v>
      </c>
      <c r="AB46" s="311">
        <v>5.2</v>
      </c>
    </row>
    <row r="47" spans="1:28" x14ac:dyDescent="0.2">
      <c r="A47" s="3" t="s">
        <v>66</v>
      </c>
      <c r="B47" s="144" t="s">
        <v>40</v>
      </c>
      <c r="C47" s="217">
        <v>48</v>
      </c>
      <c r="D47" s="108">
        <v>8</v>
      </c>
      <c r="E47" s="217">
        <v>42</v>
      </c>
      <c r="F47" s="108">
        <v>7</v>
      </c>
      <c r="G47" s="217">
        <v>40</v>
      </c>
      <c r="H47" s="108">
        <v>6.6</v>
      </c>
      <c r="I47" s="217">
        <v>36</v>
      </c>
      <c r="J47" s="108">
        <v>6</v>
      </c>
      <c r="K47" s="217">
        <v>41</v>
      </c>
      <c r="L47" s="108">
        <v>6.8</v>
      </c>
      <c r="M47" s="217">
        <v>64</v>
      </c>
      <c r="N47" s="108">
        <v>10.6</v>
      </c>
      <c r="O47" s="217">
        <v>48</v>
      </c>
      <c r="P47" s="108">
        <v>8</v>
      </c>
      <c r="Q47" s="217">
        <v>50</v>
      </c>
      <c r="R47" s="108">
        <v>8.3000000000000007</v>
      </c>
      <c r="S47" s="217">
        <v>55</v>
      </c>
      <c r="T47" s="108">
        <v>9.1</v>
      </c>
      <c r="U47" s="217">
        <v>54</v>
      </c>
      <c r="V47" s="108">
        <v>9</v>
      </c>
      <c r="W47" s="217">
        <v>65</v>
      </c>
      <c r="X47" s="108">
        <v>10.8</v>
      </c>
      <c r="Y47" s="217">
        <v>59</v>
      </c>
      <c r="Z47" s="108">
        <v>9.8000000000000007</v>
      </c>
      <c r="AA47" s="310">
        <v>602</v>
      </c>
      <c r="AB47" s="311">
        <v>3</v>
      </c>
    </row>
    <row r="48" spans="1:28" x14ac:dyDescent="0.2">
      <c r="A48" s="3" t="s">
        <v>66</v>
      </c>
      <c r="B48" s="144" t="s">
        <v>41</v>
      </c>
      <c r="C48" s="217">
        <v>58</v>
      </c>
      <c r="D48" s="108">
        <v>7.8</v>
      </c>
      <c r="E48" s="217">
        <v>59</v>
      </c>
      <c r="F48" s="108">
        <v>7.9</v>
      </c>
      <c r="G48" s="217">
        <v>55</v>
      </c>
      <c r="H48" s="108">
        <v>7.4</v>
      </c>
      <c r="I48" s="217">
        <v>63</v>
      </c>
      <c r="J48" s="108">
        <v>8.5</v>
      </c>
      <c r="K48" s="217">
        <v>69</v>
      </c>
      <c r="L48" s="108">
        <v>9.3000000000000007</v>
      </c>
      <c r="M48" s="217">
        <v>79</v>
      </c>
      <c r="N48" s="108">
        <v>10.6</v>
      </c>
      <c r="O48" s="217">
        <v>57</v>
      </c>
      <c r="P48" s="108">
        <v>7.7</v>
      </c>
      <c r="Q48" s="217">
        <v>56</v>
      </c>
      <c r="R48" s="108">
        <v>7.5</v>
      </c>
      <c r="S48" s="217">
        <v>59</v>
      </c>
      <c r="T48" s="108">
        <v>7.9</v>
      </c>
      <c r="U48" s="217">
        <v>59</v>
      </c>
      <c r="V48" s="108">
        <v>7.9</v>
      </c>
      <c r="W48" s="217">
        <v>64</v>
      </c>
      <c r="X48" s="108">
        <v>8.6</v>
      </c>
      <c r="Y48" s="217">
        <v>66</v>
      </c>
      <c r="Z48" s="108">
        <v>8.9</v>
      </c>
      <c r="AA48" s="310">
        <v>744</v>
      </c>
      <c r="AB48" s="311">
        <v>3.6</v>
      </c>
    </row>
    <row r="49" spans="1:28" x14ac:dyDescent="0.2">
      <c r="A49" s="3" t="s">
        <v>66</v>
      </c>
      <c r="B49" s="144" t="s">
        <v>42</v>
      </c>
      <c r="C49" s="217">
        <v>23</v>
      </c>
      <c r="D49" s="108">
        <v>7.7</v>
      </c>
      <c r="E49" s="217">
        <v>31</v>
      </c>
      <c r="F49" s="108">
        <v>10.4</v>
      </c>
      <c r="G49" s="217">
        <v>23</v>
      </c>
      <c r="H49" s="108">
        <v>7.7</v>
      </c>
      <c r="I49" s="217">
        <v>22</v>
      </c>
      <c r="J49" s="108">
        <v>7.4</v>
      </c>
      <c r="K49" s="217">
        <v>24</v>
      </c>
      <c r="L49" s="108">
        <v>8</v>
      </c>
      <c r="M49" s="217">
        <v>22</v>
      </c>
      <c r="N49" s="108">
        <v>7.4</v>
      </c>
      <c r="O49" s="217">
        <v>25</v>
      </c>
      <c r="P49" s="108">
        <v>8.4</v>
      </c>
      <c r="Q49" s="217">
        <v>27</v>
      </c>
      <c r="R49" s="108">
        <v>9</v>
      </c>
      <c r="S49" s="217">
        <v>21</v>
      </c>
      <c r="T49" s="108">
        <v>7</v>
      </c>
      <c r="U49" s="217">
        <v>25</v>
      </c>
      <c r="V49" s="108">
        <v>8.4</v>
      </c>
      <c r="W49" s="217">
        <v>30</v>
      </c>
      <c r="X49" s="108">
        <v>10</v>
      </c>
      <c r="Y49" s="217">
        <v>26</v>
      </c>
      <c r="Z49" s="108">
        <v>8.6999999999999993</v>
      </c>
      <c r="AA49" s="310">
        <v>299</v>
      </c>
      <c r="AB49" s="311">
        <v>1.5</v>
      </c>
    </row>
    <row r="50" spans="1:28" x14ac:dyDescent="0.2">
      <c r="A50" s="3" t="s">
        <v>66</v>
      </c>
      <c r="B50" s="144" t="s">
        <v>43</v>
      </c>
      <c r="C50" s="217">
        <v>56</v>
      </c>
      <c r="D50" s="108">
        <v>9</v>
      </c>
      <c r="E50" s="217">
        <v>37</v>
      </c>
      <c r="F50" s="108">
        <v>6</v>
      </c>
      <c r="G50" s="217">
        <v>51</v>
      </c>
      <c r="H50" s="108">
        <v>8.1999999999999993</v>
      </c>
      <c r="I50" s="217">
        <v>53</v>
      </c>
      <c r="J50" s="108">
        <v>8.5</v>
      </c>
      <c r="K50" s="217">
        <v>45</v>
      </c>
      <c r="L50" s="108">
        <v>7.2</v>
      </c>
      <c r="M50" s="217">
        <v>46</v>
      </c>
      <c r="N50" s="108">
        <v>7.4</v>
      </c>
      <c r="O50" s="217">
        <v>55</v>
      </c>
      <c r="P50" s="108">
        <v>8.9</v>
      </c>
      <c r="Q50" s="217">
        <v>46</v>
      </c>
      <c r="R50" s="108">
        <v>7.4</v>
      </c>
      <c r="S50" s="217">
        <v>53</v>
      </c>
      <c r="T50" s="108">
        <v>8.5</v>
      </c>
      <c r="U50" s="217">
        <v>62</v>
      </c>
      <c r="V50" s="108">
        <v>10</v>
      </c>
      <c r="W50" s="217">
        <v>53</v>
      </c>
      <c r="X50" s="108">
        <v>8.5</v>
      </c>
      <c r="Y50" s="217">
        <v>64</v>
      </c>
      <c r="Z50" s="108">
        <v>10.3</v>
      </c>
      <c r="AA50" s="310">
        <v>621</v>
      </c>
      <c r="AB50" s="311">
        <v>3</v>
      </c>
    </row>
    <row r="51" spans="1:28" x14ac:dyDescent="0.2">
      <c r="A51" s="3" t="s">
        <v>66</v>
      </c>
      <c r="B51" s="144" t="s">
        <v>44</v>
      </c>
      <c r="C51" s="217">
        <v>29</v>
      </c>
      <c r="D51" s="108">
        <v>9.1</v>
      </c>
      <c r="E51" s="217">
        <v>27</v>
      </c>
      <c r="F51" s="108">
        <v>8.5</v>
      </c>
      <c r="G51" s="217">
        <v>32</v>
      </c>
      <c r="H51" s="108">
        <v>10</v>
      </c>
      <c r="I51" s="217">
        <v>21</v>
      </c>
      <c r="J51" s="108">
        <v>6.6</v>
      </c>
      <c r="K51" s="217">
        <v>23</v>
      </c>
      <c r="L51" s="108">
        <v>7.2</v>
      </c>
      <c r="M51" s="217">
        <v>20</v>
      </c>
      <c r="N51" s="108">
        <v>6.3</v>
      </c>
      <c r="O51" s="217">
        <v>26</v>
      </c>
      <c r="P51" s="108">
        <v>8.1999999999999993</v>
      </c>
      <c r="Q51" s="217">
        <v>13</v>
      </c>
      <c r="R51" s="108">
        <v>4.0999999999999996</v>
      </c>
      <c r="S51" s="217">
        <v>23</v>
      </c>
      <c r="T51" s="108">
        <v>7.2</v>
      </c>
      <c r="U51" s="217">
        <v>24</v>
      </c>
      <c r="V51" s="108">
        <v>7.5</v>
      </c>
      <c r="W51" s="217">
        <v>34</v>
      </c>
      <c r="X51" s="108">
        <v>10.7</v>
      </c>
      <c r="Y51" s="217">
        <v>47</v>
      </c>
      <c r="Z51" s="108">
        <v>14.7</v>
      </c>
      <c r="AA51" s="310">
        <v>319</v>
      </c>
      <c r="AB51" s="311">
        <v>1.6</v>
      </c>
    </row>
    <row r="52" spans="1:28" x14ac:dyDescent="0.2">
      <c r="A52" s="3" t="s">
        <v>66</v>
      </c>
      <c r="B52" s="144" t="s">
        <v>45</v>
      </c>
      <c r="C52" s="217">
        <v>45</v>
      </c>
      <c r="D52" s="108">
        <v>7.7</v>
      </c>
      <c r="E52" s="217">
        <v>36</v>
      </c>
      <c r="F52" s="108">
        <v>6.2</v>
      </c>
      <c r="G52" s="217">
        <v>47</v>
      </c>
      <c r="H52" s="108">
        <v>8.1</v>
      </c>
      <c r="I52" s="217">
        <v>51</v>
      </c>
      <c r="J52" s="108">
        <v>8.8000000000000007</v>
      </c>
      <c r="K52" s="217">
        <v>38</v>
      </c>
      <c r="L52" s="108">
        <v>6.5</v>
      </c>
      <c r="M52" s="217">
        <v>39</v>
      </c>
      <c r="N52" s="108">
        <v>6.7</v>
      </c>
      <c r="O52" s="217">
        <v>49</v>
      </c>
      <c r="P52" s="108">
        <v>8.4</v>
      </c>
      <c r="Q52" s="217">
        <v>45</v>
      </c>
      <c r="R52" s="108">
        <v>7.7</v>
      </c>
      <c r="S52" s="217">
        <v>54</v>
      </c>
      <c r="T52" s="108">
        <v>9.3000000000000007</v>
      </c>
      <c r="U52" s="217">
        <v>46</v>
      </c>
      <c r="V52" s="108">
        <v>7.9</v>
      </c>
      <c r="W52" s="217">
        <v>64</v>
      </c>
      <c r="X52" s="108">
        <v>11</v>
      </c>
      <c r="Y52" s="217">
        <v>67</v>
      </c>
      <c r="Z52" s="108">
        <v>11.5</v>
      </c>
      <c r="AA52" s="310">
        <v>581</v>
      </c>
      <c r="AB52" s="311">
        <v>2.8</v>
      </c>
    </row>
    <row r="53" spans="1:28" x14ac:dyDescent="0.2">
      <c r="A53" s="3" t="s">
        <v>66</v>
      </c>
      <c r="B53" s="144" t="s">
        <v>46</v>
      </c>
      <c r="C53" s="217">
        <v>79</v>
      </c>
      <c r="D53" s="108">
        <v>11</v>
      </c>
      <c r="E53" s="217">
        <v>50</v>
      </c>
      <c r="F53" s="108">
        <v>7</v>
      </c>
      <c r="G53" s="217">
        <v>49</v>
      </c>
      <c r="H53" s="108">
        <v>6.8</v>
      </c>
      <c r="I53" s="217">
        <v>46</v>
      </c>
      <c r="J53" s="108">
        <v>6.4</v>
      </c>
      <c r="K53" s="217">
        <v>57</v>
      </c>
      <c r="L53" s="108">
        <v>7.9</v>
      </c>
      <c r="M53" s="217">
        <v>65</v>
      </c>
      <c r="N53" s="108">
        <v>9.1</v>
      </c>
      <c r="O53" s="217">
        <v>55</v>
      </c>
      <c r="P53" s="108">
        <v>7.7</v>
      </c>
      <c r="Q53" s="217">
        <v>55</v>
      </c>
      <c r="R53" s="108">
        <v>7.7</v>
      </c>
      <c r="S53" s="217">
        <v>63</v>
      </c>
      <c r="T53" s="108">
        <v>8.8000000000000007</v>
      </c>
      <c r="U53" s="217">
        <v>69</v>
      </c>
      <c r="V53" s="108">
        <v>9.6</v>
      </c>
      <c r="W53" s="217">
        <v>57</v>
      </c>
      <c r="X53" s="108">
        <v>7.9</v>
      </c>
      <c r="Y53" s="217">
        <v>72</v>
      </c>
      <c r="Z53" s="108">
        <v>10</v>
      </c>
      <c r="AA53" s="310">
        <v>717</v>
      </c>
      <c r="AB53" s="311">
        <v>3.5</v>
      </c>
    </row>
    <row r="54" spans="1:28" x14ac:dyDescent="0.2">
      <c r="A54" s="3" t="s">
        <v>66</v>
      </c>
      <c r="B54" s="144" t="s">
        <v>47</v>
      </c>
      <c r="C54" s="217">
        <v>44</v>
      </c>
      <c r="D54" s="108">
        <v>8.6</v>
      </c>
      <c r="E54" s="217">
        <v>39</v>
      </c>
      <c r="F54" s="108">
        <v>7.6</v>
      </c>
      <c r="G54" s="217">
        <v>43</v>
      </c>
      <c r="H54" s="108">
        <v>8.4</v>
      </c>
      <c r="I54" s="217">
        <v>52</v>
      </c>
      <c r="J54" s="108">
        <v>10.1</v>
      </c>
      <c r="K54" s="217">
        <v>47</v>
      </c>
      <c r="L54" s="108">
        <v>9.1</v>
      </c>
      <c r="M54" s="217">
        <v>46</v>
      </c>
      <c r="N54" s="108">
        <v>8.9</v>
      </c>
      <c r="O54" s="217">
        <v>47</v>
      </c>
      <c r="P54" s="108">
        <v>9.1</v>
      </c>
      <c r="Q54" s="217">
        <v>30</v>
      </c>
      <c r="R54" s="108">
        <v>5.8</v>
      </c>
      <c r="S54" s="217">
        <v>39</v>
      </c>
      <c r="T54" s="108">
        <v>7.6</v>
      </c>
      <c r="U54" s="217">
        <v>48</v>
      </c>
      <c r="V54" s="108">
        <v>9.3000000000000007</v>
      </c>
      <c r="W54" s="217">
        <v>39</v>
      </c>
      <c r="X54" s="108">
        <v>7.6</v>
      </c>
      <c r="Y54" s="217">
        <v>40</v>
      </c>
      <c r="Z54" s="108">
        <v>7.8</v>
      </c>
      <c r="AA54" s="310">
        <v>514</v>
      </c>
      <c r="AB54" s="311">
        <v>2.5</v>
      </c>
    </row>
    <row r="55" spans="1:28" x14ac:dyDescent="0.2">
      <c r="A55" s="3" t="s">
        <v>66</v>
      </c>
      <c r="B55" s="144" t="s">
        <v>48</v>
      </c>
      <c r="C55" s="217">
        <v>74</v>
      </c>
      <c r="D55" s="108">
        <v>7.6</v>
      </c>
      <c r="E55" s="217">
        <v>98</v>
      </c>
      <c r="F55" s="108">
        <v>10.1</v>
      </c>
      <c r="G55" s="217">
        <v>80</v>
      </c>
      <c r="H55" s="108">
        <v>8.1999999999999993</v>
      </c>
      <c r="I55" s="217">
        <v>74</v>
      </c>
      <c r="J55" s="108">
        <v>7.6</v>
      </c>
      <c r="K55" s="217">
        <v>87</v>
      </c>
      <c r="L55" s="108">
        <v>8.9</v>
      </c>
      <c r="M55" s="217">
        <v>78</v>
      </c>
      <c r="N55" s="108">
        <v>8</v>
      </c>
      <c r="O55" s="217">
        <v>94</v>
      </c>
      <c r="P55" s="108">
        <v>9.6</v>
      </c>
      <c r="Q55" s="217">
        <v>76</v>
      </c>
      <c r="R55" s="108">
        <v>7.8</v>
      </c>
      <c r="S55" s="217">
        <v>84</v>
      </c>
      <c r="T55" s="108">
        <v>8.6</v>
      </c>
      <c r="U55" s="217">
        <v>83</v>
      </c>
      <c r="V55" s="108">
        <v>8.5</v>
      </c>
      <c r="W55" s="217">
        <v>75</v>
      </c>
      <c r="X55" s="108">
        <v>7.7</v>
      </c>
      <c r="Y55" s="217">
        <v>72</v>
      </c>
      <c r="Z55" s="108">
        <v>7.4</v>
      </c>
      <c r="AA55" s="310">
        <v>975</v>
      </c>
      <c r="AB55" s="311">
        <v>4.8</v>
      </c>
    </row>
    <row r="56" spans="1:28" x14ac:dyDescent="0.2">
      <c r="A56" s="3" t="s">
        <v>66</v>
      </c>
      <c r="B56" s="144" t="s">
        <v>49</v>
      </c>
      <c r="C56" s="217">
        <v>57</v>
      </c>
      <c r="D56" s="108">
        <v>7.9</v>
      </c>
      <c r="E56" s="217">
        <v>60</v>
      </c>
      <c r="F56" s="108">
        <v>8.3000000000000007</v>
      </c>
      <c r="G56" s="217">
        <v>57</v>
      </c>
      <c r="H56" s="108">
        <v>7.9</v>
      </c>
      <c r="I56" s="217">
        <v>53</v>
      </c>
      <c r="J56" s="108">
        <v>7.4</v>
      </c>
      <c r="K56" s="217">
        <v>62</v>
      </c>
      <c r="L56" s="108">
        <v>8.6</v>
      </c>
      <c r="M56" s="217">
        <v>38</v>
      </c>
      <c r="N56" s="108">
        <v>5.3</v>
      </c>
      <c r="O56" s="217">
        <v>58</v>
      </c>
      <c r="P56" s="108">
        <v>8.1</v>
      </c>
      <c r="Q56" s="217">
        <v>48</v>
      </c>
      <c r="R56" s="108">
        <v>6.7</v>
      </c>
      <c r="S56" s="217">
        <v>46</v>
      </c>
      <c r="T56" s="108">
        <v>6.4</v>
      </c>
      <c r="U56" s="217">
        <v>69</v>
      </c>
      <c r="V56" s="108">
        <v>9.6</v>
      </c>
      <c r="W56" s="217">
        <v>77</v>
      </c>
      <c r="X56" s="108">
        <v>10.7</v>
      </c>
      <c r="Y56" s="217">
        <v>94</v>
      </c>
      <c r="Z56" s="108">
        <v>13.1</v>
      </c>
      <c r="AA56" s="310">
        <v>719</v>
      </c>
      <c r="AB56" s="311">
        <v>3.5</v>
      </c>
    </row>
    <row r="57" spans="1:28" x14ac:dyDescent="0.2">
      <c r="A57" s="3" t="s">
        <v>66</v>
      </c>
      <c r="B57" s="144" t="s">
        <v>50</v>
      </c>
      <c r="C57" s="217">
        <v>69</v>
      </c>
      <c r="D57" s="108">
        <v>8.6</v>
      </c>
      <c r="E57" s="217">
        <v>67</v>
      </c>
      <c r="F57" s="108">
        <v>8.4</v>
      </c>
      <c r="G57" s="217">
        <v>77</v>
      </c>
      <c r="H57" s="108">
        <v>9.6</v>
      </c>
      <c r="I57" s="217">
        <v>84</v>
      </c>
      <c r="J57" s="108">
        <v>10.5</v>
      </c>
      <c r="K57" s="217">
        <v>71</v>
      </c>
      <c r="L57" s="108">
        <v>8.9</v>
      </c>
      <c r="M57" s="217">
        <v>58</v>
      </c>
      <c r="N57" s="108">
        <v>7.2</v>
      </c>
      <c r="O57" s="217">
        <v>55</v>
      </c>
      <c r="P57" s="108">
        <v>6.9</v>
      </c>
      <c r="Q57" s="217">
        <v>57</v>
      </c>
      <c r="R57" s="108">
        <v>7.1</v>
      </c>
      <c r="S57" s="217">
        <v>50</v>
      </c>
      <c r="T57" s="108">
        <v>6.2</v>
      </c>
      <c r="U57" s="217">
        <v>72</v>
      </c>
      <c r="V57" s="108">
        <v>9</v>
      </c>
      <c r="W57" s="217">
        <v>64</v>
      </c>
      <c r="X57" s="108">
        <v>8</v>
      </c>
      <c r="Y57" s="217">
        <v>77</v>
      </c>
      <c r="Z57" s="108">
        <v>9.6</v>
      </c>
      <c r="AA57" s="310">
        <v>801</v>
      </c>
      <c r="AB57" s="311">
        <v>3.9</v>
      </c>
    </row>
    <row r="58" spans="1:28" x14ac:dyDescent="0.2">
      <c r="A58" s="3" t="s">
        <v>66</v>
      </c>
      <c r="B58" s="144" t="s">
        <v>51</v>
      </c>
      <c r="C58" s="217">
        <v>28</v>
      </c>
      <c r="D58" s="108">
        <v>8.5</v>
      </c>
      <c r="E58" s="217">
        <v>28</v>
      </c>
      <c r="F58" s="108">
        <v>8.5</v>
      </c>
      <c r="G58" s="217">
        <v>33</v>
      </c>
      <c r="H58" s="108">
        <v>10</v>
      </c>
      <c r="I58" s="217">
        <v>24</v>
      </c>
      <c r="J58" s="108">
        <v>7.3</v>
      </c>
      <c r="K58" s="217">
        <v>27</v>
      </c>
      <c r="L58" s="108">
        <v>8.1999999999999993</v>
      </c>
      <c r="M58" s="217">
        <v>27</v>
      </c>
      <c r="N58" s="108">
        <v>8.1999999999999993</v>
      </c>
      <c r="O58" s="217">
        <v>23</v>
      </c>
      <c r="P58" s="108">
        <v>7</v>
      </c>
      <c r="Q58" s="217">
        <v>11</v>
      </c>
      <c r="R58" s="108">
        <v>3.3</v>
      </c>
      <c r="S58" s="217">
        <v>26</v>
      </c>
      <c r="T58" s="108">
        <v>7.9</v>
      </c>
      <c r="U58" s="217">
        <v>24</v>
      </c>
      <c r="V58" s="108">
        <v>7.3</v>
      </c>
      <c r="W58" s="217">
        <v>31</v>
      </c>
      <c r="X58" s="108">
        <v>9.4</v>
      </c>
      <c r="Y58" s="217">
        <v>47</v>
      </c>
      <c r="Z58" s="108">
        <v>14.3</v>
      </c>
      <c r="AA58" s="310">
        <v>329</v>
      </c>
      <c r="AB58" s="311">
        <v>1.6</v>
      </c>
    </row>
    <row r="59" spans="1:28" x14ac:dyDescent="0.2">
      <c r="A59" s="3" t="s">
        <v>66</v>
      </c>
      <c r="B59" s="144" t="s">
        <v>52</v>
      </c>
      <c r="C59" s="217">
        <v>41</v>
      </c>
      <c r="D59" s="108">
        <v>7.5</v>
      </c>
      <c r="E59" s="217">
        <v>40</v>
      </c>
      <c r="F59" s="108">
        <v>7.3</v>
      </c>
      <c r="G59" s="217">
        <v>45</v>
      </c>
      <c r="H59" s="108">
        <v>8.1999999999999993</v>
      </c>
      <c r="I59" s="217">
        <v>57</v>
      </c>
      <c r="J59" s="108">
        <v>10.4</v>
      </c>
      <c r="K59" s="217">
        <v>37</v>
      </c>
      <c r="L59" s="108">
        <v>6.7</v>
      </c>
      <c r="M59" s="217">
        <v>47</v>
      </c>
      <c r="N59" s="108">
        <v>8.5</v>
      </c>
      <c r="O59" s="217">
        <v>41</v>
      </c>
      <c r="P59" s="108">
        <v>7.5</v>
      </c>
      <c r="Q59" s="217">
        <v>46</v>
      </c>
      <c r="R59" s="108">
        <v>8.4</v>
      </c>
      <c r="S59" s="217">
        <v>41</v>
      </c>
      <c r="T59" s="108">
        <v>7.5</v>
      </c>
      <c r="U59" s="217">
        <v>44</v>
      </c>
      <c r="V59" s="108">
        <v>8</v>
      </c>
      <c r="W59" s="217">
        <v>57</v>
      </c>
      <c r="X59" s="108">
        <v>10.4</v>
      </c>
      <c r="Y59" s="217">
        <v>54</v>
      </c>
      <c r="Z59" s="108">
        <v>9.8000000000000007</v>
      </c>
      <c r="AA59" s="310">
        <v>550</v>
      </c>
      <c r="AB59" s="311">
        <v>2.7</v>
      </c>
    </row>
    <row r="60" spans="1:28" x14ac:dyDescent="0.2">
      <c r="A60" s="3" t="s">
        <v>66</v>
      </c>
      <c r="B60" s="144" t="s">
        <v>53</v>
      </c>
      <c r="C60" s="217">
        <v>33</v>
      </c>
      <c r="D60" s="108">
        <v>8.3000000000000007</v>
      </c>
      <c r="E60" s="217">
        <v>33</v>
      </c>
      <c r="F60" s="108">
        <v>8.3000000000000007</v>
      </c>
      <c r="G60" s="217">
        <v>25</v>
      </c>
      <c r="H60" s="108">
        <v>6.3</v>
      </c>
      <c r="I60" s="217">
        <v>23</v>
      </c>
      <c r="J60" s="108">
        <v>5.8</v>
      </c>
      <c r="K60" s="217">
        <v>27</v>
      </c>
      <c r="L60" s="108">
        <v>6.8</v>
      </c>
      <c r="M60" s="217">
        <v>23</v>
      </c>
      <c r="N60" s="108">
        <v>5.8</v>
      </c>
      <c r="O60" s="217">
        <v>27</v>
      </c>
      <c r="P60" s="108">
        <v>6.8</v>
      </c>
      <c r="Q60" s="217">
        <v>23</v>
      </c>
      <c r="R60" s="108">
        <v>5.8</v>
      </c>
      <c r="S60" s="217">
        <v>44</v>
      </c>
      <c r="T60" s="108">
        <v>11</v>
      </c>
      <c r="U60" s="217">
        <v>40</v>
      </c>
      <c r="V60" s="108">
        <v>10</v>
      </c>
      <c r="W60" s="217">
        <v>46</v>
      </c>
      <c r="X60" s="108">
        <v>11.5</v>
      </c>
      <c r="Y60" s="217">
        <v>55</v>
      </c>
      <c r="Z60" s="108">
        <v>13.8</v>
      </c>
      <c r="AA60" s="310">
        <v>399</v>
      </c>
      <c r="AB60" s="311">
        <v>2</v>
      </c>
    </row>
    <row r="61" spans="1:28" x14ac:dyDescent="0.2">
      <c r="A61" s="3" t="s">
        <v>66</v>
      </c>
      <c r="B61" s="144" t="s">
        <v>54</v>
      </c>
      <c r="C61" s="217">
        <v>100</v>
      </c>
      <c r="D61" s="108">
        <v>7.7</v>
      </c>
      <c r="E61" s="217">
        <v>109</v>
      </c>
      <c r="F61" s="108">
        <v>8.4</v>
      </c>
      <c r="G61" s="217">
        <v>124</v>
      </c>
      <c r="H61" s="108">
        <v>9.6</v>
      </c>
      <c r="I61" s="217">
        <v>119</v>
      </c>
      <c r="J61" s="108">
        <v>9.1999999999999993</v>
      </c>
      <c r="K61" s="217">
        <v>127</v>
      </c>
      <c r="L61" s="108">
        <v>9.8000000000000007</v>
      </c>
      <c r="M61" s="217">
        <v>96</v>
      </c>
      <c r="N61" s="108">
        <v>7.4</v>
      </c>
      <c r="O61" s="217">
        <v>97</v>
      </c>
      <c r="P61" s="108">
        <v>7.5</v>
      </c>
      <c r="Q61" s="217">
        <v>123</v>
      </c>
      <c r="R61" s="108">
        <v>9.5</v>
      </c>
      <c r="S61" s="217">
        <v>112</v>
      </c>
      <c r="T61" s="108">
        <v>8.6999999999999993</v>
      </c>
      <c r="U61" s="217">
        <v>93</v>
      </c>
      <c r="V61" s="108">
        <v>7.2</v>
      </c>
      <c r="W61" s="217">
        <v>106</v>
      </c>
      <c r="X61" s="108">
        <v>8.1999999999999993</v>
      </c>
      <c r="Y61" s="217">
        <v>85</v>
      </c>
      <c r="Z61" s="108">
        <v>6.6</v>
      </c>
      <c r="AA61" s="310">
        <v>1291</v>
      </c>
      <c r="AB61" s="311">
        <v>6.3</v>
      </c>
    </row>
    <row r="62" spans="1:28" x14ac:dyDescent="0.2">
      <c r="A62" s="3" t="s">
        <v>66</v>
      </c>
      <c r="B62" s="144" t="s">
        <v>55</v>
      </c>
      <c r="C62" s="217">
        <v>79</v>
      </c>
      <c r="D62" s="108">
        <v>10.6</v>
      </c>
      <c r="E62" s="217">
        <v>70</v>
      </c>
      <c r="F62" s="108">
        <v>9.4</v>
      </c>
      <c r="G62" s="217">
        <v>73</v>
      </c>
      <c r="H62" s="108">
        <v>9.8000000000000007</v>
      </c>
      <c r="I62" s="217">
        <v>59</v>
      </c>
      <c r="J62" s="108">
        <v>7.9</v>
      </c>
      <c r="K62" s="217">
        <v>54</v>
      </c>
      <c r="L62" s="108">
        <v>7.2</v>
      </c>
      <c r="M62" s="217">
        <v>46</v>
      </c>
      <c r="N62" s="108">
        <v>6.2</v>
      </c>
      <c r="O62" s="217">
        <v>54</v>
      </c>
      <c r="P62" s="108">
        <v>7.2</v>
      </c>
      <c r="Q62" s="217">
        <v>61</v>
      </c>
      <c r="R62" s="108">
        <v>8.1999999999999993</v>
      </c>
      <c r="S62" s="217">
        <v>60</v>
      </c>
      <c r="T62" s="108">
        <v>8</v>
      </c>
      <c r="U62" s="217">
        <v>54</v>
      </c>
      <c r="V62" s="108">
        <v>7.2</v>
      </c>
      <c r="W62" s="217">
        <v>62</v>
      </c>
      <c r="X62" s="108">
        <v>8.3000000000000007</v>
      </c>
      <c r="Y62" s="217">
        <v>75</v>
      </c>
      <c r="Z62" s="108">
        <v>10</v>
      </c>
      <c r="AA62" s="310">
        <v>747</v>
      </c>
      <c r="AB62" s="311">
        <v>3.7</v>
      </c>
    </row>
    <row r="63" spans="1:28" x14ac:dyDescent="0.2">
      <c r="A63" s="3" t="s">
        <v>66</v>
      </c>
      <c r="B63" s="144" t="s">
        <v>56</v>
      </c>
      <c r="C63" s="217">
        <v>39</v>
      </c>
      <c r="D63" s="108">
        <v>9.1</v>
      </c>
      <c r="E63" s="217">
        <v>43</v>
      </c>
      <c r="F63" s="108">
        <v>10</v>
      </c>
      <c r="G63" s="217">
        <v>45</v>
      </c>
      <c r="H63" s="108">
        <v>10.5</v>
      </c>
      <c r="I63" s="217">
        <v>32</v>
      </c>
      <c r="J63" s="108">
        <v>7.5</v>
      </c>
      <c r="K63" s="217">
        <v>38</v>
      </c>
      <c r="L63" s="108">
        <v>8.9</v>
      </c>
      <c r="M63" s="217">
        <v>23</v>
      </c>
      <c r="N63" s="108">
        <v>5.4</v>
      </c>
      <c r="O63" s="217">
        <v>30</v>
      </c>
      <c r="P63" s="108">
        <v>7</v>
      </c>
      <c r="Q63" s="217">
        <v>35</v>
      </c>
      <c r="R63" s="108">
        <v>8.1999999999999993</v>
      </c>
      <c r="S63" s="217">
        <v>42</v>
      </c>
      <c r="T63" s="108">
        <v>9.8000000000000007</v>
      </c>
      <c r="U63" s="217">
        <v>35</v>
      </c>
      <c r="V63" s="108">
        <v>8.1999999999999993</v>
      </c>
      <c r="W63" s="217">
        <v>37</v>
      </c>
      <c r="X63" s="108">
        <v>8.6</v>
      </c>
      <c r="Y63" s="217">
        <v>29</v>
      </c>
      <c r="Z63" s="108">
        <v>6.8</v>
      </c>
      <c r="AA63" s="310">
        <v>428</v>
      </c>
      <c r="AB63" s="311">
        <v>2.1</v>
      </c>
    </row>
    <row r="64" spans="1:28" x14ac:dyDescent="0.2">
      <c r="A64" s="3" t="s">
        <v>66</v>
      </c>
      <c r="B64" s="144" t="s">
        <v>57</v>
      </c>
      <c r="C64" s="217">
        <v>27</v>
      </c>
      <c r="D64" s="108">
        <v>6.6</v>
      </c>
      <c r="E64" s="217">
        <v>36</v>
      </c>
      <c r="F64" s="108">
        <v>8.8000000000000007</v>
      </c>
      <c r="G64" s="217">
        <v>40</v>
      </c>
      <c r="H64" s="108">
        <v>9.8000000000000007</v>
      </c>
      <c r="I64" s="217">
        <v>37</v>
      </c>
      <c r="J64" s="108">
        <v>9.1</v>
      </c>
      <c r="K64" s="217">
        <v>28</v>
      </c>
      <c r="L64" s="108">
        <v>6.9</v>
      </c>
      <c r="M64" s="217">
        <v>32</v>
      </c>
      <c r="N64" s="108">
        <v>7.9</v>
      </c>
      <c r="O64" s="217">
        <v>31</v>
      </c>
      <c r="P64" s="108">
        <v>7.6</v>
      </c>
      <c r="Q64" s="217">
        <v>33</v>
      </c>
      <c r="R64" s="108">
        <v>8.1</v>
      </c>
      <c r="S64" s="217">
        <v>25</v>
      </c>
      <c r="T64" s="108">
        <v>6.1</v>
      </c>
      <c r="U64" s="217">
        <v>20</v>
      </c>
      <c r="V64" s="108">
        <v>4.9000000000000004</v>
      </c>
      <c r="W64" s="217">
        <v>49</v>
      </c>
      <c r="X64" s="108">
        <v>12</v>
      </c>
      <c r="Y64" s="217">
        <v>49</v>
      </c>
      <c r="Z64" s="108">
        <v>12</v>
      </c>
      <c r="AA64" s="310">
        <v>407</v>
      </c>
      <c r="AB64" s="311">
        <v>2</v>
      </c>
    </row>
    <row r="65" spans="1:28" x14ac:dyDescent="0.2">
      <c r="A65" s="3" t="s">
        <v>66</v>
      </c>
      <c r="B65" s="144" t="s">
        <v>58</v>
      </c>
      <c r="C65" s="217">
        <v>71</v>
      </c>
      <c r="D65" s="108">
        <v>8.9</v>
      </c>
      <c r="E65" s="217">
        <v>60</v>
      </c>
      <c r="F65" s="108">
        <v>7.5</v>
      </c>
      <c r="G65" s="217">
        <v>77</v>
      </c>
      <c r="H65" s="108">
        <v>9.6</v>
      </c>
      <c r="I65" s="217">
        <v>68</v>
      </c>
      <c r="J65" s="108">
        <v>8.5</v>
      </c>
      <c r="K65" s="217">
        <v>56</v>
      </c>
      <c r="L65" s="108">
        <v>7</v>
      </c>
      <c r="M65" s="217">
        <v>69</v>
      </c>
      <c r="N65" s="108">
        <v>8.6</v>
      </c>
      <c r="O65" s="217">
        <v>65</v>
      </c>
      <c r="P65" s="108">
        <v>8.1</v>
      </c>
      <c r="Q65" s="217">
        <v>65</v>
      </c>
      <c r="R65" s="108">
        <v>8.1</v>
      </c>
      <c r="S65" s="217">
        <v>55</v>
      </c>
      <c r="T65" s="108">
        <v>6.9</v>
      </c>
      <c r="U65" s="217">
        <v>67</v>
      </c>
      <c r="V65" s="108">
        <v>8.4</v>
      </c>
      <c r="W65" s="217">
        <v>79</v>
      </c>
      <c r="X65" s="108">
        <v>9.9</v>
      </c>
      <c r="Y65" s="217">
        <v>67</v>
      </c>
      <c r="Z65" s="108">
        <v>8.4</v>
      </c>
      <c r="AA65" s="310">
        <v>799</v>
      </c>
      <c r="AB65" s="311">
        <v>3.9</v>
      </c>
    </row>
    <row r="66" spans="1:28" x14ac:dyDescent="0.2">
      <c r="A66" s="3" t="s">
        <v>66</v>
      </c>
      <c r="B66" s="144" t="s">
        <v>59</v>
      </c>
      <c r="C66" s="217">
        <v>34</v>
      </c>
      <c r="D66" s="108">
        <v>10.9</v>
      </c>
      <c r="E66" s="217">
        <v>23</v>
      </c>
      <c r="F66" s="108">
        <v>7.4</v>
      </c>
      <c r="G66" s="217">
        <v>38</v>
      </c>
      <c r="H66" s="108">
        <v>12.2</v>
      </c>
      <c r="I66" s="217">
        <v>23</v>
      </c>
      <c r="J66" s="108">
        <v>7.4</v>
      </c>
      <c r="K66" s="217">
        <v>20</v>
      </c>
      <c r="L66" s="108">
        <v>6.4</v>
      </c>
      <c r="M66" s="217">
        <v>15</v>
      </c>
      <c r="N66" s="108">
        <v>4.8</v>
      </c>
      <c r="O66" s="217">
        <v>21</v>
      </c>
      <c r="P66" s="108">
        <v>6.7</v>
      </c>
      <c r="Q66" s="217">
        <v>12</v>
      </c>
      <c r="R66" s="108">
        <v>3.8</v>
      </c>
      <c r="S66" s="217">
        <v>21</v>
      </c>
      <c r="T66" s="108">
        <v>6.7</v>
      </c>
      <c r="U66" s="217">
        <v>33</v>
      </c>
      <c r="V66" s="108">
        <v>10.6</v>
      </c>
      <c r="W66" s="217">
        <v>38</v>
      </c>
      <c r="X66" s="108">
        <v>12.2</v>
      </c>
      <c r="Y66" s="217">
        <v>34</v>
      </c>
      <c r="Z66" s="108">
        <v>10.9</v>
      </c>
      <c r="AA66" s="310">
        <v>312</v>
      </c>
      <c r="AB66" s="311">
        <v>1.5</v>
      </c>
    </row>
    <row r="67" spans="1:28" x14ac:dyDescent="0.2">
      <c r="A67" s="3" t="s">
        <v>66</v>
      </c>
      <c r="B67" s="144" t="s">
        <v>60</v>
      </c>
      <c r="C67" s="217">
        <v>75</v>
      </c>
      <c r="D67" s="108">
        <v>8.4</v>
      </c>
      <c r="E67" s="217">
        <v>77</v>
      </c>
      <c r="F67" s="108">
        <v>8.6</v>
      </c>
      <c r="G67" s="217">
        <v>82</v>
      </c>
      <c r="H67" s="108">
        <v>9.1</v>
      </c>
      <c r="I67" s="217">
        <v>72</v>
      </c>
      <c r="J67" s="108">
        <v>8</v>
      </c>
      <c r="K67" s="217">
        <v>59</v>
      </c>
      <c r="L67" s="108">
        <v>6.6</v>
      </c>
      <c r="M67" s="217">
        <v>70</v>
      </c>
      <c r="N67" s="108">
        <v>7.8</v>
      </c>
      <c r="O67" s="217">
        <v>65</v>
      </c>
      <c r="P67" s="108">
        <v>7.2</v>
      </c>
      <c r="Q67" s="217">
        <v>73</v>
      </c>
      <c r="R67" s="108">
        <v>8.1</v>
      </c>
      <c r="S67" s="217">
        <v>65</v>
      </c>
      <c r="T67" s="108">
        <v>7.2</v>
      </c>
      <c r="U67" s="217">
        <v>88</v>
      </c>
      <c r="V67" s="108">
        <v>9.8000000000000007</v>
      </c>
      <c r="W67" s="217">
        <v>90</v>
      </c>
      <c r="X67" s="108">
        <v>10</v>
      </c>
      <c r="Y67" s="217">
        <v>82</v>
      </c>
      <c r="Z67" s="108">
        <v>9.1</v>
      </c>
      <c r="AA67" s="310">
        <v>898</v>
      </c>
      <c r="AB67" s="311">
        <v>4.4000000000000004</v>
      </c>
    </row>
    <row r="68" spans="1:28" x14ac:dyDescent="0.2">
      <c r="A68" s="3" t="s">
        <v>66</v>
      </c>
      <c r="B68" s="144" t="s">
        <v>61</v>
      </c>
      <c r="C68" s="217">
        <v>50</v>
      </c>
      <c r="D68" s="108">
        <v>10.199999999999999</v>
      </c>
      <c r="E68" s="217">
        <v>43</v>
      </c>
      <c r="F68" s="108">
        <v>8.6999999999999993</v>
      </c>
      <c r="G68" s="217">
        <v>34</v>
      </c>
      <c r="H68" s="108">
        <v>6.9</v>
      </c>
      <c r="I68" s="217">
        <v>47</v>
      </c>
      <c r="J68" s="108">
        <v>9.6</v>
      </c>
      <c r="K68" s="217">
        <v>32</v>
      </c>
      <c r="L68" s="108">
        <v>6.5</v>
      </c>
      <c r="M68" s="217">
        <v>40</v>
      </c>
      <c r="N68" s="108">
        <v>8.1</v>
      </c>
      <c r="O68" s="217">
        <v>21</v>
      </c>
      <c r="P68" s="108">
        <v>4.3</v>
      </c>
      <c r="Q68" s="217">
        <v>35</v>
      </c>
      <c r="R68" s="108">
        <v>7.1</v>
      </c>
      <c r="S68" s="217">
        <v>36</v>
      </c>
      <c r="T68" s="108">
        <v>7.3</v>
      </c>
      <c r="U68" s="217">
        <v>44</v>
      </c>
      <c r="V68" s="108">
        <v>8.9</v>
      </c>
      <c r="W68" s="217">
        <v>56</v>
      </c>
      <c r="X68" s="108">
        <v>11.4</v>
      </c>
      <c r="Y68" s="217">
        <v>54</v>
      </c>
      <c r="Z68" s="108">
        <v>11</v>
      </c>
      <c r="AA68" s="310">
        <v>492</v>
      </c>
      <c r="AB68" s="311">
        <v>2.4</v>
      </c>
    </row>
    <row r="69" spans="1:28" x14ac:dyDescent="0.2">
      <c r="A69" s="3" t="s">
        <v>66</v>
      </c>
      <c r="B69" s="144" t="s">
        <v>62</v>
      </c>
      <c r="C69" s="217">
        <v>96</v>
      </c>
      <c r="D69" s="108">
        <v>9.4</v>
      </c>
      <c r="E69" s="217">
        <v>78</v>
      </c>
      <c r="F69" s="108">
        <v>7.6</v>
      </c>
      <c r="G69" s="217">
        <v>84</v>
      </c>
      <c r="H69" s="108">
        <v>8.1999999999999993</v>
      </c>
      <c r="I69" s="217">
        <v>87</v>
      </c>
      <c r="J69" s="108">
        <v>8.5</v>
      </c>
      <c r="K69" s="217">
        <v>78</v>
      </c>
      <c r="L69" s="108">
        <v>7.6</v>
      </c>
      <c r="M69" s="217">
        <v>79</v>
      </c>
      <c r="N69" s="108">
        <v>7.7</v>
      </c>
      <c r="O69" s="217">
        <v>77</v>
      </c>
      <c r="P69" s="108">
        <v>7.5</v>
      </c>
      <c r="Q69" s="217">
        <v>79</v>
      </c>
      <c r="R69" s="108">
        <v>7.7</v>
      </c>
      <c r="S69" s="217">
        <v>89</v>
      </c>
      <c r="T69" s="108">
        <v>8.6999999999999993</v>
      </c>
      <c r="U69" s="217">
        <v>85</v>
      </c>
      <c r="V69" s="108">
        <v>8.3000000000000007</v>
      </c>
      <c r="W69" s="217">
        <v>103</v>
      </c>
      <c r="X69" s="108">
        <v>10.1</v>
      </c>
      <c r="Y69" s="217">
        <v>89</v>
      </c>
      <c r="Z69" s="108">
        <v>8.6999999999999993</v>
      </c>
      <c r="AA69" s="310">
        <v>1024</v>
      </c>
      <c r="AB69" s="311">
        <v>5</v>
      </c>
    </row>
    <row r="70" spans="1:28" x14ac:dyDescent="0.2">
      <c r="A70" s="3" t="s">
        <v>66</v>
      </c>
      <c r="B70" s="144" t="s">
        <v>63</v>
      </c>
      <c r="C70" s="217">
        <v>38</v>
      </c>
      <c r="D70" s="108">
        <v>7.8</v>
      </c>
      <c r="E70" s="217">
        <v>37</v>
      </c>
      <c r="F70" s="108">
        <v>7.6</v>
      </c>
      <c r="G70" s="217">
        <v>35</v>
      </c>
      <c r="H70" s="108">
        <v>7.1</v>
      </c>
      <c r="I70" s="217">
        <v>33</v>
      </c>
      <c r="J70" s="108">
        <v>6.7</v>
      </c>
      <c r="K70" s="217">
        <v>27</v>
      </c>
      <c r="L70" s="108">
        <v>5.5</v>
      </c>
      <c r="M70" s="217">
        <v>34</v>
      </c>
      <c r="N70" s="108">
        <v>6.9</v>
      </c>
      <c r="O70" s="217">
        <v>35</v>
      </c>
      <c r="P70" s="108">
        <v>7.1</v>
      </c>
      <c r="Q70" s="217">
        <v>34</v>
      </c>
      <c r="R70" s="108">
        <v>6.9</v>
      </c>
      <c r="S70" s="217">
        <v>31</v>
      </c>
      <c r="T70" s="108">
        <v>6.3</v>
      </c>
      <c r="U70" s="217">
        <v>51</v>
      </c>
      <c r="V70" s="108">
        <v>10.4</v>
      </c>
      <c r="W70" s="217">
        <v>60</v>
      </c>
      <c r="X70" s="108">
        <v>12.2</v>
      </c>
      <c r="Y70" s="217">
        <v>75</v>
      </c>
      <c r="Z70" s="108">
        <v>15.3</v>
      </c>
      <c r="AA70" s="310">
        <v>490</v>
      </c>
      <c r="AB70" s="311">
        <v>2.4</v>
      </c>
    </row>
    <row r="71" spans="1:28" x14ac:dyDescent="0.2">
      <c r="A71" s="3" t="s">
        <v>66</v>
      </c>
      <c r="B71" s="144" t="s">
        <v>64</v>
      </c>
      <c r="C71" s="217">
        <v>13</v>
      </c>
      <c r="D71" s="108">
        <v>6</v>
      </c>
      <c r="E71" s="217">
        <v>9</v>
      </c>
      <c r="F71" s="108">
        <v>4.2</v>
      </c>
      <c r="G71" s="217">
        <v>16</v>
      </c>
      <c r="H71" s="108">
        <v>7.4</v>
      </c>
      <c r="I71" s="217">
        <v>17</v>
      </c>
      <c r="J71" s="108">
        <v>7.9</v>
      </c>
      <c r="K71" s="217">
        <v>20</v>
      </c>
      <c r="L71" s="108">
        <v>9.3000000000000007</v>
      </c>
      <c r="M71" s="217">
        <v>21</v>
      </c>
      <c r="N71" s="108">
        <v>9.8000000000000007</v>
      </c>
      <c r="O71" s="217">
        <v>24</v>
      </c>
      <c r="P71" s="108">
        <v>11.2</v>
      </c>
      <c r="Q71" s="217">
        <v>19</v>
      </c>
      <c r="R71" s="108">
        <v>8.8000000000000007</v>
      </c>
      <c r="S71" s="217">
        <v>23</v>
      </c>
      <c r="T71" s="108">
        <v>10.7</v>
      </c>
      <c r="U71" s="217">
        <v>17</v>
      </c>
      <c r="V71" s="108">
        <v>7.9</v>
      </c>
      <c r="W71" s="217">
        <v>16</v>
      </c>
      <c r="X71" s="108">
        <v>7.4</v>
      </c>
      <c r="Y71" s="217">
        <v>20</v>
      </c>
      <c r="Z71" s="108">
        <v>9.3000000000000007</v>
      </c>
      <c r="AA71" s="310">
        <v>215</v>
      </c>
      <c r="AB71" s="311">
        <v>1.1000000000000001</v>
      </c>
    </row>
    <row r="72" spans="1:28" x14ac:dyDescent="0.2">
      <c r="A72" s="3" t="s">
        <v>66</v>
      </c>
      <c r="B72" s="144" t="s">
        <v>65</v>
      </c>
      <c r="C72" s="221"/>
      <c r="D72" s="109"/>
      <c r="E72" s="217">
        <v>3</v>
      </c>
      <c r="F72" s="108">
        <v>3.4</v>
      </c>
      <c r="G72" s="217">
        <v>4</v>
      </c>
      <c r="H72" s="108">
        <v>4.5</v>
      </c>
      <c r="I72" s="217">
        <v>4</v>
      </c>
      <c r="J72" s="108">
        <v>4.5</v>
      </c>
      <c r="K72" s="217">
        <v>5</v>
      </c>
      <c r="L72" s="108">
        <v>5.7</v>
      </c>
      <c r="M72" s="221"/>
      <c r="N72" s="109"/>
      <c r="O72" s="217">
        <v>13</v>
      </c>
      <c r="P72" s="108">
        <v>14.8</v>
      </c>
      <c r="Q72" s="217">
        <v>9</v>
      </c>
      <c r="R72" s="108">
        <v>10.199999999999999</v>
      </c>
      <c r="S72" s="217">
        <v>4</v>
      </c>
      <c r="T72" s="108">
        <v>4.5</v>
      </c>
      <c r="U72" s="217">
        <v>8</v>
      </c>
      <c r="V72" s="108">
        <v>9.1</v>
      </c>
      <c r="W72" s="217">
        <v>20</v>
      </c>
      <c r="X72" s="108">
        <v>22.7</v>
      </c>
      <c r="Y72" s="217">
        <v>13</v>
      </c>
      <c r="Z72" s="108">
        <v>14.8</v>
      </c>
      <c r="AA72" s="310">
        <v>88</v>
      </c>
      <c r="AB72" s="311">
        <v>0.4</v>
      </c>
    </row>
    <row r="73" spans="1:28" x14ac:dyDescent="0.2">
      <c r="A73" s="3">
        <v>2019</v>
      </c>
      <c r="B73" s="73" t="s">
        <v>7</v>
      </c>
      <c r="C73" s="217">
        <f>SUBTOTAL(109,C41:C72)</f>
        <v>1736</v>
      </c>
      <c r="D73" s="148" t="str">
        <f>CONCATENATE("(",FIXED(_tbl9[[#This Row],[January]]/_tbl9[[#This Row],[Total]]*100,1),")")</f>
        <v>(8.5)</v>
      </c>
      <c r="E73" s="217">
        <f>SUBTOTAL(109,E41:E72)</f>
        <v>1616</v>
      </c>
      <c r="F73" s="148" t="str">
        <f>CONCATENATE("(",FIXED(_tbl9[[#This Row],[February]]/_tbl9[[#This Row],[Total]]*100,1),")")</f>
        <v>(7.9)</v>
      </c>
      <c r="G73" s="217">
        <f>SUBTOTAL(109,G41:G72)</f>
        <v>1761</v>
      </c>
      <c r="H73" s="148" t="str">
        <f>CONCATENATE("(",FIXED(_tbl9[[#This Row],[March]]/_tbl9[[#This Row],[Total]]*100,1),")")</f>
        <v>(8.6)</v>
      </c>
      <c r="I73" s="217">
        <f>SUBTOTAL(109,I41:I72)</f>
        <v>1677</v>
      </c>
      <c r="J73" s="148" t="str">
        <f>CONCATENATE("(",FIXED(_tbl9[[#This Row],[April]]/_tbl9[[#This Row],[Total]]*100,1),")")</f>
        <v>(8.2)</v>
      </c>
      <c r="K73" s="217">
        <f>SUBTOTAL(109,K41:K72)</f>
        <v>1628</v>
      </c>
      <c r="L73" s="148" t="str">
        <f>CONCATENATE("(",FIXED(_tbl9[[#This Row],[May]]/_tbl9[[#This Row],[Total]]*100,1),")")</f>
        <v>(8.0)</v>
      </c>
      <c r="M73" s="217">
        <f>SUBTOTAL(109,M41:M72)</f>
        <v>1573</v>
      </c>
      <c r="N73" s="148" t="str">
        <f>CONCATENATE("(",FIXED(_tbl9[[#This Row],[June]]/_tbl9[[#This Row],[Total]]*100,1),")")</f>
        <v>(7.7)</v>
      </c>
      <c r="O73" s="217">
        <f>SUBTOTAL(109,O41:O72)</f>
        <v>1625</v>
      </c>
      <c r="P73" s="148" t="str">
        <f>CONCATENATE("(",FIXED(_tbl9[[#This Row],[July]]/_tbl9[[#This Row],[Total]]*100,1),")")</f>
        <v>(8.0)</v>
      </c>
      <c r="Q73" s="217">
        <f>SUBTOTAL(109,Q41:Q72)</f>
        <v>1533</v>
      </c>
      <c r="R73" s="148" t="str">
        <f>CONCATENATE("(",FIXED(_tbl9[[#This Row],[August]]/_tbl9[[#This Row],[Total]]*100,1),")")</f>
        <v>(7.5)</v>
      </c>
      <c r="S73" s="217">
        <f>SUBTOTAL(109,S41:S72)</f>
        <v>1621</v>
      </c>
      <c r="T73" s="148" t="str">
        <f>CONCATENATE("(",FIXED(_tbl9[[#This Row],[September]]/_tbl9[[#This Row],[Total]]*100,1),")")</f>
        <v>(7.9)</v>
      </c>
      <c r="U73" s="217">
        <f>SUBTOTAL(109,U41:U72)</f>
        <v>1738</v>
      </c>
      <c r="V73" s="148" t="str">
        <f>CONCATENATE("(",FIXED(_tbl9[[#This Row],[October]]/_tbl9[[#This Row],[Total]]*100,1),")")</f>
        <v>(8.5)</v>
      </c>
      <c r="W73" s="217">
        <f>SUBTOTAL(109,W41:W72)</f>
        <v>1937</v>
      </c>
      <c r="X73" s="148" t="str">
        <f>CONCATENATE("(",FIXED(_tbl9[[#This Row],[November]]/_tbl9[[#This Row],[Total]]*100,1),")")</f>
        <v>(9.5)</v>
      </c>
      <c r="Y73" s="217">
        <f>SUBTOTAL(109,Y41:Y72)</f>
        <v>1950</v>
      </c>
      <c r="Z73" s="148" t="str">
        <f>CONCATENATE("(",FIXED(_tbl9[[#This Row],[December]]/_tbl9[[#This Row],[Total]]*100,1),")")</f>
        <v>(9.6)</v>
      </c>
      <c r="AA73" s="310">
        <f>SUBTOTAL(109,AA41:AA72)</f>
        <v>20400</v>
      </c>
      <c r="AB73" s="307" t="str">
        <f>CONCATENATE("(",FIXED(_tbl9[[#This Row],[Total]]/$AA$107*100,1),")")</f>
        <v>(35.8)</v>
      </c>
    </row>
    <row r="74" spans="1:28" x14ac:dyDescent="0.2">
      <c r="A74" s="3">
        <v>2020</v>
      </c>
      <c r="B74" s="144" t="s">
        <v>34</v>
      </c>
      <c r="C74" s="217">
        <v>69</v>
      </c>
      <c r="D74" s="108">
        <v>12.3</v>
      </c>
      <c r="E74" s="217">
        <v>44</v>
      </c>
      <c r="F74" s="108">
        <v>7.9</v>
      </c>
      <c r="G74" s="217">
        <v>56</v>
      </c>
      <c r="H74" s="108">
        <v>10</v>
      </c>
      <c r="I74" s="217">
        <v>34</v>
      </c>
      <c r="J74" s="108">
        <v>6.1</v>
      </c>
      <c r="K74" s="217">
        <v>33</v>
      </c>
      <c r="L74" s="108">
        <v>5.9</v>
      </c>
      <c r="M74" s="217">
        <v>37</v>
      </c>
      <c r="N74" s="108">
        <v>6.6</v>
      </c>
      <c r="O74" s="217">
        <v>41</v>
      </c>
      <c r="P74" s="108">
        <v>7.3</v>
      </c>
      <c r="Q74" s="217">
        <v>54</v>
      </c>
      <c r="R74" s="108">
        <v>9.6</v>
      </c>
      <c r="S74" s="217">
        <v>54</v>
      </c>
      <c r="T74" s="108">
        <v>9.6</v>
      </c>
      <c r="U74" s="217">
        <v>45</v>
      </c>
      <c r="V74" s="108">
        <v>8</v>
      </c>
      <c r="W74" s="217">
        <v>46</v>
      </c>
      <c r="X74" s="108">
        <v>8.1999999999999993</v>
      </c>
      <c r="Y74" s="217">
        <v>47</v>
      </c>
      <c r="Z74" s="108">
        <v>8.4</v>
      </c>
      <c r="AA74" s="310">
        <v>560</v>
      </c>
      <c r="AB74" s="311">
        <v>3.4</v>
      </c>
    </row>
    <row r="75" spans="1:28" x14ac:dyDescent="0.2">
      <c r="A75" s="3" t="s">
        <v>67</v>
      </c>
      <c r="B75" s="144" t="s">
        <v>35</v>
      </c>
      <c r="C75" s="217">
        <v>49</v>
      </c>
      <c r="D75" s="108">
        <v>13.5</v>
      </c>
      <c r="E75" s="217">
        <v>36</v>
      </c>
      <c r="F75" s="108">
        <v>9.9</v>
      </c>
      <c r="G75" s="217">
        <v>33</v>
      </c>
      <c r="H75" s="108">
        <v>9.1</v>
      </c>
      <c r="I75" s="217">
        <v>20</v>
      </c>
      <c r="J75" s="108">
        <v>5.5</v>
      </c>
      <c r="K75" s="217">
        <v>19</v>
      </c>
      <c r="L75" s="108">
        <v>5.2</v>
      </c>
      <c r="M75" s="217">
        <v>28</v>
      </c>
      <c r="N75" s="108">
        <v>7.7</v>
      </c>
      <c r="O75" s="217">
        <v>22</v>
      </c>
      <c r="P75" s="108">
        <v>6.1</v>
      </c>
      <c r="Q75" s="217">
        <v>16</v>
      </c>
      <c r="R75" s="108">
        <v>4.4000000000000004</v>
      </c>
      <c r="S75" s="217">
        <v>28</v>
      </c>
      <c r="T75" s="108">
        <v>7.7</v>
      </c>
      <c r="U75" s="217">
        <v>43</v>
      </c>
      <c r="V75" s="108">
        <v>11.8</v>
      </c>
      <c r="W75" s="217">
        <v>45</v>
      </c>
      <c r="X75" s="108">
        <v>12.4</v>
      </c>
      <c r="Y75" s="217">
        <v>24</v>
      </c>
      <c r="Z75" s="108">
        <v>6.6</v>
      </c>
      <c r="AA75" s="310">
        <v>363</v>
      </c>
      <c r="AB75" s="311">
        <v>2.2000000000000002</v>
      </c>
    </row>
    <row r="76" spans="1:28" x14ac:dyDescent="0.2">
      <c r="A76" s="3" t="s">
        <v>67</v>
      </c>
      <c r="B76" s="144" t="s">
        <v>36</v>
      </c>
      <c r="C76" s="217">
        <v>80</v>
      </c>
      <c r="D76" s="108">
        <v>9.6</v>
      </c>
      <c r="E76" s="217">
        <v>83</v>
      </c>
      <c r="F76" s="108">
        <v>10</v>
      </c>
      <c r="G76" s="217">
        <v>77</v>
      </c>
      <c r="H76" s="108">
        <v>9.1999999999999993</v>
      </c>
      <c r="I76" s="217">
        <v>41</v>
      </c>
      <c r="J76" s="108">
        <v>4.9000000000000004</v>
      </c>
      <c r="K76" s="217">
        <v>49</v>
      </c>
      <c r="L76" s="108">
        <v>5.9</v>
      </c>
      <c r="M76" s="217">
        <v>68</v>
      </c>
      <c r="N76" s="108">
        <v>8.1999999999999993</v>
      </c>
      <c r="O76" s="217">
        <v>60</v>
      </c>
      <c r="P76" s="108">
        <v>7.2</v>
      </c>
      <c r="Q76" s="217">
        <v>61</v>
      </c>
      <c r="R76" s="108">
        <v>7.3</v>
      </c>
      <c r="S76" s="217">
        <v>69</v>
      </c>
      <c r="T76" s="108">
        <v>8.3000000000000007</v>
      </c>
      <c r="U76" s="217">
        <v>85</v>
      </c>
      <c r="V76" s="108">
        <v>10.199999999999999</v>
      </c>
      <c r="W76" s="217">
        <v>81</v>
      </c>
      <c r="X76" s="108">
        <v>9.6999999999999993</v>
      </c>
      <c r="Y76" s="217">
        <v>79</v>
      </c>
      <c r="Z76" s="108">
        <v>9.5</v>
      </c>
      <c r="AA76" s="310">
        <v>833</v>
      </c>
      <c r="AB76" s="311">
        <v>5.0999999999999996</v>
      </c>
    </row>
    <row r="77" spans="1:28" x14ac:dyDescent="0.2">
      <c r="A77" s="3" t="s">
        <v>67</v>
      </c>
      <c r="B77" s="144" t="s">
        <v>37</v>
      </c>
      <c r="C77" s="217">
        <v>73</v>
      </c>
      <c r="D77" s="108">
        <v>6.9</v>
      </c>
      <c r="E77" s="217">
        <v>86</v>
      </c>
      <c r="F77" s="108">
        <v>8.1</v>
      </c>
      <c r="G77" s="217">
        <v>91</v>
      </c>
      <c r="H77" s="108">
        <v>8.5</v>
      </c>
      <c r="I77" s="217">
        <v>91</v>
      </c>
      <c r="J77" s="108">
        <v>8.5</v>
      </c>
      <c r="K77" s="217">
        <v>98</v>
      </c>
      <c r="L77" s="108">
        <v>9.1999999999999993</v>
      </c>
      <c r="M77" s="217">
        <v>89</v>
      </c>
      <c r="N77" s="108">
        <v>8.4</v>
      </c>
      <c r="O77" s="217">
        <v>64</v>
      </c>
      <c r="P77" s="108">
        <v>6</v>
      </c>
      <c r="Q77" s="217">
        <v>81</v>
      </c>
      <c r="R77" s="108">
        <v>7.6</v>
      </c>
      <c r="S77" s="217">
        <v>101</v>
      </c>
      <c r="T77" s="108">
        <v>9.5</v>
      </c>
      <c r="U77" s="217">
        <v>102</v>
      </c>
      <c r="V77" s="108">
        <v>9.6</v>
      </c>
      <c r="W77" s="217">
        <v>90</v>
      </c>
      <c r="X77" s="108">
        <v>8.5</v>
      </c>
      <c r="Y77" s="217">
        <v>99</v>
      </c>
      <c r="Z77" s="108">
        <v>9.3000000000000007</v>
      </c>
      <c r="AA77" s="310">
        <v>1065</v>
      </c>
      <c r="AB77" s="311">
        <v>6.5</v>
      </c>
    </row>
    <row r="78" spans="1:28" x14ac:dyDescent="0.2">
      <c r="A78" s="3" t="s">
        <v>67</v>
      </c>
      <c r="B78" s="144" t="s">
        <v>38</v>
      </c>
      <c r="C78" s="217">
        <v>57</v>
      </c>
      <c r="D78" s="108">
        <v>8.6</v>
      </c>
      <c r="E78" s="217">
        <v>58</v>
      </c>
      <c r="F78" s="108">
        <v>8.8000000000000007</v>
      </c>
      <c r="G78" s="217">
        <v>44</v>
      </c>
      <c r="H78" s="108">
        <v>6.7</v>
      </c>
      <c r="I78" s="217">
        <v>40</v>
      </c>
      <c r="J78" s="108">
        <v>6.1</v>
      </c>
      <c r="K78" s="217">
        <v>54</v>
      </c>
      <c r="L78" s="108">
        <v>8.1999999999999993</v>
      </c>
      <c r="M78" s="217">
        <v>64</v>
      </c>
      <c r="N78" s="108">
        <v>9.6999999999999993</v>
      </c>
      <c r="O78" s="217">
        <v>47</v>
      </c>
      <c r="P78" s="108">
        <v>7.1</v>
      </c>
      <c r="Q78" s="217">
        <v>54</v>
      </c>
      <c r="R78" s="108">
        <v>8.1999999999999993</v>
      </c>
      <c r="S78" s="217">
        <v>65</v>
      </c>
      <c r="T78" s="108">
        <v>9.8000000000000007</v>
      </c>
      <c r="U78" s="217">
        <v>63</v>
      </c>
      <c r="V78" s="108">
        <v>9.5</v>
      </c>
      <c r="W78" s="217">
        <v>60</v>
      </c>
      <c r="X78" s="108">
        <v>9.1</v>
      </c>
      <c r="Y78" s="217">
        <v>54</v>
      </c>
      <c r="Z78" s="108">
        <v>8.1999999999999993</v>
      </c>
      <c r="AA78" s="310">
        <v>660</v>
      </c>
      <c r="AB78" s="311">
        <v>4</v>
      </c>
    </row>
    <row r="79" spans="1:28" x14ac:dyDescent="0.2">
      <c r="A79" s="3" t="s">
        <v>67</v>
      </c>
      <c r="B79" s="144" t="s">
        <v>39</v>
      </c>
      <c r="C79" s="217">
        <v>89</v>
      </c>
      <c r="D79" s="108">
        <v>9.3000000000000007</v>
      </c>
      <c r="E79" s="217">
        <v>74</v>
      </c>
      <c r="F79" s="108">
        <v>7.8</v>
      </c>
      <c r="G79" s="217">
        <v>68</v>
      </c>
      <c r="H79" s="108">
        <v>7.1</v>
      </c>
      <c r="I79" s="217">
        <v>82</v>
      </c>
      <c r="J79" s="108">
        <v>8.6</v>
      </c>
      <c r="K79" s="217">
        <v>103</v>
      </c>
      <c r="L79" s="108">
        <v>10.8</v>
      </c>
      <c r="M79" s="217">
        <v>94</v>
      </c>
      <c r="N79" s="108">
        <v>9.9</v>
      </c>
      <c r="O79" s="217">
        <v>88</v>
      </c>
      <c r="P79" s="108">
        <v>9.1999999999999993</v>
      </c>
      <c r="Q79" s="217">
        <v>65</v>
      </c>
      <c r="R79" s="108">
        <v>6.8</v>
      </c>
      <c r="S79" s="217">
        <v>83</v>
      </c>
      <c r="T79" s="108">
        <v>8.6999999999999993</v>
      </c>
      <c r="U79" s="217">
        <v>69</v>
      </c>
      <c r="V79" s="108">
        <v>7.2</v>
      </c>
      <c r="W79" s="217">
        <v>72</v>
      </c>
      <c r="X79" s="108">
        <v>7.6</v>
      </c>
      <c r="Y79" s="217">
        <v>65</v>
      </c>
      <c r="Z79" s="108">
        <v>6.8</v>
      </c>
      <c r="AA79" s="310">
        <v>952</v>
      </c>
      <c r="AB79" s="311">
        <v>5.8</v>
      </c>
    </row>
    <row r="80" spans="1:28" x14ac:dyDescent="0.2">
      <c r="A80" s="3" t="s">
        <v>67</v>
      </c>
      <c r="B80" s="144" t="s">
        <v>40</v>
      </c>
      <c r="C80" s="217">
        <v>41</v>
      </c>
      <c r="D80" s="108">
        <v>10.4</v>
      </c>
      <c r="E80" s="217">
        <v>37</v>
      </c>
      <c r="F80" s="108">
        <v>9.3000000000000007</v>
      </c>
      <c r="G80" s="217">
        <v>28</v>
      </c>
      <c r="H80" s="108">
        <v>7.1</v>
      </c>
      <c r="I80" s="217">
        <v>3</v>
      </c>
      <c r="J80" s="108">
        <v>0.8</v>
      </c>
      <c r="K80" s="217">
        <v>37</v>
      </c>
      <c r="L80" s="108">
        <v>9.3000000000000007</v>
      </c>
      <c r="M80" s="217">
        <v>25</v>
      </c>
      <c r="N80" s="108">
        <v>6.3</v>
      </c>
      <c r="O80" s="217">
        <v>32</v>
      </c>
      <c r="P80" s="108">
        <v>8.1</v>
      </c>
      <c r="Q80" s="217">
        <v>37</v>
      </c>
      <c r="R80" s="108">
        <v>9.3000000000000007</v>
      </c>
      <c r="S80" s="217">
        <v>47</v>
      </c>
      <c r="T80" s="108">
        <v>11.9</v>
      </c>
      <c r="U80" s="217">
        <v>34</v>
      </c>
      <c r="V80" s="108">
        <v>8.6</v>
      </c>
      <c r="W80" s="217">
        <v>39</v>
      </c>
      <c r="X80" s="108">
        <v>9.8000000000000007</v>
      </c>
      <c r="Y80" s="217">
        <v>36</v>
      </c>
      <c r="Z80" s="108">
        <v>9.1</v>
      </c>
      <c r="AA80" s="310">
        <v>396</v>
      </c>
      <c r="AB80" s="311">
        <v>2.4</v>
      </c>
    </row>
    <row r="81" spans="1:28" x14ac:dyDescent="0.2">
      <c r="A81" s="3" t="s">
        <v>67</v>
      </c>
      <c r="B81" s="144" t="s">
        <v>41</v>
      </c>
      <c r="C81" s="217">
        <v>68</v>
      </c>
      <c r="D81" s="108">
        <v>10.1</v>
      </c>
      <c r="E81" s="217">
        <v>64</v>
      </c>
      <c r="F81" s="108">
        <v>9.5</v>
      </c>
      <c r="G81" s="217">
        <v>58</v>
      </c>
      <c r="H81" s="108">
        <v>8.6</v>
      </c>
      <c r="I81" s="217">
        <v>31</v>
      </c>
      <c r="J81" s="108">
        <v>4.5999999999999996</v>
      </c>
      <c r="K81" s="217">
        <v>55</v>
      </c>
      <c r="L81" s="108">
        <v>8.1999999999999993</v>
      </c>
      <c r="M81" s="217">
        <v>53</v>
      </c>
      <c r="N81" s="108">
        <v>7.9</v>
      </c>
      <c r="O81" s="217">
        <v>61</v>
      </c>
      <c r="P81" s="108">
        <v>9.1</v>
      </c>
      <c r="Q81" s="217">
        <v>58</v>
      </c>
      <c r="R81" s="108">
        <v>8.6</v>
      </c>
      <c r="S81" s="217">
        <v>67</v>
      </c>
      <c r="T81" s="108">
        <v>9.9</v>
      </c>
      <c r="U81" s="217">
        <v>52</v>
      </c>
      <c r="V81" s="108">
        <v>7.7</v>
      </c>
      <c r="W81" s="217">
        <v>53</v>
      </c>
      <c r="X81" s="108">
        <v>7.9</v>
      </c>
      <c r="Y81" s="217">
        <v>54</v>
      </c>
      <c r="Z81" s="108">
        <v>8</v>
      </c>
      <c r="AA81" s="310">
        <v>674</v>
      </c>
      <c r="AB81" s="311">
        <v>4.0999999999999996</v>
      </c>
    </row>
    <row r="82" spans="1:28" x14ac:dyDescent="0.2">
      <c r="A82" s="3" t="s">
        <v>67</v>
      </c>
      <c r="B82" s="144" t="s">
        <v>42</v>
      </c>
      <c r="C82" s="217">
        <v>18</v>
      </c>
      <c r="D82" s="108">
        <v>7.8</v>
      </c>
      <c r="E82" s="217">
        <v>24</v>
      </c>
      <c r="F82" s="108">
        <v>10.4</v>
      </c>
      <c r="G82" s="217">
        <v>16</v>
      </c>
      <c r="H82" s="108">
        <v>6.9</v>
      </c>
      <c r="I82" s="217">
        <v>14</v>
      </c>
      <c r="J82" s="108">
        <v>6.1</v>
      </c>
      <c r="K82" s="217">
        <v>26</v>
      </c>
      <c r="L82" s="108">
        <v>11.3</v>
      </c>
      <c r="M82" s="217">
        <v>20</v>
      </c>
      <c r="N82" s="108">
        <v>8.6999999999999993</v>
      </c>
      <c r="O82" s="217">
        <v>22</v>
      </c>
      <c r="P82" s="108">
        <v>9.5</v>
      </c>
      <c r="Q82" s="217">
        <v>20</v>
      </c>
      <c r="R82" s="108">
        <v>8.6999999999999993</v>
      </c>
      <c r="S82" s="217">
        <v>18</v>
      </c>
      <c r="T82" s="108">
        <v>7.8</v>
      </c>
      <c r="U82" s="217">
        <v>23</v>
      </c>
      <c r="V82" s="108">
        <v>10</v>
      </c>
      <c r="W82" s="217">
        <v>11</v>
      </c>
      <c r="X82" s="108">
        <v>4.8</v>
      </c>
      <c r="Y82" s="217">
        <v>19</v>
      </c>
      <c r="Z82" s="108">
        <v>8.1999999999999993</v>
      </c>
      <c r="AA82" s="310">
        <v>231</v>
      </c>
      <c r="AB82" s="311">
        <v>1.4</v>
      </c>
    </row>
    <row r="83" spans="1:28" x14ac:dyDescent="0.2">
      <c r="A83" s="3" t="s">
        <v>67</v>
      </c>
      <c r="B83" s="144" t="s">
        <v>43</v>
      </c>
      <c r="C83" s="217">
        <v>56</v>
      </c>
      <c r="D83" s="108">
        <v>11.8</v>
      </c>
      <c r="E83" s="217">
        <v>55</v>
      </c>
      <c r="F83" s="108">
        <v>11.6</v>
      </c>
      <c r="G83" s="217">
        <v>45</v>
      </c>
      <c r="H83" s="222">
        <v>9.5</v>
      </c>
      <c r="I83" s="219">
        <v>22</v>
      </c>
      <c r="J83" s="222">
        <v>4.7</v>
      </c>
      <c r="K83" s="219">
        <v>30</v>
      </c>
      <c r="L83" s="222">
        <v>6.3</v>
      </c>
      <c r="M83" s="219">
        <v>39</v>
      </c>
      <c r="N83" s="222">
        <v>8.1999999999999993</v>
      </c>
      <c r="O83" s="219">
        <v>39</v>
      </c>
      <c r="P83" s="222">
        <v>8.1999999999999993</v>
      </c>
      <c r="Q83" s="219">
        <v>41</v>
      </c>
      <c r="R83" s="222">
        <v>8.6999999999999993</v>
      </c>
      <c r="S83" s="219">
        <v>36</v>
      </c>
      <c r="T83" s="222">
        <v>7.6</v>
      </c>
      <c r="U83" s="219">
        <v>40</v>
      </c>
      <c r="V83" s="222">
        <v>8.5</v>
      </c>
      <c r="W83" s="219">
        <v>32</v>
      </c>
      <c r="X83" s="222">
        <v>6.8</v>
      </c>
      <c r="Y83" s="219">
        <v>38</v>
      </c>
      <c r="Z83" s="222">
        <v>8</v>
      </c>
      <c r="AA83" s="310">
        <v>473</v>
      </c>
      <c r="AB83" s="311">
        <v>2.9</v>
      </c>
    </row>
    <row r="84" spans="1:28" x14ac:dyDescent="0.2">
      <c r="A84" s="3" t="s">
        <v>67</v>
      </c>
      <c r="B84" s="144" t="s">
        <v>44</v>
      </c>
      <c r="C84" s="217">
        <v>23</v>
      </c>
      <c r="D84" s="108">
        <v>14.8</v>
      </c>
      <c r="E84" s="217">
        <v>22</v>
      </c>
      <c r="F84" s="108">
        <v>14.2</v>
      </c>
      <c r="G84" s="217">
        <v>13</v>
      </c>
      <c r="H84" s="222">
        <v>8.4</v>
      </c>
      <c r="I84" s="220">
        <v>0</v>
      </c>
      <c r="J84" s="222">
        <v>0</v>
      </c>
      <c r="K84" s="219">
        <v>6</v>
      </c>
      <c r="L84" s="222">
        <v>3.9</v>
      </c>
      <c r="M84" s="219">
        <v>12</v>
      </c>
      <c r="N84" s="222">
        <v>7.7</v>
      </c>
      <c r="O84" s="219">
        <v>11</v>
      </c>
      <c r="P84" s="222">
        <v>7.1</v>
      </c>
      <c r="Q84" s="219">
        <v>10</v>
      </c>
      <c r="R84" s="222">
        <v>6.5</v>
      </c>
      <c r="S84" s="219">
        <v>16</v>
      </c>
      <c r="T84" s="222">
        <v>10.3</v>
      </c>
      <c r="U84" s="219">
        <v>20</v>
      </c>
      <c r="V84" s="222">
        <v>12.9</v>
      </c>
      <c r="W84" s="219">
        <v>10</v>
      </c>
      <c r="X84" s="222">
        <v>6.5</v>
      </c>
      <c r="Y84" s="219">
        <v>12</v>
      </c>
      <c r="Z84" s="222">
        <v>7.7</v>
      </c>
      <c r="AA84" s="310">
        <v>155</v>
      </c>
      <c r="AB84" s="311">
        <v>0.9</v>
      </c>
    </row>
    <row r="85" spans="1:28" x14ac:dyDescent="0.2">
      <c r="A85" s="3" t="s">
        <v>67</v>
      </c>
      <c r="B85" s="144" t="s">
        <v>45</v>
      </c>
      <c r="C85" s="217">
        <v>61</v>
      </c>
      <c r="D85" s="108">
        <v>12.7</v>
      </c>
      <c r="E85" s="217">
        <v>49</v>
      </c>
      <c r="F85" s="108">
        <v>10.199999999999999</v>
      </c>
      <c r="G85" s="217">
        <v>43</v>
      </c>
      <c r="H85" s="222">
        <v>9</v>
      </c>
      <c r="I85" s="219">
        <v>39</v>
      </c>
      <c r="J85" s="222">
        <v>8.1</v>
      </c>
      <c r="K85" s="219">
        <v>19</v>
      </c>
      <c r="L85" s="222">
        <v>4</v>
      </c>
      <c r="M85" s="219">
        <v>37</v>
      </c>
      <c r="N85" s="222">
        <v>7.7</v>
      </c>
      <c r="O85" s="219">
        <v>50</v>
      </c>
      <c r="P85" s="222">
        <v>10.4</v>
      </c>
      <c r="Q85" s="219">
        <v>32</v>
      </c>
      <c r="R85" s="222">
        <v>6.7</v>
      </c>
      <c r="S85" s="219">
        <v>36</v>
      </c>
      <c r="T85" s="222">
        <v>7.5</v>
      </c>
      <c r="U85" s="219">
        <v>49</v>
      </c>
      <c r="V85" s="222">
        <v>10.199999999999999</v>
      </c>
      <c r="W85" s="219">
        <v>29</v>
      </c>
      <c r="X85" s="222">
        <v>6.1</v>
      </c>
      <c r="Y85" s="219">
        <v>35</v>
      </c>
      <c r="Z85" s="222">
        <v>7.3</v>
      </c>
      <c r="AA85" s="310">
        <v>479</v>
      </c>
      <c r="AB85" s="311">
        <v>2.9</v>
      </c>
    </row>
    <row r="86" spans="1:28" x14ac:dyDescent="0.2">
      <c r="A86" s="3" t="s">
        <v>67</v>
      </c>
      <c r="B86" s="144" t="s">
        <v>46</v>
      </c>
      <c r="C86" s="217">
        <v>67</v>
      </c>
      <c r="D86" s="108">
        <v>13.3</v>
      </c>
      <c r="E86" s="217">
        <v>58</v>
      </c>
      <c r="F86" s="108">
        <v>11.5</v>
      </c>
      <c r="G86" s="217">
        <v>50</v>
      </c>
      <c r="H86" s="222">
        <v>9.9</v>
      </c>
      <c r="I86" s="219">
        <v>18</v>
      </c>
      <c r="J86" s="222">
        <v>3.6</v>
      </c>
      <c r="K86" s="219">
        <v>26</v>
      </c>
      <c r="L86" s="222">
        <v>5.2</v>
      </c>
      <c r="M86" s="219">
        <v>31</v>
      </c>
      <c r="N86" s="222">
        <v>6.2</v>
      </c>
      <c r="O86" s="219">
        <v>18</v>
      </c>
      <c r="P86" s="222">
        <v>3.6</v>
      </c>
      <c r="Q86" s="219">
        <v>36</v>
      </c>
      <c r="R86" s="222">
        <v>7.1</v>
      </c>
      <c r="S86" s="219">
        <v>51</v>
      </c>
      <c r="T86" s="222">
        <v>10.1</v>
      </c>
      <c r="U86" s="219">
        <v>50</v>
      </c>
      <c r="V86" s="222">
        <v>9.9</v>
      </c>
      <c r="W86" s="219">
        <v>50</v>
      </c>
      <c r="X86" s="222">
        <v>9.9</v>
      </c>
      <c r="Y86" s="219">
        <v>49</v>
      </c>
      <c r="Z86" s="222">
        <v>9.6999999999999993</v>
      </c>
      <c r="AA86" s="310">
        <v>504</v>
      </c>
      <c r="AB86" s="311">
        <v>3.1</v>
      </c>
    </row>
    <row r="87" spans="1:28" x14ac:dyDescent="0.2">
      <c r="A87" s="3" t="s">
        <v>67</v>
      </c>
      <c r="B87" s="144" t="s">
        <v>47</v>
      </c>
      <c r="C87" s="217">
        <v>42</v>
      </c>
      <c r="D87" s="108">
        <v>13.7</v>
      </c>
      <c r="E87" s="217">
        <v>43</v>
      </c>
      <c r="F87" s="108">
        <v>14</v>
      </c>
      <c r="G87" s="217">
        <v>22</v>
      </c>
      <c r="H87" s="222">
        <v>7.2</v>
      </c>
      <c r="I87" s="220">
        <v>0</v>
      </c>
      <c r="J87" s="222">
        <v>0</v>
      </c>
      <c r="K87" s="220">
        <v>0</v>
      </c>
      <c r="L87" s="222">
        <v>0</v>
      </c>
      <c r="M87" s="219">
        <v>2</v>
      </c>
      <c r="N87" s="222">
        <v>0.7</v>
      </c>
      <c r="O87" s="219">
        <v>19</v>
      </c>
      <c r="P87" s="222">
        <v>6.2</v>
      </c>
      <c r="Q87" s="219">
        <v>29</v>
      </c>
      <c r="R87" s="222">
        <v>9.4</v>
      </c>
      <c r="S87" s="219">
        <v>37</v>
      </c>
      <c r="T87" s="222">
        <v>12.1</v>
      </c>
      <c r="U87" s="219">
        <v>38</v>
      </c>
      <c r="V87" s="222">
        <v>12.4</v>
      </c>
      <c r="W87" s="219">
        <v>38</v>
      </c>
      <c r="X87" s="222">
        <v>12.4</v>
      </c>
      <c r="Y87" s="219">
        <v>37</v>
      </c>
      <c r="Z87" s="222">
        <v>12.1</v>
      </c>
      <c r="AA87" s="310">
        <v>307</v>
      </c>
      <c r="AB87" s="311">
        <v>1.9</v>
      </c>
    </row>
    <row r="88" spans="1:28" x14ac:dyDescent="0.2">
      <c r="A88" s="3" t="s">
        <v>67</v>
      </c>
      <c r="B88" s="144" t="s">
        <v>48</v>
      </c>
      <c r="C88" s="217">
        <v>59</v>
      </c>
      <c r="D88" s="108">
        <v>7.7</v>
      </c>
      <c r="E88" s="217">
        <v>80</v>
      </c>
      <c r="F88" s="108">
        <v>10.4</v>
      </c>
      <c r="G88" s="217">
        <v>59</v>
      </c>
      <c r="H88" s="222">
        <v>7.7</v>
      </c>
      <c r="I88" s="219">
        <v>50</v>
      </c>
      <c r="J88" s="222">
        <v>6.5</v>
      </c>
      <c r="K88" s="219">
        <v>53</v>
      </c>
      <c r="L88" s="222">
        <v>6.9</v>
      </c>
      <c r="M88" s="219">
        <v>48</v>
      </c>
      <c r="N88" s="222">
        <v>6.3</v>
      </c>
      <c r="O88" s="219">
        <v>78</v>
      </c>
      <c r="P88" s="222">
        <v>10.199999999999999</v>
      </c>
      <c r="Q88" s="219">
        <v>66</v>
      </c>
      <c r="R88" s="222">
        <v>8.6</v>
      </c>
      <c r="S88" s="219">
        <v>72</v>
      </c>
      <c r="T88" s="222">
        <v>9.4</v>
      </c>
      <c r="U88" s="219">
        <v>60</v>
      </c>
      <c r="V88" s="222">
        <v>7.8</v>
      </c>
      <c r="W88" s="219">
        <v>69</v>
      </c>
      <c r="X88" s="222">
        <v>9</v>
      </c>
      <c r="Y88" s="219">
        <v>73</v>
      </c>
      <c r="Z88" s="222">
        <v>9.5</v>
      </c>
      <c r="AA88" s="310">
        <v>767</v>
      </c>
      <c r="AB88" s="311">
        <v>4.7</v>
      </c>
    </row>
    <row r="89" spans="1:28" x14ac:dyDescent="0.2">
      <c r="A89" s="3" t="s">
        <v>67</v>
      </c>
      <c r="B89" s="144" t="s">
        <v>49</v>
      </c>
      <c r="C89" s="217">
        <v>55</v>
      </c>
      <c r="D89" s="108">
        <v>10.1</v>
      </c>
      <c r="E89" s="217">
        <v>54</v>
      </c>
      <c r="F89" s="108">
        <v>9.9</v>
      </c>
      <c r="G89" s="217">
        <v>58</v>
      </c>
      <c r="H89" s="222">
        <v>10.6</v>
      </c>
      <c r="I89" s="219">
        <v>27</v>
      </c>
      <c r="J89" s="222">
        <v>4.9000000000000004</v>
      </c>
      <c r="K89" s="219">
        <v>33</v>
      </c>
      <c r="L89" s="222">
        <v>6</v>
      </c>
      <c r="M89" s="219">
        <v>31</v>
      </c>
      <c r="N89" s="222">
        <v>5.7</v>
      </c>
      <c r="O89" s="219">
        <v>55</v>
      </c>
      <c r="P89" s="222">
        <v>10.1</v>
      </c>
      <c r="Q89" s="219">
        <v>30</v>
      </c>
      <c r="R89" s="222">
        <v>5.5</v>
      </c>
      <c r="S89" s="219">
        <v>53</v>
      </c>
      <c r="T89" s="222">
        <v>9.6999999999999993</v>
      </c>
      <c r="U89" s="219">
        <v>54</v>
      </c>
      <c r="V89" s="222">
        <v>9.9</v>
      </c>
      <c r="W89" s="219">
        <v>47</v>
      </c>
      <c r="X89" s="222">
        <v>8.6</v>
      </c>
      <c r="Y89" s="219">
        <v>49</v>
      </c>
      <c r="Z89" s="222">
        <v>9</v>
      </c>
      <c r="AA89" s="310">
        <v>546</v>
      </c>
      <c r="AB89" s="311">
        <v>3.3</v>
      </c>
    </row>
    <row r="90" spans="1:28" x14ac:dyDescent="0.2">
      <c r="A90" s="3" t="s">
        <v>67</v>
      </c>
      <c r="B90" s="144" t="s">
        <v>50</v>
      </c>
      <c r="C90" s="217">
        <v>67</v>
      </c>
      <c r="D90" s="108">
        <v>10</v>
      </c>
      <c r="E90" s="217">
        <v>73</v>
      </c>
      <c r="F90" s="108">
        <v>10.9</v>
      </c>
      <c r="G90" s="217">
        <v>63</v>
      </c>
      <c r="H90" s="222">
        <v>9.4</v>
      </c>
      <c r="I90" s="219">
        <v>49</v>
      </c>
      <c r="J90" s="222">
        <v>7.3</v>
      </c>
      <c r="K90" s="219">
        <v>42</v>
      </c>
      <c r="L90" s="222">
        <v>6.3</v>
      </c>
      <c r="M90" s="219">
        <v>44</v>
      </c>
      <c r="N90" s="222">
        <v>6.6</v>
      </c>
      <c r="O90" s="219">
        <v>59</v>
      </c>
      <c r="P90" s="222">
        <v>8.8000000000000007</v>
      </c>
      <c r="Q90" s="219">
        <v>60</v>
      </c>
      <c r="R90" s="222">
        <v>8.9</v>
      </c>
      <c r="S90" s="219">
        <v>57</v>
      </c>
      <c r="T90" s="222">
        <v>8.5</v>
      </c>
      <c r="U90" s="219">
        <v>45</v>
      </c>
      <c r="V90" s="222">
        <v>6.7</v>
      </c>
      <c r="W90" s="219">
        <v>52</v>
      </c>
      <c r="X90" s="222">
        <v>7.7</v>
      </c>
      <c r="Y90" s="219">
        <v>60</v>
      </c>
      <c r="Z90" s="222">
        <v>8.9</v>
      </c>
      <c r="AA90" s="310">
        <v>671</v>
      </c>
      <c r="AB90" s="311">
        <v>4.0999999999999996</v>
      </c>
    </row>
    <row r="91" spans="1:28" x14ac:dyDescent="0.2">
      <c r="A91" s="3" t="s">
        <v>67</v>
      </c>
      <c r="B91" s="144" t="s">
        <v>51</v>
      </c>
      <c r="C91" s="217">
        <v>36</v>
      </c>
      <c r="D91" s="108">
        <v>18.100000000000001</v>
      </c>
      <c r="E91" s="217">
        <v>34</v>
      </c>
      <c r="F91" s="108">
        <v>17.100000000000001</v>
      </c>
      <c r="G91" s="217">
        <v>25</v>
      </c>
      <c r="H91" s="222">
        <v>12.6</v>
      </c>
      <c r="I91" s="219">
        <v>6</v>
      </c>
      <c r="J91" s="222">
        <v>3</v>
      </c>
      <c r="K91" s="219">
        <v>10</v>
      </c>
      <c r="L91" s="222">
        <v>5</v>
      </c>
      <c r="M91" s="219">
        <v>9</v>
      </c>
      <c r="N91" s="222">
        <v>4.5</v>
      </c>
      <c r="O91" s="219">
        <v>11</v>
      </c>
      <c r="P91" s="222">
        <v>5.5</v>
      </c>
      <c r="Q91" s="219">
        <v>18</v>
      </c>
      <c r="R91" s="222">
        <v>9</v>
      </c>
      <c r="S91" s="219">
        <v>15</v>
      </c>
      <c r="T91" s="222">
        <v>7.5</v>
      </c>
      <c r="U91" s="219">
        <v>14</v>
      </c>
      <c r="V91" s="222">
        <v>7</v>
      </c>
      <c r="W91" s="219">
        <v>9</v>
      </c>
      <c r="X91" s="222">
        <v>4.5</v>
      </c>
      <c r="Y91" s="219">
        <v>12</v>
      </c>
      <c r="Z91" s="222">
        <v>6</v>
      </c>
      <c r="AA91" s="310">
        <v>199</v>
      </c>
      <c r="AB91" s="311">
        <v>1.2</v>
      </c>
    </row>
    <row r="92" spans="1:28" x14ac:dyDescent="0.2">
      <c r="A92" s="3" t="s">
        <v>67</v>
      </c>
      <c r="B92" s="144" t="s">
        <v>52</v>
      </c>
      <c r="C92" s="217">
        <v>43</v>
      </c>
      <c r="D92" s="108">
        <v>8.6999999999999993</v>
      </c>
      <c r="E92" s="217">
        <v>52</v>
      </c>
      <c r="F92" s="108">
        <v>10.5</v>
      </c>
      <c r="G92" s="217">
        <v>33</v>
      </c>
      <c r="H92" s="222">
        <v>6.7</v>
      </c>
      <c r="I92" s="219">
        <v>28</v>
      </c>
      <c r="J92" s="222">
        <v>5.7</v>
      </c>
      <c r="K92" s="219">
        <v>38</v>
      </c>
      <c r="L92" s="222">
        <v>7.7</v>
      </c>
      <c r="M92" s="219">
        <v>38</v>
      </c>
      <c r="N92" s="222">
        <v>7.7</v>
      </c>
      <c r="O92" s="219">
        <v>45</v>
      </c>
      <c r="P92" s="222">
        <v>9.1</v>
      </c>
      <c r="Q92" s="219">
        <v>27</v>
      </c>
      <c r="R92" s="222">
        <v>5.5</v>
      </c>
      <c r="S92" s="219">
        <v>51</v>
      </c>
      <c r="T92" s="222">
        <v>10.3</v>
      </c>
      <c r="U92" s="219">
        <v>46</v>
      </c>
      <c r="V92" s="222">
        <v>9.3000000000000007</v>
      </c>
      <c r="W92" s="219">
        <v>46</v>
      </c>
      <c r="X92" s="222">
        <v>9.3000000000000007</v>
      </c>
      <c r="Y92" s="219">
        <v>47</v>
      </c>
      <c r="Z92" s="222">
        <v>9.5</v>
      </c>
      <c r="AA92" s="310">
        <v>494</v>
      </c>
      <c r="AB92" s="311">
        <v>3</v>
      </c>
    </row>
    <row r="93" spans="1:28" x14ac:dyDescent="0.2">
      <c r="A93" s="3" t="s">
        <v>67</v>
      </c>
      <c r="B93" s="144" t="s">
        <v>53</v>
      </c>
      <c r="C93" s="217">
        <v>49</v>
      </c>
      <c r="D93" s="108">
        <v>16.600000000000001</v>
      </c>
      <c r="E93" s="217">
        <v>39</v>
      </c>
      <c r="F93" s="108">
        <v>13.2</v>
      </c>
      <c r="G93" s="217">
        <v>23</v>
      </c>
      <c r="H93" s="222">
        <v>7.8</v>
      </c>
      <c r="I93" s="219">
        <v>7</v>
      </c>
      <c r="J93" s="222">
        <v>2.4</v>
      </c>
      <c r="K93" s="219">
        <v>18</v>
      </c>
      <c r="L93" s="222">
        <v>6.1</v>
      </c>
      <c r="M93" s="219">
        <v>19</v>
      </c>
      <c r="N93" s="222">
        <v>6.4</v>
      </c>
      <c r="O93" s="219">
        <v>12</v>
      </c>
      <c r="P93" s="222">
        <v>4.0999999999999996</v>
      </c>
      <c r="Q93" s="219">
        <v>22</v>
      </c>
      <c r="R93" s="222">
        <v>7.4</v>
      </c>
      <c r="S93" s="219">
        <v>25</v>
      </c>
      <c r="T93" s="222">
        <v>8.4</v>
      </c>
      <c r="U93" s="219">
        <v>33</v>
      </c>
      <c r="V93" s="222">
        <v>11.1</v>
      </c>
      <c r="W93" s="219">
        <v>21</v>
      </c>
      <c r="X93" s="222">
        <v>7.1</v>
      </c>
      <c r="Y93" s="219">
        <v>28</v>
      </c>
      <c r="Z93" s="222">
        <v>9.5</v>
      </c>
      <c r="AA93" s="310">
        <v>296</v>
      </c>
      <c r="AB93" s="311">
        <v>1.8</v>
      </c>
    </row>
    <row r="94" spans="1:28" x14ac:dyDescent="0.2">
      <c r="A94" s="3" t="s">
        <v>67</v>
      </c>
      <c r="B94" s="144" t="s">
        <v>54</v>
      </c>
      <c r="C94" s="217">
        <v>92</v>
      </c>
      <c r="D94" s="108">
        <v>7.6</v>
      </c>
      <c r="E94" s="217">
        <v>91</v>
      </c>
      <c r="F94" s="108">
        <v>7.5</v>
      </c>
      <c r="G94" s="217">
        <v>109</v>
      </c>
      <c r="H94" s="222">
        <v>9</v>
      </c>
      <c r="I94" s="219">
        <v>109</v>
      </c>
      <c r="J94" s="222">
        <v>9</v>
      </c>
      <c r="K94" s="219">
        <v>91</v>
      </c>
      <c r="L94" s="222">
        <v>7.5</v>
      </c>
      <c r="M94" s="219">
        <v>96</v>
      </c>
      <c r="N94" s="222">
        <v>7.9</v>
      </c>
      <c r="O94" s="219">
        <v>106</v>
      </c>
      <c r="P94" s="222">
        <v>8.6999999999999993</v>
      </c>
      <c r="Q94" s="219">
        <v>107</v>
      </c>
      <c r="R94" s="222">
        <v>8.8000000000000007</v>
      </c>
      <c r="S94" s="219">
        <v>108</v>
      </c>
      <c r="T94" s="222">
        <v>8.9</v>
      </c>
      <c r="U94" s="219">
        <v>108</v>
      </c>
      <c r="V94" s="222">
        <v>8.9</v>
      </c>
      <c r="W94" s="219">
        <v>111</v>
      </c>
      <c r="X94" s="222">
        <v>9.1999999999999993</v>
      </c>
      <c r="Y94" s="219">
        <v>84</v>
      </c>
      <c r="Z94" s="222">
        <v>6.9</v>
      </c>
      <c r="AA94" s="310">
        <v>1212</v>
      </c>
      <c r="AB94" s="311">
        <v>7.4</v>
      </c>
    </row>
    <row r="95" spans="1:28" x14ac:dyDescent="0.2">
      <c r="A95" s="3" t="s">
        <v>67</v>
      </c>
      <c r="B95" s="144" t="s">
        <v>55</v>
      </c>
      <c r="C95" s="217">
        <v>55</v>
      </c>
      <c r="D95" s="108">
        <v>9</v>
      </c>
      <c r="E95" s="217">
        <v>70</v>
      </c>
      <c r="F95" s="108">
        <v>11.5</v>
      </c>
      <c r="G95" s="217">
        <v>66</v>
      </c>
      <c r="H95" s="222">
        <v>10.8</v>
      </c>
      <c r="I95" s="219">
        <v>40</v>
      </c>
      <c r="J95" s="222">
        <v>6.6</v>
      </c>
      <c r="K95" s="219">
        <v>38</v>
      </c>
      <c r="L95" s="222">
        <v>6.2</v>
      </c>
      <c r="M95" s="219">
        <v>47</v>
      </c>
      <c r="N95" s="222">
        <v>7.7</v>
      </c>
      <c r="O95" s="219">
        <v>49</v>
      </c>
      <c r="P95" s="222">
        <v>8</v>
      </c>
      <c r="Q95" s="219">
        <v>45</v>
      </c>
      <c r="R95" s="222">
        <v>7.4</v>
      </c>
      <c r="S95" s="219">
        <v>55</v>
      </c>
      <c r="T95" s="222">
        <v>9</v>
      </c>
      <c r="U95" s="219">
        <v>44</v>
      </c>
      <c r="V95" s="222">
        <v>7.2</v>
      </c>
      <c r="W95" s="219">
        <v>51</v>
      </c>
      <c r="X95" s="222">
        <v>8.4</v>
      </c>
      <c r="Y95" s="219">
        <v>49</v>
      </c>
      <c r="Z95" s="222">
        <v>8</v>
      </c>
      <c r="AA95" s="310">
        <v>609</v>
      </c>
      <c r="AB95" s="311">
        <v>3.7</v>
      </c>
    </row>
    <row r="96" spans="1:28" x14ac:dyDescent="0.2">
      <c r="A96" s="3" t="s">
        <v>67</v>
      </c>
      <c r="B96" s="144" t="s">
        <v>56</v>
      </c>
      <c r="C96" s="217">
        <v>39</v>
      </c>
      <c r="D96" s="108">
        <v>11.3</v>
      </c>
      <c r="E96" s="217">
        <v>41</v>
      </c>
      <c r="F96" s="108">
        <v>11.8</v>
      </c>
      <c r="G96" s="217">
        <v>33</v>
      </c>
      <c r="H96" s="222">
        <v>9.5</v>
      </c>
      <c r="I96" s="220">
        <v>0</v>
      </c>
      <c r="J96" s="222">
        <v>0</v>
      </c>
      <c r="K96" s="219">
        <v>8</v>
      </c>
      <c r="L96" s="222">
        <v>2.2999999999999998</v>
      </c>
      <c r="M96" s="219">
        <v>32</v>
      </c>
      <c r="N96" s="222">
        <v>9.1999999999999993</v>
      </c>
      <c r="O96" s="219">
        <v>36</v>
      </c>
      <c r="P96" s="222">
        <v>10.4</v>
      </c>
      <c r="Q96" s="219">
        <v>37</v>
      </c>
      <c r="R96" s="222">
        <v>10.7</v>
      </c>
      <c r="S96" s="219">
        <v>24</v>
      </c>
      <c r="T96" s="222">
        <v>6.9</v>
      </c>
      <c r="U96" s="219">
        <v>33</v>
      </c>
      <c r="V96" s="222">
        <v>9.5</v>
      </c>
      <c r="W96" s="219">
        <v>35</v>
      </c>
      <c r="X96" s="222">
        <v>10.1</v>
      </c>
      <c r="Y96" s="219">
        <v>28</v>
      </c>
      <c r="Z96" s="222">
        <v>8.1</v>
      </c>
      <c r="AA96" s="310">
        <v>346</v>
      </c>
      <c r="AB96" s="311">
        <v>2.1</v>
      </c>
    </row>
    <row r="97" spans="1:28" x14ac:dyDescent="0.2">
      <c r="A97" s="3" t="s">
        <v>67</v>
      </c>
      <c r="B97" s="144" t="s">
        <v>57</v>
      </c>
      <c r="C97" s="217">
        <v>38</v>
      </c>
      <c r="D97" s="108">
        <v>13.8</v>
      </c>
      <c r="E97" s="217">
        <v>31</v>
      </c>
      <c r="F97" s="108">
        <v>11.2</v>
      </c>
      <c r="G97" s="217">
        <v>20</v>
      </c>
      <c r="H97" s="222">
        <v>7.2</v>
      </c>
      <c r="I97" s="219">
        <v>19</v>
      </c>
      <c r="J97" s="222">
        <v>6.9</v>
      </c>
      <c r="K97" s="219">
        <v>18</v>
      </c>
      <c r="L97" s="222">
        <v>6.5</v>
      </c>
      <c r="M97" s="219">
        <v>20</v>
      </c>
      <c r="N97" s="222">
        <v>7.2</v>
      </c>
      <c r="O97" s="219">
        <v>21</v>
      </c>
      <c r="P97" s="222">
        <v>7.6</v>
      </c>
      <c r="Q97" s="219">
        <v>20</v>
      </c>
      <c r="R97" s="222">
        <v>7.2</v>
      </c>
      <c r="S97" s="219">
        <v>19</v>
      </c>
      <c r="T97" s="222">
        <v>6.9</v>
      </c>
      <c r="U97" s="219">
        <v>18</v>
      </c>
      <c r="V97" s="222">
        <v>6.5</v>
      </c>
      <c r="W97" s="219">
        <v>25</v>
      </c>
      <c r="X97" s="222">
        <v>9.1</v>
      </c>
      <c r="Y97" s="219">
        <v>27</v>
      </c>
      <c r="Z97" s="222">
        <v>9.8000000000000007</v>
      </c>
      <c r="AA97" s="310">
        <v>276</v>
      </c>
      <c r="AB97" s="311">
        <v>1.7</v>
      </c>
    </row>
    <row r="98" spans="1:28" x14ac:dyDescent="0.2">
      <c r="A98" s="3" t="s">
        <v>67</v>
      </c>
      <c r="B98" s="144" t="s">
        <v>58</v>
      </c>
      <c r="C98" s="217">
        <v>66</v>
      </c>
      <c r="D98" s="108">
        <v>13.3</v>
      </c>
      <c r="E98" s="217">
        <v>54</v>
      </c>
      <c r="F98" s="108">
        <v>10.8</v>
      </c>
      <c r="G98" s="217">
        <v>37</v>
      </c>
      <c r="H98" s="222">
        <v>7.4</v>
      </c>
      <c r="I98" s="219">
        <v>24</v>
      </c>
      <c r="J98" s="222">
        <v>4.8</v>
      </c>
      <c r="K98" s="219">
        <v>34</v>
      </c>
      <c r="L98" s="222">
        <v>6.8</v>
      </c>
      <c r="M98" s="219">
        <v>29</v>
      </c>
      <c r="N98" s="222">
        <v>5.8</v>
      </c>
      <c r="O98" s="219">
        <v>36</v>
      </c>
      <c r="P98" s="222">
        <v>7.2</v>
      </c>
      <c r="Q98" s="219">
        <v>47</v>
      </c>
      <c r="R98" s="222">
        <v>9.4</v>
      </c>
      <c r="S98" s="219">
        <v>45</v>
      </c>
      <c r="T98" s="222">
        <v>9</v>
      </c>
      <c r="U98" s="219">
        <v>31</v>
      </c>
      <c r="V98" s="222">
        <v>6.2</v>
      </c>
      <c r="W98" s="219">
        <v>47</v>
      </c>
      <c r="X98" s="222">
        <v>9.4</v>
      </c>
      <c r="Y98" s="219">
        <v>48</v>
      </c>
      <c r="Z98" s="222">
        <v>9.6</v>
      </c>
      <c r="AA98" s="310">
        <v>498</v>
      </c>
      <c r="AB98" s="311">
        <v>3</v>
      </c>
    </row>
    <row r="99" spans="1:28" x14ac:dyDescent="0.2">
      <c r="A99" s="3" t="s">
        <v>67</v>
      </c>
      <c r="B99" s="144" t="s">
        <v>59</v>
      </c>
      <c r="C99" s="217">
        <v>30</v>
      </c>
      <c r="D99" s="108">
        <v>12</v>
      </c>
      <c r="E99" s="217">
        <v>40</v>
      </c>
      <c r="F99" s="108">
        <v>15.9</v>
      </c>
      <c r="G99" s="217">
        <v>23</v>
      </c>
      <c r="H99" s="222">
        <v>9.1999999999999993</v>
      </c>
      <c r="I99" s="219">
        <v>3</v>
      </c>
      <c r="J99" s="222">
        <v>1.2</v>
      </c>
      <c r="K99" s="219">
        <v>10</v>
      </c>
      <c r="L99" s="222">
        <v>4</v>
      </c>
      <c r="M99" s="219">
        <v>12</v>
      </c>
      <c r="N99" s="222">
        <v>4.8</v>
      </c>
      <c r="O99" s="219">
        <v>22</v>
      </c>
      <c r="P99" s="222">
        <v>8.8000000000000007</v>
      </c>
      <c r="Q99" s="219">
        <v>23</v>
      </c>
      <c r="R99" s="222">
        <v>9.1999999999999993</v>
      </c>
      <c r="S99" s="219">
        <v>25</v>
      </c>
      <c r="T99" s="222">
        <v>10</v>
      </c>
      <c r="U99" s="219">
        <v>21</v>
      </c>
      <c r="V99" s="222">
        <v>8.4</v>
      </c>
      <c r="W99" s="219">
        <v>26</v>
      </c>
      <c r="X99" s="222">
        <v>10.4</v>
      </c>
      <c r="Y99" s="219">
        <v>16</v>
      </c>
      <c r="Z99" s="222">
        <v>6.4</v>
      </c>
      <c r="AA99" s="310">
        <v>251</v>
      </c>
      <c r="AB99" s="311">
        <v>1.5</v>
      </c>
    </row>
    <row r="100" spans="1:28" x14ac:dyDescent="0.2">
      <c r="A100" s="3" t="s">
        <v>67</v>
      </c>
      <c r="B100" s="144" t="s">
        <v>60</v>
      </c>
      <c r="C100" s="217">
        <v>66</v>
      </c>
      <c r="D100" s="108">
        <v>9.6999999999999993</v>
      </c>
      <c r="E100" s="217">
        <v>53</v>
      </c>
      <c r="F100" s="108">
        <v>7.8</v>
      </c>
      <c r="G100" s="217">
        <v>60</v>
      </c>
      <c r="H100" s="222">
        <v>8.8000000000000007</v>
      </c>
      <c r="I100" s="219">
        <v>44</v>
      </c>
      <c r="J100" s="222">
        <v>6.5</v>
      </c>
      <c r="K100" s="219">
        <v>50</v>
      </c>
      <c r="L100" s="222">
        <v>7.4</v>
      </c>
      <c r="M100" s="219">
        <v>61</v>
      </c>
      <c r="N100" s="222">
        <v>9</v>
      </c>
      <c r="O100" s="219">
        <v>52</v>
      </c>
      <c r="P100" s="222">
        <v>7.6</v>
      </c>
      <c r="Q100" s="219">
        <v>42</v>
      </c>
      <c r="R100" s="222">
        <v>6.2</v>
      </c>
      <c r="S100" s="219">
        <v>67</v>
      </c>
      <c r="T100" s="222">
        <v>9.9</v>
      </c>
      <c r="U100" s="219">
        <v>59</v>
      </c>
      <c r="V100" s="222">
        <v>8.6999999999999993</v>
      </c>
      <c r="W100" s="219">
        <v>62</v>
      </c>
      <c r="X100" s="222">
        <v>9.1</v>
      </c>
      <c r="Y100" s="219">
        <v>64</v>
      </c>
      <c r="Z100" s="222">
        <v>9.4</v>
      </c>
      <c r="AA100" s="310">
        <v>680</v>
      </c>
      <c r="AB100" s="311">
        <v>4.0999999999999996</v>
      </c>
    </row>
    <row r="101" spans="1:28" x14ac:dyDescent="0.2">
      <c r="A101" s="3" t="s">
        <v>67</v>
      </c>
      <c r="B101" s="144" t="s">
        <v>61</v>
      </c>
      <c r="C101" s="217">
        <v>38</v>
      </c>
      <c r="D101" s="108">
        <v>10.8</v>
      </c>
      <c r="E101" s="217">
        <v>35</v>
      </c>
      <c r="F101" s="108">
        <v>9.9</v>
      </c>
      <c r="G101" s="217">
        <v>33</v>
      </c>
      <c r="H101" s="222">
        <v>9.3000000000000007</v>
      </c>
      <c r="I101" s="219">
        <v>19</v>
      </c>
      <c r="J101" s="222">
        <v>5.4</v>
      </c>
      <c r="K101" s="219">
        <v>27</v>
      </c>
      <c r="L101" s="222">
        <v>7.6</v>
      </c>
      <c r="M101" s="219">
        <v>21</v>
      </c>
      <c r="N101" s="222">
        <v>5.9</v>
      </c>
      <c r="O101" s="219">
        <v>24</v>
      </c>
      <c r="P101" s="222">
        <v>6.8</v>
      </c>
      <c r="Q101" s="219">
        <v>36</v>
      </c>
      <c r="R101" s="222">
        <v>10.199999999999999</v>
      </c>
      <c r="S101" s="219">
        <v>33</v>
      </c>
      <c r="T101" s="222">
        <v>9.3000000000000007</v>
      </c>
      <c r="U101" s="219">
        <v>25</v>
      </c>
      <c r="V101" s="222">
        <v>7.1</v>
      </c>
      <c r="W101" s="219">
        <v>31</v>
      </c>
      <c r="X101" s="222">
        <v>8.8000000000000007</v>
      </c>
      <c r="Y101" s="219">
        <v>31</v>
      </c>
      <c r="Z101" s="222">
        <v>8.8000000000000007</v>
      </c>
      <c r="AA101" s="310">
        <v>353</v>
      </c>
      <c r="AB101" s="311">
        <v>2.1</v>
      </c>
    </row>
    <row r="102" spans="1:28" x14ac:dyDescent="0.2">
      <c r="A102" s="3" t="s">
        <v>67</v>
      </c>
      <c r="B102" s="144" t="s">
        <v>62</v>
      </c>
      <c r="C102" s="217">
        <v>86</v>
      </c>
      <c r="D102" s="108">
        <v>8.9</v>
      </c>
      <c r="E102" s="217">
        <v>98</v>
      </c>
      <c r="F102" s="108">
        <v>10.1</v>
      </c>
      <c r="G102" s="217">
        <v>74</v>
      </c>
      <c r="H102" s="222">
        <v>7.6</v>
      </c>
      <c r="I102" s="219">
        <v>67</v>
      </c>
      <c r="J102" s="222">
        <v>6.9</v>
      </c>
      <c r="K102" s="219">
        <v>64</v>
      </c>
      <c r="L102" s="222">
        <v>6.6</v>
      </c>
      <c r="M102" s="219">
        <v>80</v>
      </c>
      <c r="N102" s="222">
        <v>8.3000000000000007</v>
      </c>
      <c r="O102" s="219">
        <v>83</v>
      </c>
      <c r="P102" s="222">
        <v>8.6</v>
      </c>
      <c r="Q102" s="219">
        <v>75</v>
      </c>
      <c r="R102" s="222">
        <v>7.7</v>
      </c>
      <c r="S102" s="219">
        <v>91</v>
      </c>
      <c r="T102" s="222">
        <v>9.4</v>
      </c>
      <c r="U102" s="219">
        <v>87</v>
      </c>
      <c r="V102" s="222">
        <v>9</v>
      </c>
      <c r="W102" s="219">
        <v>82</v>
      </c>
      <c r="X102" s="222">
        <v>8.5</v>
      </c>
      <c r="Y102" s="219">
        <v>81</v>
      </c>
      <c r="Z102" s="222">
        <v>8.4</v>
      </c>
      <c r="AA102" s="310">
        <v>968</v>
      </c>
      <c r="AB102" s="311">
        <v>5.9</v>
      </c>
    </row>
    <row r="103" spans="1:28" x14ac:dyDescent="0.2">
      <c r="A103" s="3" t="s">
        <v>67</v>
      </c>
      <c r="B103" s="144" t="s">
        <v>63</v>
      </c>
      <c r="C103" s="217">
        <v>45</v>
      </c>
      <c r="D103" s="108">
        <v>11</v>
      </c>
      <c r="E103" s="217">
        <v>35</v>
      </c>
      <c r="F103" s="108">
        <v>8.6</v>
      </c>
      <c r="G103" s="217">
        <v>37</v>
      </c>
      <c r="H103" s="222">
        <v>9</v>
      </c>
      <c r="I103" s="219">
        <v>24</v>
      </c>
      <c r="J103" s="222">
        <v>5.9</v>
      </c>
      <c r="K103" s="219">
        <v>23</v>
      </c>
      <c r="L103" s="222">
        <v>5.6</v>
      </c>
      <c r="M103" s="219">
        <v>36</v>
      </c>
      <c r="N103" s="222">
        <v>8.8000000000000007</v>
      </c>
      <c r="O103" s="219">
        <v>35</v>
      </c>
      <c r="P103" s="222">
        <v>8.6</v>
      </c>
      <c r="Q103" s="219">
        <v>26</v>
      </c>
      <c r="R103" s="222">
        <v>6.4</v>
      </c>
      <c r="S103" s="219">
        <v>40</v>
      </c>
      <c r="T103" s="222">
        <v>9.8000000000000007</v>
      </c>
      <c r="U103" s="219">
        <v>38</v>
      </c>
      <c r="V103" s="222">
        <v>9.3000000000000007</v>
      </c>
      <c r="W103" s="219">
        <v>33</v>
      </c>
      <c r="X103" s="222">
        <v>8.1</v>
      </c>
      <c r="Y103" s="219">
        <v>37</v>
      </c>
      <c r="Z103" s="222">
        <v>9</v>
      </c>
      <c r="AA103" s="310">
        <v>409</v>
      </c>
      <c r="AB103" s="311">
        <v>2.5</v>
      </c>
    </row>
    <row r="104" spans="1:28" x14ac:dyDescent="0.2">
      <c r="A104" s="3" t="s">
        <v>67</v>
      </c>
      <c r="B104" s="144" t="s">
        <v>64</v>
      </c>
      <c r="C104" s="217">
        <v>19</v>
      </c>
      <c r="D104" s="108">
        <v>41.3</v>
      </c>
      <c r="E104" s="217">
        <v>17</v>
      </c>
      <c r="F104" s="108">
        <v>37</v>
      </c>
      <c r="G104" s="217">
        <v>10</v>
      </c>
      <c r="H104" s="222">
        <v>21.7</v>
      </c>
      <c r="I104" s="220">
        <v>0</v>
      </c>
      <c r="J104" s="222">
        <v>0</v>
      </c>
      <c r="K104" s="220">
        <v>0</v>
      </c>
      <c r="L104" s="222">
        <v>0</v>
      </c>
      <c r="M104" s="220">
        <v>0</v>
      </c>
      <c r="N104" s="222">
        <v>0</v>
      </c>
      <c r="O104" s="220">
        <v>0</v>
      </c>
      <c r="P104" s="222">
        <v>0</v>
      </c>
      <c r="Q104" s="220">
        <v>0</v>
      </c>
      <c r="R104" s="222">
        <v>0</v>
      </c>
      <c r="S104" s="220">
        <v>0</v>
      </c>
      <c r="T104" s="222">
        <v>0</v>
      </c>
      <c r="U104" s="220">
        <v>0</v>
      </c>
      <c r="V104" s="222">
        <v>0</v>
      </c>
      <c r="W104" s="220">
        <v>0</v>
      </c>
      <c r="X104" s="222">
        <v>0</v>
      </c>
      <c r="Y104" s="220">
        <v>0</v>
      </c>
      <c r="Z104" s="222">
        <v>0</v>
      </c>
      <c r="AA104" s="310">
        <v>46</v>
      </c>
      <c r="AB104" s="311">
        <v>0.3</v>
      </c>
    </row>
    <row r="105" spans="1:28" x14ac:dyDescent="0.2">
      <c r="A105" s="3" t="s">
        <v>67</v>
      </c>
      <c r="B105" s="144" t="s">
        <v>65</v>
      </c>
      <c r="C105" s="217">
        <v>8</v>
      </c>
      <c r="D105" s="108">
        <v>5.0999999999999996</v>
      </c>
      <c r="E105" s="217">
        <v>11</v>
      </c>
      <c r="F105" s="108">
        <v>7.1</v>
      </c>
      <c r="G105" s="217">
        <v>5</v>
      </c>
      <c r="H105" s="108">
        <v>3.2</v>
      </c>
      <c r="I105" s="221"/>
      <c r="J105" s="109"/>
      <c r="K105" s="221"/>
      <c r="L105" s="109"/>
      <c r="M105" s="217">
        <v>13</v>
      </c>
      <c r="N105" s="108">
        <v>8.3000000000000007</v>
      </c>
      <c r="O105" s="217">
        <v>27</v>
      </c>
      <c r="P105" s="108">
        <v>17.3</v>
      </c>
      <c r="Q105" s="217">
        <v>35</v>
      </c>
      <c r="R105" s="108">
        <v>22.4</v>
      </c>
      <c r="S105" s="219">
        <v>12</v>
      </c>
      <c r="T105" s="108">
        <v>7.7</v>
      </c>
      <c r="U105" s="217">
        <v>11</v>
      </c>
      <c r="V105" s="108">
        <v>7.1</v>
      </c>
      <c r="W105" s="217">
        <v>16</v>
      </c>
      <c r="X105" s="108">
        <v>10.3</v>
      </c>
      <c r="Y105" s="217">
        <v>13</v>
      </c>
      <c r="Z105" s="108">
        <v>8.3000000000000007</v>
      </c>
      <c r="AA105" s="310">
        <v>156</v>
      </c>
      <c r="AB105" s="311">
        <v>0.9</v>
      </c>
    </row>
    <row r="106" spans="1:28" x14ac:dyDescent="0.2">
      <c r="A106" s="3">
        <v>2020</v>
      </c>
      <c r="B106" s="3" t="s">
        <v>7</v>
      </c>
      <c r="C106" s="218">
        <f>SUBTOTAL(109,C74:C105)</f>
        <v>1684</v>
      </c>
      <c r="D106" s="149" t="str">
        <f>CONCATENATE("(",FIXED(_tbl9[[#This Row],[January]]/_tbl9[[#This Row],[Total]]*100,1),")")</f>
        <v>(10.3)</v>
      </c>
      <c r="E106" s="218">
        <f>SUBTOTAL(109,E74:E105)</f>
        <v>1641</v>
      </c>
      <c r="F106" s="149" t="str">
        <f>CONCATENATE("(",FIXED(_tbl9[[#This Row],[February]]/_tbl9[[#This Row],[Total]]*100,1),")")</f>
        <v>(10.0)</v>
      </c>
      <c r="G106" s="218">
        <f>SUBTOTAL(109,G74:G105)</f>
        <v>1412</v>
      </c>
      <c r="H106" s="149" t="str">
        <f>CONCATENATE("(",FIXED(_tbl9[[#This Row],[March]]/_tbl9[[#This Row],[Total]]*100,1),")")</f>
        <v>(8.6)</v>
      </c>
      <c r="I106" s="218">
        <f>SUBTOTAL(109,I74:I105)</f>
        <v>951</v>
      </c>
      <c r="J106" s="149" t="str">
        <f>CONCATENATE("(",FIXED(_tbl9[[#This Row],[April]]/_tbl9[[#This Row],[Total]]*100,1),")")</f>
        <v>(5.8)</v>
      </c>
      <c r="K106" s="216">
        <f>SUBTOTAL(109,K74:K105)</f>
        <v>1112</v>
      </c>
      <c r="L106" s="149" t="str">
        <f>CONCATENATE("(",FIXED(_tbl9[[#This Row],[May]]/_tbl9[[#This Row],[Total]]*100,1),")")</f>
        <v>(6.8)</v>
      </c>
      <c r="M106" s="218">
        <f>SUBTOTAL(109,M74:M105)</f>
        <v>1235</v>
      </c>
      <c r="N106" s="149" t="str">
        <f>CONCATENATE("(",FIXED(_tbl9[[#This Row],[June]]/_tbl9[[#This Row],[Total]]*100,1),")")</f>
        <v>(7.5)</v>
      </c>
      <c r="O106" s="216">
        <f>SUBTOTAL(109,O74:O105)</f>
        <v>1325</v>
      </c>
      <c r="P106" s="149" t="str">
        <f>CONCATENATE("(",FIXED(_tbl9[[#This Row],[July]]/_tbl9[[#This Row],[Total]]*100,1),")")</f>
        <v>(8.1)</v>
      </c>
      <c r="Q106" s="218">
        <f>SUBTOTAL(109,Q74:Q105)</f>
        <v>1310</v>
      </c>
      <c r="R106" s="149" t="str">
        <f>CONCATENATE("(",FIXED(_tbl9[[#This Row],[August]]/_tbl9[[#This Row],[Total]]*100,1),")")</f>
        <v>(8.0)</v>
      </c>
      <c r="S106" s="216">
        <f>SUBTOTAL(109,S74:S105)</f>
        <v>1500</v>
      </c>
      <c r="T106" s="149" t="str">
        <f>CONCATENATE("(",FIXED(_tbl9[[#This Row],[September]]/_tbl9[[#This Row],[Total]]*100,1),")")</f>
        <v>(9.1)</v>
      </c>
      <c r="U106" s="218">
        <f>SUBTOTAL(109,U74:U105)</f>
        <v>1440</v>
      </c>
      <c r="V106" s="149" t="str">
        <f>CONCATENATE("(",FIXED(_tbl9[[#This Row],[October]]/_tbl9[[#This Row],[Total]]*100,1),")")</f>
        <v>(8.8)</v>
      </c>
      <c r="W106" s="216">
        <f>SUBTOTAL(109,W74:W105)</f>
        <v>1419</v>
      </c>
      <c r="X106" s="149" t="str">
        <f>CONCATENATE("(",FIXED(_tbl9[[#This Row],[November]]/_tbl9[[#This Row],[Total]]*100,1),")")</f>
        <v>(8.6)</v>
      </c>
      <c r="Y106" s="218">
        <f>SUBTOTAL(109,Y74:Y105)</f>
        <v>1395</v>
      </c>
      <c r="Z106" s="149" t="str">
        <f>CONCATENATE("(",FIXED(_tbl9[[#This Row],[December]]/_tbl9[[#This Row],[Total]]*100,1),")")</f>
        <v>(8.5)</v>
      </c>
      <c r="AA106" s="312">
        <f>SUBTOTAL(109,AA74:AA105)</f>
        <v>16429</v>
      </c>
      <c r="AB106" s="307" t="str">
        <f>CONCATENATE("(",FIXED(_tbl9[[#This Row],[Total]]/$AA$107*100,1),")")</f>
        <v>(28.8)</v>
      </c>
    </row>
    <row r="107" spans="1:28" x14ac:dyDescent="0.2">
      <c r="A107" s="146" t="s">
        <v>68</v>
      </c>
      <c r="B107" s="3" t="s">
        <v>7</v>
      </c>
      <c r="C107" s="218">
        <f>SUBTOTAL(109,C74:C105,C41:C72,C8:C39)</f>
        <v>5290</v>
      </c>
      <c r="D107" s="149" t="str">
        <f>CONCATENATE("(",FIXED(_tbl9[[#This Row],[January]]/_tbl9[[#This Row],[Total]]*100,1),")")</f>
        <v>(9.3)</v>
      </c>
      <c r="E107" s="218">
        <f>SUBTOTAL(109,E74:E105,E41:E72,E8:E39)</f>
        <v>4801</v>
      </c>
      <c r="F107" s="149" t="str">
        <f>CONCATENATE("(",FIXED(_tbl9[[#This Row],[February]]/_tbl9[[#This Row],[Total]]*100,1),")")</f>
        <v>(8.4)</v>
      </c>
      <c r="G107" s="218">
        <f>SUBTOTAL(109,G74:G105,G41:G72,G8:G39)</f>
        <v>4937</v>
      </c>
      <c r="H107" s="149" t="str">
        <f>CONCATENATE("(",FIXED(_tbl9[[#This Row],[March]]/_tbl9[[#This Row],[Total]]*100,1),")")</f>
        <v>(8.7)</v>
      </c>
      <c r="I107" s="218">
        <f>SUBTOTAL(109,I74:I105,I41:I72,I8:I39)</f>
        <v>4254</v>
      </c>
      <c r="J107" s="149" t="str">
        <f>CONCATENATE("(",FIXED(_tbl9[[#This Row],[April]]/_tbl9[[#This Row],[Total]]*100,1),")")</f>
        <v>(7.5)</v>
      </c>
      <c r="K107" s="216">
        <f>SUBTOTAL(109,K74:K105,K41:K72,K8:K39)</f>
        <v>4425</v>
      </c>
      <c r="L107" s="149" t="str">
        <f>CONCATENATE("(",FIXED(_tbl9[[#This Row],[May]]/_tbl9[[#This Row],[Total]]*100,1),")")</f>
        <v>(7.8)</v>
      </c>
      <c r="M107" s="218">
        <f>SUBTOTAL(109,M74:M105,M41:M72,M8:M39)</f>
        <v>4361</v>
      </c>
      <c r="N107" s="149" t="str">
        <f>CONCATENATE("(",FIXED(_tbl9[[#This Row],[June]]/_tbl9[[#This Row],[Total]]*100,1),")")</f>
        <v>(7.6)</v>
      </c>
      <c r="O107" s="216">
        <f>SUBTOTAL(109,O74:O105,O41:O72,O8:O39)</f>
        <v>4529</v>
      </c>
      <c r="P107" s="149" t="str">
        <f>CONCATENATE("(",FIXED(_tbl9[[#This Row],[July]]/_tbl9[[#This Row],[Total]]*100,1),")")</f>
        <v>(7.9)</v>
      </c>
      <c r="Q107" s="218">
        <f>SUBTOTAL(109,Q74:Q105,Q41:Q72,Q8:Q39)</f>
        <v>4404</v>
      </c>
      <c r="R107" s="149" t="str">
        <f>CONCATENATE("(",FIXED(_tbl9[[#This Row],[August]]/_tbl9[[#This Row],[Total]]*100,1),")")</f>
        <v>(7.7)</v>
      </c>
      <c r="S107" s="216">
        <f>SUBTOTAL(109,S74:S105,S41:S72,S8:S39)</f>
        <v>4701</v>
      </c>
      <c r="T107" s="149" t="str">
        <f>CONCATENATE("(",FIXED(_tbl9[[#This Row],[September]]/_tbl9[[#This Row],[Total]]*100,1),")")</f>
        <v>(8.2)</v>
      </c>
      <c r="U107" s="218">
        <f>SUBTOTAL(109,U74:U105,U41:U72,U8:U39)</f>
        <v>4999</v>
      </c>
      <c r="V107" s="149" t="str">
        <f>CONCATENATE("(",FIXED(_tbl9[[#This Row],[October]]/_tbl9[[#This Row],[Total]]*100,1),")")</f>
        <v>(8.8)</v>
      </c>
      <c r="W107" s="216">
        <f>SUBTOTAL(109,W74:W105,W41:W72,W8:W39)</f>
        <v>5190</v>
      </c>
      <c r="X107" s="149" t="str">
        <f>CONCATENATE("(",FIXED(_tbl9[[#This Row],[November]]/_tbl9[[#This Row],[Total]]*100,1),")")</f>
        <v>(9.1)</v>
      </c>
      <c r="Y107" s="218">
        <f>SUBTOTAL(109,Y74:Y105,Y41:Y72,Y8:Y39)</f>
        <v>5104</v>
      </c>
      <c r="Z107" s="149" t="str">
        <f>CONCATENATE("(",FIXED(_tbl9[[#This Row],[December]]/_tbl9[[#This Row],[Total]]*100,1),")")</f>
        <v>(9.0)</v>
      </c>
      <c r="AA107" s="312">
        <f>SUBTOTAL(109,AA74:AA105,AA41:AA72,AA8:AA39)</f>
        <v>57009</v>
      </c>
      <c r="AB107" s="296" t="s">
        <v>22</v>
      </c>
    </row>
    <row r="109" spans="1:28" x14ac:dyDescent="0.2">
      <c r="A109" s="5" t="s">
        <v>127</v>
      </c>
      <c r="B109" s="5"/>
      <c r="C109" s="5"/>
      <c r="D109" s="5"/>
      <c r="E109" s="5"/>
      <c r="F109" s="5"/>
      <c r="G109" s="5"/>
      <c r="H109" s="7"/>
      <c r="I109" s="33"/>
      <c r="J109" s="7"/>
      <c r="K109" s="33"/>
    </row>
    <row r="110" spans="1:28" ht="12.75" customHeight="1" x14ac:dyDescent="0.2">
      <c r="A110" s="573" t="s">
        <v>253</v>
      </c>
      <c r="B110" s="573"/>
      <c r="C110" s="573"/>
      <c r="D110" s="573"/>
      <c r="E110" s="573"/>
      <c r="F110" s="573"/>
      <c r="G110" s="573"/>
      <c r="H110" s="573"/>
      <c r="I110" s="573"/>
      <c r="J110" s="573"/>
      <c r="K110" s="573"/>
    </row>
    <row r="111" spans="1:28" x14ac:dyDescent="0.2">
      <c r="A111" s="35"/>
    </row>
    <row r="112" spans="1:28" x14ac:dyDescent="0.2">
      <c r="A112" s="35"/>
    </row>
    <row r="113" spans="1:1" x14ac:dyDescent="0.2">
      <c r="A113" s="35"/>
    </row>
    <row r="114" spans="1:1" x14ac:dyDescent="0.2">
      <c r="A114" s="35"/>
    </row>
    <row r="115" spans="1:1" x14ac:dyDescent="0.2">
      <c r="A115" s="35"/>
    </row>
  </sheetData>
  <mergeCells count="20">
    <mergeCell ref="A1:AA1"/>
    <mergeCell ref="A2:AC2"/>
    <mergeCell ref="I6:J6"/>
    <mergeCell ref="K6:L6"/>
    <mergeCell ref="M6:N6"/>
    <mergeCell ref="O6:P6"/>
    <mergeCell ref="Q6:R6"/>
    <mergeCell ref="S6:T6"/>
    <mergeCell ref="A3:T3"/>
    <mergeCell ref="U6:V6"/>
    <mergeCell ref="A110:K110"/>
    <mergeCell ref="W6:X6"/>
    <mergeCell ref="Y6:Z6"/>
    <mergeCell ref="AA6:AB6"/>
    <mergeCell ref="A4:U4"/>
    <mergeCell ref="A6:A7"/>
    <mergeCell ref="B6:B7"/>
    <mergeCell ref="C6:D6"/>
    <mergeCell ref="E6:F6"/>
    <mergeCell ref="G6:H6"/>
  </mergeCells>
  <conditionalFormatting sqref="A9:AB107 B8:AB8">
    <cfRule type="expression" dxfId="756" priority="6">
      <formula>IF($B8="Total",1,0)</formula>
    </cfRule>
  </conditionalFormatting>
  <conditionalFormatting sqref="A9:A106">
    <cfRule type="expression" dxfId="755" priority="4">
      <formula>IF(OR($B8="Organisation",$B9="Total",$B8="Total"),0,1)</formula>
    </cfRule>
  </conditionalFormatting>
  <conditionalFormatting sqref="A107">
    <cfRule type="expression" dxfId="754" priority="42">
      <formula>IF(OR(#REF!="Organisation",$B107="Total",#REF!="Total"),0,1)</formula>
    </cfRule>
  </conditionalFormatting>
  <pageMargins left="0.25" right="0.25" top="0.75" bottom="0.75" header="0.3" footer="0.3"/>
  <pageSetup paperSize="9" scale="34"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83"/>
  <sheetViews>
    <sheetView showGridLines="0" showRowColHeaders="0" topLeftCell="A16" zoomScaleNormal="100" workbookViewId="0">
      <selection activeCell="K44" activeCellId="3" sqref="E44 G44 I44 K44"/>
    </sheetView>
  </sheetViews>
  <sheetFormatPr defaultColWidth="8.7109375" defaultRowHeight="12.75" x14ac:dyDescent="0.2"/>
  <cols>
    <col min="1" max="1" width="7" style="2" customWidth="1"/>
    <col min="2" max="2" width="0.140625" style="2" customWidth="1"/>
    <col min="3" max="3" width="9.140625" style="2" customWidth="1"/>
    <col min="4" max="4" width="9.7109375" style="2" customWidth="1"/>
    <col min="5" max="5" width="8.85546875" style="2" customWidth="1"/>
    <col min="6" max="6" width="8.7109375" style="2" customWidth="1"/>
    <col min="7" max="7" width="9.7109375" style="2" customWidth="1"/>
    <col min="8" max="8" width="8.7109375" style="2" customWidth="1"/>
    <col min="9" max="9" width="10.85546875" style="2" customWidth="1"/>
    <col min="10" max="10" width="8.5703125" style="2" customWidth="1"/>
    <col min="11" max="11" width="12" style="2" customWidth="1"/>
    <col min="12" max="12" width="8.85546875" style="2" customWidth="1"/>
    <col min="13" max="13" width="11.140625" style="2" customWidth="1"/>
    <col min="14" max="16384" width="8.7109375" style="2"/>
  </cols>
  <sheetData>
    <row r="1" spans="1:20" ht="18" customHeight="1" x14ac:dyDescent="0.2">
      <c r="A1" s="547" t="s">
        <v>247</v>
      </c>
      <c r="B1" s="550"/>
      <c r="C1" s="550"/>
      <c r="D1" s="550"/>
      <c r="E1" s="550"/>
      <c r="F1" s="550"/>
      <c r="G1" s="550"/>
      <c r="H1" s="550"/>
      <c r="I1" s="550"/>
      <c r="J1" s="550"/>
      <c r="K1" s="550"/>
      <c r="L1" s="8"/>
      <c r="M1" s="8"/>
      <c r="N1" s="8"/>
      <c r="O1" s="8"/>
      <c r="P1" s="8"/>
      <c r="Q1" s="8"/>
      <c r="R1" s="8"/>
      <c r="S1" s="8"/>
      <c r="T1" s="8"/>
    </row>
    <row r="2" spans="1:20" ht="90.75" customHeight="1" x14ac:dyDescent="0.2">
      <c r="A2" s="571" t="s">
        <v>251</v>
      </c>
      <c r="B2" s="571"/>
      <c r="C2" s="571"/>
      <c r="D2" s="571"/>
      <c r="E2" s="571"/>
      <c r="F2" s="571"/>
      <c r="G2" s="571"/>
      <c r="H2" s="571"/>
      <c r="I2" s="571"/>
      <c r="J2" s="571"/>
      <c r="K2" s="571"/>
      <c r="L2" s="571"/>
      <c r="M2" s="571"/>
      <c r="N2" s="66"/>
      <c r="O2" s="66"/>
      <c r="P2" s="66"/>
      <c r="Q2" s="66"/>
      <c r="R2" s="66"/>
      <c r="S2" s="66"/>
      <c r="T2" s="66"/>
    </row>
    <row r="3" spans="1:20" ht="0.95" customHeight="1" x14ac:dyDescent="0.2">
      <c r="A3" s="546"/>
      <c r="B3" s="546"/>
      <c r="C3" s="546"/>
      <c r="D3" s="546"/>
      <c r="E3" s="546"/>
      <c r="F3" s="546"/>
      <c r="G3" s="546"/>
      <c r="H3" s="546"/>
      <c r="I3" s="546"/>
      <c r="J3" s="546"/>
      <c r="K3" s="546"/>
      <c r="L3" s="546"/>
      <c r="M3" s="546"/>
      <c r="N3" s="66"/>
      <c r="O3" s="66"/>
      <c r="P3" s="66"/>
      <c r="Q3" s="66"/>
      <c r="R3" s="66"/>
      <c r="S3" s="66"/>
      <c r="T3" s="66"/>
    </row>
    <row r="4" spans="1:20" ht="0.95" customHeight="1" thickBot="1" x14ac:dyDescent="0.25">
      <c r="A4" s="575"/>
      <c r="B4" s="575"/>
      <c r="C4" s="575"/>
      <c r="D4" s="575"/>
      <c r="E4" s="575"/>
      <c r="F4" s="575"/>
      <c r="G4" s="575"/>
      <c r="H4" s="575"/>
      <c r="I4" s="575"/>
      <c r="J4" s="575"/>
      <c r="K4" s="575"/>
      <c r="L4" s="575"/>
      <c r="M4" s="575"/>
      <c r="N4" s="66"/>
      <c r="O4" s="66"/>
      <c r="P4" s="66"/>
      <c r="Q4" s="66"/>
      <c r="R4" s="66"/>
      <c r="S4" s="66"/>
      <c r="T4" s="66"/>
    </row>
    <row r="5" spans="1:20" x14ac:dyDescent="0.2">
      <c r="A5" s="576" t="s">
        <v>23</v>
      </c>
      <c r="B5" s="126" t="s">
        <v>69</v>
      </c>
      <c r="C5" s="578" t="s">
        <v>69</v>
      </c>
      <c r="D5" s="576" t="s">
        <v>25</v>
      </c>
      <c r="E5" s="580"/>
      <c r="F5" s="576" t="s">
        <v>27</v>
      </c>
      <c r="G5" s="580"/>
      <c r="H5" s="576" t="s">
        <v>29</v>
      </c>
      <c r="I5" s="580"/>
      <c r="J5" s="576" t="s">
        <v>31</v>
      </c>
      <c r="K5" s="580"/>
      <c r="L5" s="578" t="s">
        <v>7</v>
      </c>
      <c r="M5" s="580"/>
      <c r="N5" s="336"/>
      <c r="O5" s="336"/>
      <c r="P5" s="336"/>
      <c r="Q5" s="336"/>
      <c r="R5" s="336"/>
      <c r="S5" s="336"/>
      <c r="T5" s="336"/>
    </row>
    <row r="6" spans="1:20" s="341" customFormat="1" ht="13.5" thickBot="1" x14ac:dyDescent="0.25">
      <c r="A6" s="577"/>
      <c r="B6" s="127"/>
      <c r="C6" s="579"/>
      <c r="D6" s="277" t="s">
        <v>192</v>
      </c>
      <c r="E6" s="128" t="s">
        <v>193</v>
      </c>
      <c r="F6" s="277" t="s">
        <v>192</v>
      </c>
      <c r="G6" s="128" t="s">
        <v>193</v>
      </c>
      <c r="H6" s="277" t="s">
        <v>192</v>
      </c>
      <c r="I6" s="128" t="s">
        <v>193</v>
      </c>
      <c r="J6" s="277" t="s">
        <v>192</v>
      </c>
      <c r="K6" s="128" t="s">
        <v>193</v>
      </c>
      <c r="L6" s="278" t="s">
        <v>192</v>
      </c>
      <c r="M6" s="128" t="s">
        <v>193</v>
      </c>
    </row>
    <row r="7" spans="1:20" x14ac:dyDescent="0.2">
      <c r="A7" s="118">
        <v>2018</v>
      </c>
      <c r="B7" s="119">
        <v>2017</v>
      </c>
      <c r="C7" s="120" t="s">
        <v>10</v>
      </c>
      <c r="D7" s="214">
        <v>850</v>
      </c>
      <c r="E7" s="129">
        <v>45.5</v>
      </c>
      <c r="F7" s="214">
        <v>464</v>
      </c>
      <c r="G7" s="129">
        <v>24.8</v>
      </c>
      <c r="H7" s="214">
        <v>300</v>
      </c>
      <c r="I7" s="129">
        <v>16</v>
      </c>
      <c r="J7" s="214">
        <v>256</v>
      </c>
      <c r="K7" s="129">
        <v>13.7</v>
      </c>
      <c r="L7" s="319">
        <v>1870</v>
      </c>
      <c r="M7" s="320">
        <v>9.3000000000000007</v>
      </c>
    </row>
    <row r="8" spans="1:20" x14ac:dyDescent="0.2">
      <c r="A8" s="121" t="s">
        <v>33</v>
      </c>
      <c r="B8" s="45"/>
      <c r="C8" s="71" t="s">
        <v>11</v>
      </c>
      <c r="D8" s="207">
        <v>683</v>
      </c>
      <c r="E8" s="98">
        <v>44.2</v>
      </c>
      <c r="F8" s="207">
        <v>398</v>
      </c>
      <c r="G8" s="98">
        <v>25.8</v>
      </c>
      <c r="H8" s="207">
        <v>233</v>
      </c>
      <c r="I8" s="98">
        <v>15.1</v>
      </c>
      <c r="J8" s="207">
        <v>230</v>
      </c>
      <c r="K8" s="98">
        <v>14.9</v>
      </c>
      <c r="L8" s="313">
        <v>1544</v>
      </c>
      <c r="M8" s="321">
        <v>7.7</v>
      </c>
    </row>
    <row r="9" spans="1:20" x14ac:dyDescent="0.2">
      <c r="A9" s="121" t="s">
        <v>33</v>
      </c>
      <c r="B9" s="45"/>
      <c r="C9" s="71" t="s">
        <v>12</v>
      </c>
      <c r="D9" s="207">
        <v>727</v>
      </c>
      <c r="E9" s="98">
        <v>41.2</v>
      </c>
      <c r="F9" s="207">
        <v>470</v>
      </c>
      <c r="G9" s="98">
        <v>26.6</v>
      </c>
      <c r="H9" s="207">
        <v>305</v>
      </c>
      <c r="I9" s="98">
        <v>17.3</v>
      </c>
      <c r="J9" s="207">
        <v>262</v>
      </c>
      <c r="K9" s="98">
        <v>14.9</v>
      </c>
      <c r="L9" s="313">
        <v>1764</v>
      </c>
      <c r="M9" s="321">
        <v>8.6999999999999993</v>
      </c>
    </row>
    <row r="10" spans="1:20" x14ac:dyDescent="0.2">
      <c r="A10" s="121" t="s">
        <v>33</v>
      </c>
      <c r="B10" s="45"/>
      <c r="C10" s="71" t="s">
        <v>13</v>
      </c>
      <c r="D10" s="207">
        <v>635</v>
      </c>
      <c r="E10" s="98">
        <v>39</v>
      </c>
      <c r="F10" s="207">
        <v>472</v>
      </c>
      <c r="G10" s="98">
        <v>29</v>
      </c>
      <c r="H10" s="207">
        <v>275</v>
      </c>
      <c r="I10" s="98">
        <v>16.899999999999999</v>
      </c>
      <c r="J10" s="207">
        <v>245</v>
      </c>
      <c r="K10" s="98">
        <v>15.1</v>
      </c>
      <c r="L10" s="313">
        <v>1627</v>
      </c>
      <c r="M10" s="321">
        <v>8.1</v>
      </c>
    </row>
    <row r="11" spans="1:20" x14ac:dyDescent="0.2">
      <c r="A11" s="121" t="s">
        <v>33</v>
      </c>
      <c r="B11" s="45"/>
      <c r="C11" s="71" t="s">
        <v>14</v>
      </c>
      <c r="D11" s="207">
        <v>722</v>
      </c>
      <c r="E11" s="98">
        <v>42.8</v>
      </c>
      <c r="F11" s="207">
        <v>456</v>
      </c>
      <c r="G11" s="98">
        <v>27</v>
      </c>
      <c r="H11" s="207">
        <v>269</v>
      </c>
      <c r="I11" s="98">
        <v>15.9</v>
      </c>
      <c r="J11" s="207">
        <v>241</v>
      </c>
      <c r="K11" s="98">
        <v>14.3</v>
      </c>
      <c r="L11" s="313">
        <v>1688</v>
      </c>
      <c r="M11" s="321">
        <v>8.4</v>
      </c>
    </row>
    <row r="12" spans="1:20" x14ac:dyDescent="0.2">
      <c r="A12" s="121" t="s">
        <v>33</v>
      </c>
      <c r="B12" s="45"/>
      <c r="C12" s="71" t="s">
        <v>15</v>
      </c>
      <c r="D12" s="207">
        <v>658</v>
      </c>
      <c r="E12" s="98">
        <v>42.4</v>
      </c>
      <c r="F12" s="207">
        <v>394</v>
      </c>
      <c r="G12" s="98">
        <v>25.4</v>
      </c>
      <c r="H12" s="207">
        <v>261</v>
      </c>
      <c r="I12" s="98">
        <v>16.8</v>
      </c>
      <c r="J12" s="207">
        <v>240</v>
      </c>
      <c r="K12" s="98">
        <v>15.5</v>
      </c>
      <c r="L12" s="313">
        <v>1553</v>
      </c>
      <c r="M12" s="321">
        <v>7.7</v>
      </c>
    </row>
    <row r="13" spans="1:20" x14ac:dyDescent="0.2">
      <c r="A13" s="121" t="s">
        <v>33</v>
      </c>
      <c r="B13" s="45"/>
      <c r="C13" s="71" t="s">
        <v>16</v>
      </c>
      <c r="D13" s="207">
        <v>638</v>
      </c>
      <c r="E13" s="98">
        <v>40.4</v>
      </c>
      <c r="F13" s="207">
        <v>427</v>
      </c>
      <c r="G13" s="98">
        <v>27</v>
      </c>
      <c r="H13" s="207">
        <v>253</v>
      </c>
      <c r="I13" s="98">
        <v>16</v>
      </c>
      <c r="J13" s="207">
        <v>261</v>
      </c>
      <c r="K13" s="98">
        <v>16.5</v>
      </c>
      <c r="L13" s="313">
        <v>1579</v>
      </c>
      <c r="M13" s="321">
        <v>7.8</v>
      </c>
    </row>
    <row r="14" spans="1:20" x14ac:dyDescent="0.2">
      <c r="A14" s="121" t="s">
        <v>33</v>
      </c>
      <c r="B14" s="45"/>
      <c r="C14" s="71" t="s">
        <v>17</v>
      </c>
      <c r="D14" s="207">
        <v>633</v>
      </c>
      <c r="E14" s="98">
        <v>40.6</v>
      </c>
      <c r="F14" s="207">
        <v>410</v>
      </c>
      <c r="G14" s="98">
        <v>26.3</v>
      </c>
      <c r="H14" s="207">
        <v>229</v>
      </c>
      <c r="I14" s="98">
        <v>14.7</v>
      </c>
      <c r="J14" s="207">
        <v>289</v>
      </c>
      <c r="K14" s="98">
        <v>18.5</v>
      </c>
      <c r="L14" s="313">
        <v>1561</v>
      </c>
      <c r="M14" s="321">
        <v>7.7</v>
      </c>
    </row>
    <row r="15" spans="1:20" x14ac:dyDescent="0.2">
      <c r="A15" s="121" t="s">
        <v>33</v>
      </c>
      <c r="B15" s="45"/>
      <c r="C15" s="71" t="s">
        <v>18</v>
      </c>
      <c r="D15" s="207">
        <v>622</v>
      </c>
      <c r="E15" s="98">
        <v>39.4</v>
      </c>
      <c r="F15" s="207">
        <v>437</v>
      </c>
      <c r="G15" s="98">
        <v>27.7</v>
      </c>
      <c r="H15" s="207">
        <v>257</v>
      </c>
      <c r="I15" s="98">
        <v>16.3</v>
      </c>
      <c r="J15" s="207">
        <v>264</v>
      </c>
      <c r="K15" s="98">
        <v>16.7</v>
      </c>
      <c r="L15" s="313">
        <v>1580</v>
      </c>
      <c r="M15" s="321">
        <v>7.8</v>
      </c>
    </row>
    <row r="16" spans="1:20" x14ac:dyDescent="0.2">
      <c r="A16" s="121" t="s">
        <v>33</v>
      </c>
      <c r="B16" s="45"/>
      <c r="C16" s="71" t="s">
        <v>19</v>
      </c>
      <c r="D16" s="207">
        <v>741</v>
      </c>
      <c r="E16" s="98">
        <v>40.700000000000003</v>
      </c>
      <c r="F16" s="207">
        <v>492</v>
      </c>
      <c r="G16" s="98">
        <v>27</v>
      </c>
      <c r="H16" s="207">
        <v>292</v>
      </c>
      <c r="I16" s="98">
        <v>16</v>
      </c>
      <c r="J16" s="207">
        <v>296</v>
      </c>
      <c r="K16" s="98">
        <v>16.3</v>
      </c>
      <c r="L16" s="313">
        <v>1821</v>
      </c>
      <c r="M16" s="321">
        <v>9</v>
      </c>
    </row>
    <row r="17" spans="1:13" x14ac:dyDescent="0.2">
      <c r="A17" s="121" t="s">
        <v>33</v>
      </c>
      <c r="B17" s="45"/>
      <c r="C17" s="71" t="s">
        <v>20</v>
      </c>
      <c r="D17" s="207">
        <v>897</v>
      </c>
      <c r="E17" s="98">
        <v>48.9</v>
      </c>
      <c r="F17" s="207">
        <v>468</v>
      </c>
      <c r="G17" s="98">
        <v>25.5</v>
      </c>
      <c r="H17" s="207">
        <v>260</v>
      </c>
      <c r="I17" s="98">
        <v>14.2</v>
      </c>
      <c r="J17" s="207">
        <v>209</v>
      </c>
      <c r="K17" s="98">
        <v>11.4</v>
      </c>
      <c r="L17" s="313">
        <v>1834</v>
      </c>
      <c r="M17" s="321">
        <v>9.1</v>
      </c>
    </row>
    <row r="18" spans="1:13" ht="13.5" thickBot="1" x14ac:dyDescent="0.25">
      <c r="A18" s="122" t="s">
        <v>33</v>
      </c>
      <c r="B18" s="123"/>
      <c r="C18" s="125" t="s">
        <v>21</v>
      </c>
      <c r="D18" s="215">
        <v>931</v>
      </c>
      <c r="E18" s="130">
        <v>52.9</v>
      </c>
      <c r="F18" s="215">
        <v>405</v>
      </c>
      <c r="G18" s="130">
        <v>23</v>
      </c>
      <c r="H18" s="215">
        <v>227</v>
      </c>
      <c r="I18" s="130">
        <v>12.9</v>
      </c>
      <c r="J18" s="215">
        <v>196</v>
      </c>
      <c r="K18" s="130">
        <v>11.1</v>
      </c>
      <c r="L18" s="322">
        <v>1759</v>
      </c>
      <c r="M18" s="323">
        <v>8.6999999999999993</v>
      </c>
    </row>
    <row r="19" spans="1:13" ht="13.5" thickBot="1" x14ac:dyDescent="0.25">
      <c r="A19" s="26">
        <v>2018</v>
      </c>
      <c r="B19" s="26"/>
      <c r="C19" s="71" t="s">
        <v>7</v>
      </c>
      <c r="D19" s="207">
        <f>SUBTOTAL(109,D7:D18)</f>
        <v>8737</v>
      </c>
      <c r="E19" s="98" t="str">
        <f>CONCATENATE("(",FIXED(_tbl6[[#This Row],[&lt;1]]/_tbl6[[#This Row],[Total]]*100,1),")")</f>
        <v>(43.3)</v>
      </c>
      <c r="F19" s="207">
        <f>SUBTOTAL(109,F7:F18)</f>
        <v>5293</v>
      </c>
      <c r="G19" s="98" t="str">
        <f>CONCATENATE("(",FIXED(_tbl6[[#This Row],[n]]/_tbl6[[#This Row],[Total]]*100,1),")")</f>
        <v>(26.2)</v>
      </c>
      <c r="H19" s="207">
        <f>SUBTOTAL(109,H7:H18)</f>
        <v>3161</v>
      </c>
      <c r="I19" s="98" t="str">
        <f>CONCATENATE("(",FIXED(_tbl6[[#This Row],[5-10]]/_tbl6[[#This Row],[Total]]*100,1),")")</f>
        <v>(15.7)</v>
      </c>
      <c r="J19" s="207">
        <f>SUBTOTAL(109,J7:J18)</f>
        <v>2989</v>
      </c>
      <c r="K19" s="98" t="str">
        <f>CONCATENATE("(",FIXED(_tbl6[[#This Row],[11-15]]/_tbl6[[#This Row],[Total]]*100,1),")")</f>
        <v>(14.8)</v>
      </c>
      <c r="L19" s="315">
        <f>SUBTOTAL(109,L7:L18)</f>
        <v>20180</v>
      </c>
      <c r="M19" s="296"/>
    </row>
    <row r="20" spans="1:13" x14ac:dyDescent="0.2">
      <c r="A20" s="118">
        <v>2019</v>
      </c>
      <c r="B20" s="119">
        <v>2018</v>
      </c>
      <c r="C20" s="150">
        <v>1</v>
      </c>
      <c r="D20" s="214">
        <v>815</v>
      </c>
      <c r="E20" s="129">
        <v>46.9</v>
      </c>
      <c r="F20" s="214">
        <v>433</v>
      </c>
      <c r="G20" s="129">
        <v>24.9</v>
      </c>
      <c r="H20" s="214">
        <v>271</v>
      </c>
      <c r="I20" s="129">
        <v>15.6</v>
      </c>
      <c r="J20" s="214">
        <v>219</v>
      </c>
      <c r="K20" s="129">
        <v>12.6</v>
      </c>
      <c r="L20" s="319">
        <v>1738</v>
      </c>
      <c r="M20" s="320">
        <v>8.5</v>
      </c>
    </row>
    <row r="21" spans="1:13" x14ac:dyDescent="0.2">
      <c r="A21" s="121" t="s">
        <v>66</v>
      </c>
      <c r="B21" s="45"/>
      <c r="C21" s="151">
        <v>2</v>
      </c>
      <c r="D21" s="207">
        <v>675</v>
      </c>
      <c r="E21" s="98">
        <v>41.8</v>
      </c>
      <c r="F21" s="207">
        <v>482</v>
      </c>
      <c r="G21" s="98">
        <v>29.8</v>
      </c>
      <c r="H21" s="207">
        <v>238</v>
      </c>
      <c r="I21" s="98">
        <v>14.7</v>
      </c>
      <c r="J21" s="207">
        <v>221</v>
      </c>
      <c r="K21" s="98">
        <v>13.7</v>
      </c>
      <c r="L21" s="313">
        <v>1616</v>
      </c>
      <c r="M21" s="321">
        <v>7.9</v>
      </c>
    </row>
    <row r="22" spans="1:13" x14ac:dyDescent="0.2">
      <c r="A22" s="121" t="s">
        <v>66</v>
      </c>
      <c r="B22" s="45"/>
      <c r="C22" s="151">
        <v>3</v>
      </c>
      <c r="D22" s="207">
        <v>718</v>
      </c>
      <c r="E22" s="98">
        <v>40.799999999999997</v>
      </c>
      <c r="F22" s="207">
        <v>498</v>
      </c>
      <c r="G22" s="98">
        <v>28.3</v>
      </c>
      <c r="H22" s="207">
        <v>276</v>
      </c>
      <c r="I22" s="98">
        <v>15.7</v>
      </c>
      <c r="J22" s="207">
        <v>269</v>
      </c>
      <c r="K22" s="98">
        <v>15.3</v>
      </c>
      <c r="L22" s="313">
        <v>1761</v>
      </c>
      <c r="M22" s="321">
        <v>8.6</v>
      </c>
    </row>
    <row r="23" spans="1:13" x14ac:dyDescent="0.2">
      <c r="A23" s="121" t="s">
        <v>66</v>
      </c>
      <c r="B23" s="45"/>
      <c r="C23" s="151">
        <v>4</v>
      </c>
      <c r="D23" s="207">
        <v>676</v>
      </c>
      <c r="E23" s="98">
        <v>40.299999999999997</v>
      </c>
      <c r="F23" s="207">
        <v>472</v>
      </c>
      <c r="G23" s="98">
        <v>28.1</v>
      </c>
      <c r="H23" s="207">
        <v>282</v>
      </c>
      <c r="I23" s="98">
        <v>16.8</v>
      </c>
      <c r="J23" s="207">
        <v>247</v>
      </c>
      <c r="K23" s="98">
        <v>14.7</v>
      </c>
      <c r="L23" s="313">
        <v>1677</v>
      </c>
      <c r="M23" s="321">
        <v>8.1999999999999993</v>
      </c>
    </row>
    <row r="24" spans="1:13" x14ac:dyDescent="0.2">
      <c r="A24" s="121" t="s">
        <v>66</v>
      </c>
      <c r="B24" s="45"/>
      <c r="C24" s="151">
        <v>5</v>
      </c>
      <c r="D24" s="207">
        <v>668</v>
      </c>
      <c r="E24" s="98">
        <v>41</v>
      </c>
      <c r="F24" s="207">
        <v>437</v>
      </c>
      <c r="G24" s="98">
        <v>26.8</v>
      </c>
      <c r="H24" s="207">
        <v>280</v>
      </c>
      <c r="I24" s="98">
        <v>17.2</v>
      </c>
      <c r="J24" s="207">
        <v>243</v>
      </c>
      <c r="K24" s="98">
        <v>14.9</v>
      </c>
      <c r="L24" s="313">
        <v>1628</v>
      </c>
      <c r="M24" s="321">
        <v>8</v>
      </c>
    </row>
    <row r="25" spans="1:13" x14ac:dyDescent="0.2">
      <c r="A25" s="121" t="s">
        <v>66</v>
      </c>
      <c r="B25" s="45"/>
      <c r="C25" s="151">
        <v>6</v>
      </c>
      <c r="D25" s="207">
        <v>619</v>
      </c>
      <c r="E25" s="98">
        <v>39.299999999999997</v>
      </c>
      <c r="F25" s="207">
        <v>414</v>
      </c>
      <c r="G25" s="98">
        <v>26.3</v>
      </c>
      <c r="H25" s="207">
        <v>265</v>
      </c>
      <c r="I25" s="98">
        <v>16.8</v>
      </c>
      <c r="J25" s="207">
        <v>278</v>
      </c>
      <c r="K25" s="98">
        <v>17.600000000000001</v>
      </c>
      <c r="L25" s="313">
        <v>1576</v>
      </c>
      <c r="M25" s="321">
        <v>7.7</v>
      </c>
    </row>
    <row r="26" spans="1:13" x14ac:dyDescent="0.2">
      <c r="A26" s="121" t="s">
        <v>66</v>
      </c>
      <c r="B26" s="45"/>
      <c r="C26" s="151">
        <v>7</v>
      </c>
      <c r="D26" s="207">
        <v>628</v>
      </c>
      <c r="E26" s="98">
        <v>38.6</v>
      </c>
      <c r="F26" s="207">
        <v>411</v>
      </c>
      <c r="G26" s="98">
        <v>25.3</v>
      </c>
      <c r="H26" s="207">
        <v>308</v>
      </c>
      <c r="I26" s="98">
        <v>19</v>
      </c>
      <c r="J26" s="207">
        <v>278</v>
      </c>
      <c r="K26" s="98">
        <v>17.100000000000001</v>
      </c>
      <c r="L26" s="313">
        <v>1625</v>
      </c>
      <c r="M26" s="321">
        <v>8</v>
      </c>
    </row>
    <row r="27" spans="1:13" x14ac:dyDescent="0.2">
      <c r="A27" s="121" t="s">
        <v>66</v>
      </c>
      <c r="B27" s="45"/>
      <c r="C27" s="151">
        <v>8</v>
      </c>
      <c r="D27" s="207">
        <v>593</v>
      </c>
      <c r="E27" s="98">
        <v>38.700000000000003</v>
      </c>
      <c r="F27" s="207">
        <v>408</v>
      </c>
      <c r="G27" s="98">
        <v>26.6</v>
      </c>
      <c r="H27" s="207">
        <v>301</v>
      </c>
      <c r="I27" s="98">
        <v>19.600000000000001</v>
      </c>
      <c r="J27" s="207">
        <v>231</v>
      </c>
      <c r="K27" s="98">
        <v>15.1</v>
      </c>
      <c r="L27" s="313">
        <v>1533</v>
      </c>
      <c r="M27" s="321">
        <v>7.5</v>
      </c>
    </row>
    <row r="28" spans="1:13" x14ac:dyDescent="0.2">
      <c r="A28" s="121" t="s">
        <v>66</v>
      </c>
      <c r="B28" s="45"/>
      <c r="C28" s="151">
        <v>9</v>
      </c>
      <c r="D28" s="207">
        <v>630</v>
      </c>
      <c r="E28" s="98">
        <v>38.9</v>
      </c>
      <c r="F28" s="207">
        <v>457</v>
      </c>
      <c r="G28" s="98">
        <v>28.2</v>
      </c>
      <c r="H28" s="207">
        <v>278</v>
      </c>
      <c r="I28" s="98">
        <v>17.100000000000001</v>
      </c>
      <c r="J28" s="207">
        <v>256</v>
      </c>
      <c r="K28" s="98">
        <v>15.8</v>
      </c>
      <c r="L28" s="313">
        <v>1621</v>
      </c>
      <c r="M28" s="321">
        <v>7.9</v>
      </c>
    </row>
    <row r="29" spans="1:13" x14ac:dyDescent="0.2">
      <c r="A29" s="121" t="s">
        <v>66</v>
      </c>
      <c r="B29" s="45"/>
      <c r="C29" s="151">
        <v>10</v>
      </c>
      <c r="D29" s="207">
        <v>676</v>
      </c>
      <c r="E29" s="98">
        <v>38.9</v>
      </c>
      <c r="F29" s="207">
        <v>477</v>
      </c>
      <c r="G29" s="98">
        <v>27.4</v>
      </c>
      <c r="H29" s="207">
        <v>294</v>
      </c>
      <c r="I29" s="98">
        <v>16.899999999999999</v>
      </c>
      <c r="J29" s="207">
        <v>291</v>
      </c>
      <c r="K29" s="98">
        <v>16.7</v>
      </c>
      <c r="L29" s="313">
        <v>1738</v>
      </c>
      <c r="M29" s="321">
        <v>8.5</v>
      </c>
    </row>
    <row r="30" spans="1:13" x14ac:dyDescent="0.2">
      <c r="A30" s="121" t="s">
        <v>66</v>
      </c>
      <c r="B30" s="45"/>
      <c r="C30" s="151">
        <v>11</v>
      </c>
      <c r="D30" s="207">
        <v>945</v>
      </c>
      <c r="E30" s="98">
        <v>48.8</v>
      </c>
      <c r="F30" s="207">
        <v>488</v>
      </c>
      <c r="G30" s="98">
        <v>25.2</v>
      </c>
      <c r="H30" s="207">
        <v>271</v>
      </c>
      <c r="I30" s="98">
        <v>14</v>
      </c>
      <c r="J30" s="207">
        <v>233</v>
      </c>
      <c r="K30" s="98">
        <v>12</v>
      </c>
      <c r="L30" s="313">
        <v>1937</v>
      </c>
      <c r="M30" s="321">
        <v>9.5</v>
      </c>
    </row>
    <row r="31" spans="1:13" ht="13.5" thickBot="1" x14ac:dyDescent="0.25">
      <c r="A31" s="122" t="s">
        <v>66</v>
      </c>
      <c r="B31" s="123"/>
      <c r="C31" s="152">
        <v>12</v>
      </c>
      <c r="D31" s="215">
        <v>1009</v>
      </c>
      <c r="E31" s="130">
        <v>51.7</v>
      </c>
      <c r="F31" s="215">
        <v>428</v>
      </c>
      <c r="G31" s="130">
        <v>21.9</v>
      </c>
      <c r="H31" s="215">
        <v>282</v>
      </c>
      <c r="I31" s="130">
        <v>14.5</v>
      </c>
      <c r="J31" s="215">
        <v>231</v>
      </c>
      <c r="K31" s="130">
        <v>11.8</v>
      </c>
      <c r="L31" s="322">
        <v>1950</v>
      </c>
      <c r="M31" s="323">
        <v>9.6</v>
      </c>
    </row>
    <row r="32" spans="1:13" ht="13.5" thickBot="1" x14ac:dyDescent="0.25">
      <c r="A32" s="26">
        <v>2019</v>
      </c>
      <c r="B32" s="26"/>
      <c r="C32" s="71" t="s">
        <v>7</v>
      </c>
      <c r="D32" s="207">
        <f>SUBTOTAL(109,D20:D31)</f>
        <v>8652</v>
      </c>
      <c r="E32" s="98" t="str">
        <f>CONCATENATE("(",FIXED(_tbl6[[#This Row],[&lt;1]]/_tbl6[[#This Row],[Total]]*100,1),")")</f>
        <v>(42.4)</v>
      </c>
      <c r="F32" s="207">
        <f>SUBTOTAL(109,F20:F31)</f>
        <v>5405</v>
      </c>
      <c r="G32" s="98" t="str">
        <f>CONCATENATE("(",FIXED(_tbl6[[#This Row],[n]]/_tbl6[[#This Row],[Total]]*100,1),")")</f>
        <v>(26.5)</v>
      </c>
      <c r="H32" s="207">
        <f>SUBTOTAL(109,H20:H31)</f>
        <v>3346</v>
      </c>
      <c r="I32" s="98" t="str">
        <f>CONCATENATE("(",FIXED(_tbl6[[#This Row],[5-10]]/_tbl6[[#This Row],[Total]]*100,1),")")</f>
        <v>(16.4)</v>
      </c>
      <c r="J32" s="207">
        <f>SUBTOTAL(109,J20:J31)</f>
        <v>2997</v>
      </c>
      <c r="K32" s="98" t="str">
        <f>CONCATENATE("(",FIXED(_tbl6[[#This Row],[11-15]]/_tbl6[[#This Row],[Total]]*100,1),")")</f>
        <v>(14.7)</v>
      </c>
      <c r="L32" s="315">
        <f>SUBTOTAL(109,L20:L31)</f>
        <v>20400</v>
      </c>
      <c r="M32" s="296"/>
    </row>
    <row r="33" spans="1:16" x14ac:dyDescent="0.2">
      <c r="A33" s="118">
        <v>2020</v>
      </c>
      <c r="B33" s="119">
        <v>2019</v>
      </c>
      <c r="C33" s="120" t="s">
        <v>10</v>
      </c>
      <c r="D33" s="214">
        <v>777</v>
      </c>
      <c r="E33" s="129">
        <v>46.1</v>
      </c>
      <c r="F33" s="214">
        <v>384</v>
      </c>
      <c r="G33" s="129">
        <v>22.8</v>
      </c>
      <c r="H33" s="214">
        <v>266</v>
      </c>
      <c r="I33" s="129">
        <v>15.8</v>
      </c>
      <c r="J33" s="214">
        <v>257</v>
      </c>
      <c r="K33" s="129">
        <v>15.3</v>
      </c>
      <c r="L33" s="319">
        <v>1684</v>
      </c>
      <c r="M33" s="320">
        <v>10.3</v>
      </c>
    </row>
    <row r="34" spans="1:16" x14ac:dyDescent="0.2">
      <c r="A34" s="121" t="s">
        <v>67</v>
      </c>
      <c r="B34" s="45"/>
      <c r="C34" s="71" t="s">
        <v>11</v>
      </c>
      <c r="D34" s="207">
        <v>641</v>
      </c>
      <c r="E34" s="98">
        <v>39.1</v>
      </c>
      <c r="F34" s="207">
        <v>463</v>
      </c>
      <c r="G34" s="98">
        <v>28.2</v>
      </c>
      <c r="H34" s="207">
        <v>279</v>
      </c>
      <c r="I34" s="98">
        <v>17</v>
      </c>
      <c r="J34" s="207">
        <v>258</v>
      </c>
      <c r="K34" s="98">
        <v>15.7</v>
      </c>
      <c r="L34" s="313">
        <v>1641</v>
      </c>
      <c r="M34" s="321">
        <v>10</v>
      </c>
    </row>
    <row r="35" spans="1:16" x14ac:dyDescent="0.2">
      <c r="A35" s="121" t="s">
        <v>67</v>
      </c>
      <c r="B35" s="45"/>
      <c r="C35" s="71" t="s">
        <v>12</v>
      </c>
      <c r="D35" s="207">
        <v>652</v>
      </c>
      <c r="E35" s="98">
        <v>46.2</v>
      </c>
      <c r="F35" s="207">
        <v>350</v>
      </c>
      <c r="G35" s="98">
        <v>24.8</v>
      </c>
      <c r="H35" s="207">
        <v>204</v>
      </c>
      <c r="I35" s="98">
        <v>14.4</v>
      </c>
      <c r="J35" s="207">
        <v>206</v>
      </c>
      <c r="K35" s="98">
        <v>14.6</v>
      </c>
      <c r="L35" s="313">
        <v>1412</v>
      </c>
      <c r="M35" s="321">
        <v>8.6</v>
      </c>
    </row>
    <row r="36" spans="1:16" x14ac:dyDescent="0.2">
      <c r="A36" s="121" t="s">
        <v>67</v>
      </c>
      <c r="B36" s="45"/>
      <c r="C36" s="71" t="s">
        <v>13</v>
      </c>
      <c r="D36" s="207">
        <v>444</v>
      </c>
      <c r="E36" s="98">
        <v>46.5</v>
      </c>
      <c r="F36" s="207">
        <v>205</v>
      </c>
      <c r="G36" s="98">
        <v>21.5</v>
      </c>
      <c r="H36" s="207">
        <v>152</v>
      </c>
      <c r="I36" s="98">
        <v>15.9</v>
      </c>
      <c r="J36" s="207">
        <v>154</v>
      </c>
      <c r="K36" s="98">
        <v>16.100000000000001</v>
      </c>
      <c r="L36" s="313">
        <v>955</v>
      </c>
      <c r="M36" s="321">
        <v>5.8</v>
      </c>
    </row>
    <row r="37" spans="1:16" x14ac:dyDescent="0.2">
      <c r="A37" s="121" t="s">
        <v>67</v>
      </c>
      <c r="B37" s="45"/>
      <c r="C37" s="71" t="s">
        <v>14</v>
      </c>
      <c r="D37" s="207">
        <v>518</v>
      </c>
      <c r="E37" s="98">
        <v>46.5</v>
      </c>
      <c r="F37" s="207">
        <v>252</v>
      </c>
      <c r="G37" s="98">
        <v>22.6</v>
      </c>
      <c r="H37" s="207">
        <v>171</v>
      </c>
      <c r="I37" s="98">
        <v>15.4</v>
      </c>
      <c r="J37" s="207">
        <v>172</v>
      </c>
      <c r="K37" s="98">
        <v>15.5</v>
      </c>
      <c r="L37" s="313">
        <v>1113</v>
      </c>
      <c r="M37" s="321">
        <v>6.8</v>
      </c>
    </row>
    <row r="38" spans="1:16" x14ac:dyDescent="0.2">
      <c r="A38" s="121" t="s">
        <v>67</v>
      </c>
      <c r="B38" s="45"/>
      <c r="C38" s="71" t="s">
        <v>15</v>
      </c>
      <c r="D38" s="207">
        <v>539</v>
      </c>
      <c r="E38" s="98">
        <v>43.6</v>
      </c>
      <c r="F38" s="207">
        <v>294</v>
      </c>
      <c r="G38" s="98">
        <v>23.8</v>
      </c>
      <c r="H38" s="207">
        <v>210</v>
      </c>
      <c r="I38" s="98">
        <v>17</v>
      </c>
      <c r="J38" s="207">
        <v>192</v>
      </c>
      <c r="K38" s="98">
        <v>15.5</v>
      </c>
      <c r="L38" s="313">
        <v>1235</v>
      </c>
      <c r="M38" s="321">
        <v>7.5</v>
      </c>
    </row>
    <row r="39" spans="1:16" x14ac:dyDescent="0.2">
      <c r="A39" s="121" t="s">
        <v>67</v>
      </c>
      <c r="B39" s="45"/>
      <c r="C39" s="71" t="s">
        <v>16</v>
      </c>
      <c r="D39" s="207">
        <v>559</v>
      </c>
      <c r="E39" s="98">
        <v>42.2</v>
      </c>
      <c r="F39" s="207">
        <v>306</v>
      </c>
      <c r="G39" s="98">
        <v>23.1</v>
      </c>
      <c r="H39" s="207">
        <v>208</v>
      </c>
      <c r="I39" s="98">
        <v>15.7</v>
      </c>
      <c r="J39" s="207">
        <v>252</v>
      </c>
      <c r="K39" s="98">
        <v>19</v>
      </c>
      <c r="L39" s="313">
        <v>1325</v>
      </c>
      <c r="M39" s="321">
        <v>8.1</v>
      </c>
    </row>
    <row r="40" spans="1:16" x14ac:dyDescent="0.2">
      <c r="A40" s="121" t="s">
        <v>67</v>
      </c>
      <c r="B40" s="45"/>
      <c r="C40" s="71" t="s">
        <v>17</v>
      </c>
      <c r="D40" s="207">
        <v>526</v>
      </c>
      <c r="E40" s="98">
        <v>40.200000000000003</v>
      </c>
      <c r="F40" s="207">
        <v>298</v>
      </c>
      <c r="G40" s="98">
        <v>22.7</v>
      </c>
      <c r="H40" s="207">
        <v>238</v>
      </c>
      <c r="I40" s="98">
        <v>18.2</v>
      </c>
      <c r="J40" s="207">
        <v>248</v>
      </c>
      <c r="K40" s="98">
        <v>18.899999999999999</v>
      </c>
      <c r="L40" s="313">
        <v>1310</v>
      </c>
      <c r="M40" s="321">
        <v>8</v>
      </c>
    </row>
    <row r="41" spans="1:16" x14ac:dyDescent="0.2">
      <c r="A41" s="121" t="s">
        <v>67</v>
      </c>
      <c r="B41" s="45"/>
      <c r="C41" s="71" t="s">
        <v>18</v>
      </c>
      <c r="D41" s="207">
        <v>570</v>
      </c>
      <c r="E41" s="98">
        <v>38</v>
      </c>
      <c r="F41" s="207">
        <v>374</v>
      </c>
      <c r="G41" s="98">
        <v>24.9</v>
      </c>
      <c r="H41" s="207">
        <v>300</v>
      </c>
      <c r="I41" s="98">
        <v>20</v>
      </c>
      <c r="J41" s="207">
        <v>256</v>
      </c>
      <c r="K41" s="98">
        <v>17.100000000000001</v>
      </c>
      <c r="L41" s="313">
        <v>1500</v>
      </c>
      <c r="M41" s="321">
        <v>9.1</v>
      </c>
    </row>
    <row r="42" spans="1:16" x14ac:dyDescent="0.2">
      <c r="A42" s="121" t="s">
        <v>67</v>
      </c>
      <c r="B42" s="45"/>
      <c r="C42" s="71" t="s">
        <v>19</v>
      </c>
      <c r="D42" s="207">
        <v>614</v>
      </c>
      <c r="E42" s="98">
        <v>42.6</v>
      </c>
      <c r="F42" s="207">
        <v>322</v>
      </c>
      <c r="G42" s="98">
        <v>22.4</v>
      </c>
      <c r="H42" s="207">
        <v>255</v>
      </c>
      <c r="I42" s="98">
        <v>17.7</v>
      </c>
      <c r="J42" s="207">
        <v>249</v>
      </c>
      <c r="K42" s="98">
        <v>17.3</v>
      </c>
      <c r="L42" s="313">
        <v>1440</v>
      </c>
      <c r="M42" s="321">
        <v>8.8000000000000007</v>
      </c>
    </row>
    <row r="43" spans="1:16" x14ac:dyDescent="0.2">
      <c r="A43" s="121" t="s">
        <v>67</v>
      </c>
      <c r="B43" s="45"/>
      <c r="C43" s="71" t="s">
        <v>20</v>
      </c>
      <c r="D43" s="207">
        <v>547</v>
      </c>
      <c r="E43" s="98">
        <v>38.5</v>
      </c>
      <c r="F43" s="207">
        <v>369</v>
      </c>
      <c r="G43" s="98">
        <v>26</v>
      </c>
      <c r="H43" s="207">
        <v>228</v>
      </c>
      <c r="I43" s="98">
        <v>16.100000000000001</v>
      </c>
      <c r="J43" s="207">
        <v>275</v>
      </c>
      <c r="K43" s="98">
        <v>19.399999999999999</v>
      </c>
      <c r="L43" s="313">
        <v>1419</v>
      </c>
      <c r="M43" s="321">
        <v>8.6</v>
      </c>
    </row>
    <row r="44" spans="1:16" x14ac:dyDescent="0.2">
      <c r="A44" s="121" t="s">
        <v>67</v>
      </c>
      <c r="B44" s="45"/>
      <c r="C44" s="71" t="s">
        <v>21</v>
      </c>
      <c r="D44" s="207">
        <v>597</v>
      </c>
      <c r="E44" s="98">
        <v>42.8</v>
      </c>
      <c r="F44" s="207">
        <v>330</v>
      </c>
      <c r="G44" s="98">
        <v>23.7</v>
      </c>
      <c r="H44" s="207">
        <v>222</v>
      </c>
      <c r="I44" s="98">
        <v>15.9</v>
      </c>
      <c r="J44" s="207">
        <v>246</v>
      </c>
      <c r="K44" s="98">
        <v>17.600000000000001</v>
      </c>
      <c r="L44" s="313">
        <v>1395</v>
      </c>
      <c r="M44" s="321">
        <v>8.5</v>
      </c>
    </row>
    <row r="45" spans="1:16" ht="13.5" thickBot="1" x14ac:dyDescent="0.25">
      <c r="A45" s="122">
        <v>2020</v>
      </c>
      <c r="B45" s="123"/>
      <c r="C45" s="123" t="s">
        <v>7</v>
      </c>
      <c r="D45" s="215">
        <f>SUBTOTAL(109,D33:D44)</f>
        <v>6984</v>
      </c>
      <c r="E45" s="130" t="str">
        <f>CONCATENATE("(",FIXED(_tbl6[[#This Row],[&lt;1]]/_tbl6[[#This Row],[Total]]*100,1),")")</f>
        <v>(42.5)</v>
      </c>
      <c r="F45" s="215">
        <f>SUBTOTAL(109,F33:F44)</f>
        <v>3947</v>
      </c>
      <c r="G45" s="130" t="str">
        <f>CONCATENATE("(",FIXED(_tbl6[[#This Row],[n]]/_tbl6[[#This Row],[Total]]*100,1),")")</f>
        <v>(24.0)</v>
      </c>
      <c r="H45" s="215">
        <f>SUBTOTAL(109,H33:H44)</f>
        <v>2733</v>
      </c>
      <c r="I45" s="131" t="str">
        <f>CONCATENATE("(",FIXED(_tbl6[[#This Row],[5-10]]/_tbl6[[#This Row],[Total]]*100,1),")")</f>
        <v>(16.6)</v>
      </c>
      <c r="J45" s="215">
        <f>SUBTOTAL(109,J33:J44)</f>
        <v>2765</v>
      </c>
      <c r="K45" s="131" t="str">
        <f>CONCATENATE("(",FIXED(_tbl6[[#This Row],[11-15]]/_tbl6[[#This Row],[Total]]*100,1),")")</f>
        <v>(16.8)</v>
      </c>
      <c r="L45" s="324">
        <f>SUBTOTAL(109,L33:L44)</f>
        <v>16429</v>
      </c>
      <c r="M45" s="323"/>
    </row>
    <row r="46" spans="1:16" x14ac:dyDescent="0.2">
      <c r="A46" s="26" t="s">
        <v>68</v>
      </c>
      <c r="B46" s="26"/>
      <c r="C46" s="45" t="s">
        <v>7</v>
      </c>
      <c r="D46" s="207">
        <f>SUBTOTAL(109,D33:D44,D20:D31,D7:D18)</f>
        <v>24373</v>
      </c>
      <c r="E46" s="98" t="str">
        <f>CONCATENATE("(",FIXED(_tbl6[[#This Row],[&lt;1]]/_tbl6[[#This Row],[Total]]*100,1),")")</f>
        <v>(42.8)</v>
      </c>
      <c r="F46" s="207">
        <f>SUBTOTAL(109,F33:F44,F20:F31,F7:F18)</f>
        <v>14645</v>
      </c>
      <c r="G46" s="98" t="str">
        <f>CONCATENATE("(",FIXED(_tbl6[[#This Row],[n]]/_tbl6[[#This Row],[Total]]*100,1),")")</f>
        <v>(25.7)</v>
      </c>
      <c r="H46" s="207">
        <f>SUBTOTAL(109,H33:H44,H20:H31,H7:H18)</f>
        <v>9240</v>
      </c>
      <c r="I46" s="98" t="str">
        <f>CONCATENATE("(",FIXED(_tbl6[[#This Row],[5-10]]/_tbl6[[#This Row],[Total]]*100,1),")")</f>
        <v>(16.2)</v>
      </c>
      <c r="J46" s="207">
        <f>SUBTOTAL(109,J33:J44,J20:J31,J7:J18)</f>
        <v>8751</v>
      </c>
      <c r="K46" s="98" t="str">
        <f>CONCATENATE("(",FIXED(_tbl6[[#This Row],[11-15]]/_tbl6[[#This Row],[Total]]*100,1),")")</f>
        <v>(15.4)</v>
      </c>
      <c r="L46" s="315">
        <f>SUBTOTAL(109,L33:L44,L20:L31,L7:L18)</f>
        <v>57009</v>
      </c>
      <c r="M46" s="296"/>
      <c r="P46" s="16"/>
    </row>
    <row r="48" spans="1:16" x14ac:dyDescent="0.2">
      <c r="A48" s="448" t="s">
        <v>127</v>
      </c>
    </row>
    <row r="49" spans="1:20" x14ac:dyDescent="0.2">
      <c r="A49" s="427" t="s">
        <v>181</v>
      </c>
    </row>
    <row r="50" spans="1:20" x14ac:dyDescent="0.2">
      <c r="A50" s="427"/>
    </row>
    <row r="51" spans="1:20" ht="18" customHeight="1" x14ac:dyDescent="0.2">
      <c r="A51" s="547" t="s">
        <v>194</v>
      </c>
      <c r="B51" s="547"/>
      <c r="C51" s="547"/>
      <c r="D51" s="547"/>
      <c r="E51" s="547"/>
      <c r="F51" s="547"/>
      <c r="G51" s="547"/>
      <c r="H51" s="547"/>
      <c r="I51" s="547"/>
      <c r="J51" s="547"/>
      <c r="K51" s="547"/>
      <c r="L51" s="15"/>
      <c r="M51" s="15"/>
      <c r="N51" s="6"/>
      <c r="O51" s="6"/>
      <c r="P51" s="6"/>
      <c r="Q51" s="6"/>
      <c r="R51" s="6"/>
      <c r="S51" s="6"/>
      <c r="T51" s="6"/>
    </row>
    <row r="52" spans="1:20" ht="18" customHeight="1" x14ac:dyDescent="0.2">
      <c r="A52" s="546" t="s">
        <v>195</v>
      </c>
      <c r="B52" s="546"/>
      <c r="C52" s="546"/>
      <c r="D52" s="546"/>
      <c r="E52" s="546"/>
      <c r="F52" s="546"/>
      <c r="G52" s="546"/>
      <c r="H52" s="546"/>
      <c r="I52" s="546"/>
      <c r="J52" s="546"/>
      <c r="K52" s="546"/>
      <c r="L52" s="546"/>
      <c r="M52" s="546"/>
      <c r="N52" s="546"/>
      <c r="O52" s="546"/>
      <c r="P52" s="546"/>
      <c r="Q52" s="546"/>
      <c r="R52" s="546"/>
      <c r="S52" s="546"/>
      <c r="T52" s="546"/>
    </row>
    <row r="53" spans="1:20" ht="24" customHeight="1" x14ac:dyDescent="0.2">
      <c r="A53" s="546" t="s">
        <v>131</v>
      </c>
      <c r="B53" s="546"/>
      <c r="C53" s="546"/>
      <c r="D53" s="546"/>
      <c r="E53" s="546"/>
      <c r="F53" s="546"/>
      <c r="G53" s="546"/>
      <c r="H53" s="546"/>
      <c r="I53" s="546"/>
      <c r="J53" s="546"/>
      <c r="K53" s="546"/>
      <c r="L53" s="546"/>
      <c r="M53" s="546"/>
      <c r="N53" s="546"/>
      <c r="O53" s="546"/>
      <c r="P53" s="546"/>
      <c r="Q53" s="546"/>
      <c r="R53" s="546"/>
      <c r="S53" s="546"/>
      <c r="T53" s="546"/>
    </row>
    <row r="77" spans="1:11" x14ac:dyDescent="0.2">
      <c r="B77" s="5"/>
      <c r="C77" s="5"/>
      <c r="D77" s="5"/>
      <c r="E77" s="5"/>
      <c r="F77" s="5"/>
      <c r="G77" s="5"/>
      <c r="H77" s="5"/>
      <c r="I77" s="5"/>
      <c r="J77" s="5"/>
      <c r="K77" s="5"/>
    </row>
    <row r="78" spans="1:11" ht="12.75" customHeight="1" x14ac:dyDescent="0.2">
      <c r="B78" s="9"/>
      <c r="C78" s="9"/>
      <c r="D78" s="9"/>
      <c r="E78" s="9"/>
      <c r="F78" s="9"/>
      <c r="G78" s="9"/>
      <c r="H78" s="9"/>
      <c r="I78" s="9"/>
      <c r="J78" s="9"/>
      <c r="K78" s="9"/>
    </row>
    <row r="79" spans="1:11" x14ac:dyDescent="0.2">
      <c r="A79" s="5"/>
    </row>
    <row r="80" spans="1:11" x14ac:dyDescent="0.2">
      <c r="A80" s="9"/>
    </row>
    <row r="82" spans="1:11" x14ac:dyDescent="0.2">
      <c r="A82" s="5"/>
      <c r="B82" s="5"/>
      <c r="C82" s="5"/>
      <c r="D82" s="5"/>
      <c r="E82" s="5"/>
      <c r="F82" s="5"/>
      <c r="G82" s="5"/>
      <c r="H82" s="5"/>
      <c r="I82" s="5"/>
      <c r="J82" s="5"/>
      <c r="K82" s="5"/>
    </row>
    <row r="83" spans="1:11" x14ac:dyDescent="0.2">
      <c r="A83" s="574"/>
      <c r="B83" s="574"/>
      <c r="C83" s="574"/>
      <c r="D83" s="574"/>
      <c r="E83" s="574"/>
      <c r="F83" s="574"/>
      <c r="G83" s="574"/>
      <c r="H83" s="574"/>
      <c r="I83" s="574"/>
      <c r="J83" s="574"/>
      <c r="K83" s="574"/>
    </row>
  </sheetData>
  <mergeCells count="15">
    <mergeCell ref="A1:K1"/>
    <mergeCell ref="A83:K83"/>
    <mergeCell ref="A51:K51"/>
    <mergeCell ref="A52:T52"/>
    <mergeCell ref="A53:T53"/>
    <mergeCell ref="A2:M2"/>
    <mergeCell ref="A3:M3"/>
    <mergeCell ref="A4:M4"/>
    <mergeCell ref="A5:A6"/>
    <mergeCell ref="C5:C6"/>
    <mergeCell ref="D5:E5"/>
    <mergeCell ref="F5:G5"/>
    <mergeCell ref="H5:I5"/>
    <mergeCell ref="J5:K5"/>
    <mergeCell ref="L5:M5"/>
  </mergeCells>
  <phoneticPr fontId="9" type="noConversion"/>
  <conditionalFormatting sqref="A7:L46">
    <cfRule type="expression" dxfId="695" priority="7">
      <formula>IF($C7="Total",1,0)</formula>
    </cfRule>
  </conditionalFormatting>
  <conditionalFormatting sqref="A8:A46">
    <cfRule type="expression" dxfId="694" priority="4">
      <formula>IF(OR($C7="Month",$C8="Total",$C7="Total"),0,1)</formula>
    </cfRule>
  </conditionalFormatting>
  <conditionalFormatting sqref="A7">
    <cfRule type="expression" dxfId="693" priority="463">
      <formula>IF(OR(#REF!="Month",$C7="Total",#REF!="Total"),0,1)</formula>
    </cfRule>
  </conditionalFormatting>
  <pageMargins left="0.25" right="0.25" top="0.75" bottom="0.75" header="0.3" footer="0.3"/>
  <pageSetup paperSize="9" scale="56" orientation="portrait" r:id="rId1"/>
  <ignoredErrors>
    <ignoredError sqref="J5" twoDigitTextYea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E105"/>
  <sheetViews>
    <sheetView showGridLines="0" showRowColHeaders="0" topLeftCell="A28" zoomScaleNormal="100" workbookViewId="0">
      <selection activeCell="G35" sqref="G35"/>
    </sheetView>
  </sheetViews>
  <sheetFormatPr defaultColWidth="8.7109375" defaultRowHeight="12.75" x14ac:dyDescent="0.2"/>
  <cols>
    <col min="1" max="25" width="8.7109375" style="2" customWidth="1"/>
    <col min="26" max="26" width="13.28515625" style="2" customWidth="1"/>
    <col min="27" max="27" width="16.5703125" style="2" customWidth="1"/>
    <col min="28" max="28" width="11.7109375" style="2" customWidth="1"/>
    <col min="29" max="30" width="15.140625" style="2" customWidth="1"/>
    <col min="31" max="31" width="18.42578125" style="2" customWidth="1"/>
    <col min="32" max="32" width="11" style="2" customWidth="1"/>
    <col min="33" max="33" width="14.42578125" style="2" customWidth="1"/>
    <col min="34" max="40" width="15.7109375" style="2" customWidth="1"/>
    <col min="41" max="16384" width="8.7109375" style="2"/>
  </cols>
  <sheetData>
    <row r="1" spans="1:31" ht="18" customHeight="1" x14ac:dyDescent="0.2">
      <c r="A1" s="592" t="s">
        <v>196</v>
      </c>
      <c r="B1" s="593"/>
      <c r="C1" s="593"/>
      <c r="D1" s="593"/>
      <c r="E1" s="593"/>
      <c r="F1" s="593"/>
      <c r="G1" s="593"/>
      <c r="H1" s="593"/>
      <c r="I1" s="593"/>
      <c r="J1" s="593"/>
      <c r="K1" s="593"/>
      <c r="L1" s="592"/>
      <c r="M1" s="593"/>
      <c r="N1" s="593"/>
      <c r="O1" s="593"/>
      <c r="P1" s="593"/>
      <c r="Q1" s="593"/>
      <c r="R1" s="593"/>
      <c r="S1" s="593"/>
      <c r="T1" s="593"/>
      <c r="U1" s="593"/>
      <c r="V1" s="593"/>
      <c r="W1" s="583"/>
      <c r="X1" s="584"/>
      <c r="Y1" s="584"/>
      <c r="Z1" s="584"/>
      <c r="AA1" s="584"/>
      <c r="AB1" s="584"/>
      <c r="AC1" s="584"/>
      <c r="AD1" s="584"/>
      <c r="AE1" s="584"/>
    </row>
    <row r="2" spans="1:31" ht="29.25" customHeight="1" x14ac:dyDescent="0.2">
      <c r="A2" s="581" t="s">
        <v>261</v>
      </c>
      <c r="B2" s="581"/>
      <c r="C2" s="581"/>
      <c r="D2" s="581"/>
      <c r="E2" s="581"/>
      <c r="F2" s="581"/>
      <c r="G2" s="581"/>
      <c r="H2" s="581"/>
      <c r="I2" s="581"/>
      <c r="J2" s="581"/>
      <c r="K2" s="581"/>
      <c r="L2" s="581"/>
      <c r="M2" s="581"/>
      <c r="N2" s="449"/>
      <c r="O2" s="449"/>
      <c r="P2" s="449"/>
      <c r="Q2" s="449"/>
      <c r="R2" s="449"/>
      <c r="S2" s="449"/>
      <c r="T2" s="449"/>
      <c r="U2" s="449"/>
      <c r="V2" s="449"/>
      <c r="W2" s="449"/>
      <c r="X2" s="449"/>
      <c r="Y2" s="74"/>
      <c r="Z2" s="74"/>
      <c r="AA2" s="74"/>
      <c r="AB2" s="74"/>
      <c r="AC2" s="74"/>
      <c r="AD2" s="74"/>
      <c r="AE2" s="14"/>
    </row>
    <row r="3" spans="1:31" ht="30" customHeight="1" x14ac:dyDescent="0.2">
      <c r="A3" s="581" t="s">
        <v>140</v>
      </c>
      <c r="B3" s="581"/>
      <c r="C3" s="581"/>
      <c r="D3" s="581"/>
      <c r="E3" s="581"/>
      <c r="F3" s="581"/>
      <c r="G3" s="581"/>
      <c r="H3" s="581"/>
      <c r="I3" s="581"/>
      <c r="J3" s="581"/>
      <c r="K3" s="581"/>
      <c r="L3" s="581"/>
      <c r="M3" s="581"/>
      <c r="N3" s="449"/>
      <c r="O3" s="449"/>
      <c r="P3" s="449"/>
      <c r="Q3" s="449"/>
      <c r="R3" s="449"/>
      <c r="S3" s="449"/>
      <c r="T3" s="449"/>
      <c r="U3" s="449"/>
      <c r="V3" s="449"/>
      <c r="W3" s="449"/>
      <c r="X3" s="449"/>
      <c r="Y3" s="74"/>
      <c r="Z3" s="74"/>
      <c r="AA3" s="74"/>
      <c r="AB3" s="74"/>
      <c r="AC3" s="74"/>
      <c r="AD3" s="74"/>
      <c r="AE3" s="74"/>
    </row>
    <row r="4" spans="1:31" ht="38.25" customHeight="1" thickBot="1" x14ac:dyDescent="0.25">
      <c r="A4" s="575" t="s">
        <v>132</v>
      </c>
      <c r="B4" s="575"/>
      <c r="C4" s="575"/>
      <c r="D4" s="575"/>
      <c r="E4" s="575"/>
      <c r="F4" s="575"/>
      <c r="G4" s="575"/>
      <c r="H4" s="575"/>
      <c r="I4" s="575"/>
      <c r="J4" s="575"/>
      <c r="K4" s="575"/>
      <c r="L4" s="575"/>
      <c r="M4" s="575"/>
      <c r="N4" s="449"/>
      <c r="O4" s="449"/>
      <c r="P4" s="449"/>
      <c r="Q4" s="449"/>
      <c r="R4" s="449"/>
      <c r="S4" s="449"/>
      <c r="T4" s="449"/>
      <c r="U4" s="449"/>
      <c r="V4" s="449"/>
      <c r="W4" s="449"/>
      <c r="X4" s="449"/>
      <c r="Y4" s="74"/>
      <c r="Z4" s="74"/>
      <c r="AA4" s="74"/>
      <c r="AB4" s="74"/>
      <c r="AC4" s="74"/>
      <c r="AD4" s="74"/>
      <c r="AE4" s="74"/>
    </row>
    <row r="5" spans="1:31" x14ac:dyDescent="0.2">
      <c r="A5" s="551" t="s">
        <v>23</v>
      </c>
      <c r="B5" s="552" t="s">
        <v>69</v>
      </c>
      <c r="C5" s="562" t="s">
        <v>77</v>
      </c>
      <c r="D5" s="563"/>
      <c r="E5" s="562" t="s">
        <v>70</v>
      </c>
      <c r="F5" s="563"/>
      <c r="G5" s="562" t="s">
        <v>75</v>
      </c>
      <c r="H5" s="563"/>
      <c r="I5" s="562" t="s">
        <v>72</v>
      </c>
      <c r="J5" s="563"/>
      <c r="K5" s="562" t="s">
        <v>73</v>
      </c>
      <c r="L5" s="563"/>
      <c r="M5" s="562" t="s">
        <v>74</v>
      </c>
      <c r="N5" s="563"/>
      <c r="O5" s="562" t="s">
        <v>76</v>
      </c>
      <c r="P5" s="563"/>
      <c r="Q5" s="562" t="s">
        <v>71</v>
      </c>
      <c r="R5" s="563"/>
      <c r="S5" s="562" t="s">
        <v>78</v>
      </c>
      <c r="T5" s="563"/>
      <c r="U5" s="562" t="s">
        <v>5</v>
      </c>
      <c r="V5" s="563"/>
      <c r="W5" s="562" t="s">
        <v>7</v>
      </c>
      <c r="X5" s="563"/>
      <c r="Y5" s="336"/>
      <c r="Z5" s="336"/>
      <c r="AA5" s="336"/>
      <c r="AB5" s="336"/>
      <c r="AC5" s="336"/>
      <c r="AD5" s="336"/>
      <c r="AE5" s="336"/>
    </row>
    <row r="6" spans="1:31" s="134" customFormat="1" ht="15" customHeight="1" thickBot="1" x14ac:dyDescent="0.25">
      <c r="A6" s="569"/>
      <c r="B6" s="570"/>
      <c r="C6" s="275" t="s">
        <v>192</v>
      </c>
      <c r="D6" s="276" t="s">
        <v>193</v>
      </c>
      <c r="E6" s="116" t="s">
        <v>192</v>
      </c>
      <c r="F6" s="276" t="s">
        <v>193</v>
      </c>
      <c r="G6" s="275" t="s">
        <v>192</v>
      </c>
      <c r="H6" s="276" t="s">
        <v>193</v>
      </c>
      <c r="I6" s="275" t="s">
        <v>192</v>
      </c>
      <c r="J6" s="276" t="s">
        <v>193</v>
      </c>
      <c r="K6" s="275" t="s">
        <v>192</v>
      </c>
      <c r="L6" s="276" t="s">
        <v>193</v>
      </c>
      <c r="M6" s="275" t="s">
        <v>192</v>
      </c>
      <c r="N6" s="276" t="s">
        <v>193</v>
      </c>
      <c r="O6" s="275" t="s">
        <v>192</v>
      </c>
      <c r="P6" s="276" t="s">
        <v>193</v>
      </c>
      <c r="Q6" s="275" t="s">
        <v>192</v>
      </c>
      <c r="R6" s="276" t="s">
        <v>193</v>
      </c>
      <c r="S6" s="116" t="s">
        <v>192</v>
      </c>
      <c r="T6" s="276" t="s">
        <v>193</v>
      </c>
      <c r="U6" s="275" t="s">
        <v>192</v>
      </c>
      <c r="V6" s="276" t="s">
        <v>193</v>
      </c>
      <c r="W6" s="275" t="s">
        <v>192</v>
      </c>
      <c r="X6" s="276" t="s">
        <v>193</v>
      </c>
    </row>
    <row r="7" spans="1:31" x14ac:dyDescent="0.2">
      <c r="A7" s="1">
        <v>2018</v>
      </c>
      <c r="B7" s="117">
        <v>1</v>
      </c>
      <c r="C7" s="68">
        <v>620</v>
      </c>
      <c r="D7" s="98">
        <v>33.200000000000003</v>
      </c>
      <c r="E7" s="68">
        <v>472</v>
      </c>
      <c r="F7" s="98">
        <v>25.2</v>
      </c>
      <c r="G7" s="68">
        <v>197</v>
      </c>
      <c r="H7" s="98">
        <v>10.5</v>
      </c>
      <c r="I7" s="68">
        <v>106</v>
      </c>
      <c r="J7" s="98">
        <v>5.7</v>
      </c>
      <c r="K7" s="68">
        <v>113</v>
      </c>
      <c r="L7" s="98">
        <v>6</v>
      </c>
      <c r="M7" s="68">
        <v>83</v>
      </c>
      <c r="N7" s="98">
        <v>4.4000000000000004</v>
      </c>
      <c r="O7" s="68">
        <v>89</v>
      </c>
      <c r="P7" s="98">
        <v>4.8</v>
      </c>
      <c r="Q7" s="68">
        <v>56</v>
      </c>
      <c r="R7" s="98">
        <v>3</v>
      </c>
      <c r="S7" s="68">
        <v>134</v>
      </c>
      <c r="T7" s="98">
        <v>7.2</v>
      </c>
      <c r="U7" s="68">
        <v>0</v>
      </c>
      <c r="V7" s="98">
        <v>0</v>
      </c>
      <c r="W7" s="318">
        <v>1870</v>
      </c>
      <c r="X7" s="314">
        <v>9.3000000000000007</v>
      </c>
    </row>
    <row r="8" spans="1:31" x14ac:dyDescent="0.2">
      <c r="A8" s="26" t="s">
        <v>33</v>
      </c>
      <c r="B8" s="117">
        <v>2</v>
      </c>
      <c r="C8" s="68">
        <v>427</v>
      </c>
      <c r="D8" s="98">
        <v>27.7</v>
      </c>
      <c r="E8" s="68">
        <v>427</v>
      </c>
      <c r="F8" s="98">
        <v>27.7</v>
      </c>
      <c r="G8" s="68">
        <v>161</v>
      </c>
      <c r="H8" s="98">
        <v>10.4</v>
      </c>
      <c r="I8" s="68">
        <v>89</v>
      </c>
      <c r="J8" s="98">
        <v>5.8</v>
      </c>
      <c r="K8" s="68">
        <v>111</v>
      </c>
      <c r="L8" s="98">
        <v>7.2</v>
      </c>
      <c r="M8" s="68">
        <v>62</v>
      </c>
      <c r="N8" s="98">
        <v>4</v>
      </c>
      <c r="O8" s="68">
        <v>83</v>
      </c>
      <c r="P8" s="98">
        <v>5.4</v>
      </c>
      <c r="Q8" s="68">
        <v>48</v>
      </c>
      <c r="R8" s="98">
        <v>3.1</v>
      </c>
      <c r="S8" s="68">
        <v>136</v>
      </c>
      <c r="T8" s="98">
        <v>8.8000000000000007</v>
      </c>
      <c r="U8" s="68">
        <v>0</v>
      </c>
      <c r="V8" s="98">
        <v>0</v>
      </c>
      <c r="W8" s="318">
        <v>1544</v>
      </c>
      <c r="X8" s="314">
        <v>7.7</v>
      </c>
    </row>
    <row r="9" spans="1:31" x14ac:dyDescent="0.2">
      <c r="A9" s="26" t="s">
        <v>33</v>
      </c>
      <c r="B9" s="117">
        <v>3</v>
      </c>
      <c r="C9" s="68">
        <v>499</v>
      </c>
      <c r="D9" s="98">
        <v>28.3</v>
      </c>
      <c r="E9" s="68">
        <v>462</v>
      </c>
      <c r="F9" s="98">
        <v>26.2</v>
      </c>
      <c r="G9" s="68">
        <v>209</v>
      </c>
      <c r="H9" s="98">
        <v>11.8</v>
      </c>
      <c r="I9" s="68">
        <v>99</v>
      </c>
      <c r="J9" s="98">
        <v>5.6</v>
      </c>
      <c r="K9" s="68">
        <v>127</v>
      </c>
      <c r="L9" s="98">
        <v>7.2</v>
      </c>
      <c r="M9" s="68">
        <v>83</v>
      </c>
      <c r="N9" s="98">
        <v>4.7</v>
      </c>
      <c r="O9" s="68">
        <v>78</v>
      </c>
      <c r="P9" s="98">
        <v>4.4000000000000004</v>
      </c>
      <c r="Q9" s="68">
        <v>48</v>
      </c>
      <c r="R9" s="98">
        <v>2.7</v>
      </c>
      <c r="S9" s="68">
        <v>159</v>
      </c>
      <c r="T9" s="98">
        <v>9</v>
      </c>
      <c r="U9" s="68">
        <v>0</v>
      </c>
      <c r="V9" s="98">
        <v>0</v>
      </c>
      <c r="W9" s="318">
        <v>1764</v>
      </c>
      <c r="X9" s="314">
        <v>8.6999999999999993</v>
      </c>
    </row>
    <row r="10" spans="1:31" x14ac:dyDescent="0.2">
      <c r="A10" s="26" t="s">
        <v>33</v>
      </c>
      <c r="B10" s="117">
        <v>4</v>
      </c>
      <c r="C10" s="68">
        <v>425</v>
      </c>
      <c r="D10" s="98">
        <v>26.1</v>
      </c>
      <c r="E10" s="68">
        <v>430</v>
      </c>
      <c r="F10" s="98">
        <v>26.4</v>
      </c>
      <c r="G10" s="68">
        <v>212</v>
      </c>
      <c r="H10" s="98">
        <v>13</v>
      </c>
      <c r="I10" s="68">
        <v>100</v>
      </c>
      <c r="J10" s="98">
        <v>6.1</v>
      </c>
      <c r="K10" s="68">
        <v>99</v>
      </c>
      <c r="L10" s="98">
        <v>6.1</v>
      </c>
      <c r="M10" s="68">
        <v>79</v>
      </c>
      <c r="N10" s="98">
        <v>4.9000000000000004</v>
      </c>
      <c r="O10" s="68">
        <v>82</v>
      </c>
      <c r="P10" s="98">
        <v>5</v>
      </c>
      <c r="Q10" s="68">
        <v>62</v>
      </c>
      <c r="R10" s="98">
        <v>3.8</v>
      </c>
      <c r="S10" s="68">
        <v>138</v>
      </c>
      <c r="T10" s="98">
        <v>8.5</v>
      </c>
      <c r="U10" s="68">
        <v>0</v>
      </c>
      <c r="V10" s="98">
        <v>0</v>
      </c>
      <c r="W10" s="318">
        <v>1627</v>
      </c>
      <c r="X10" s="314">
        <v>8.1</v>
      </c>
    </row>
    <row r="11" spans="1:31" x14ac:dyDescent="0.2">
      <c r="A11" s="26" t="s">
        <v>33</v>
      </c>
      <c r="B11" s="117">
        <v>5</v>
      </c>
      <c r="C11" s="68">
        <v>447</v>
      </c>
      <c r="D11" s="98">
        <v>26.5</v>
      </c>
      <c r="E11" s="68">
        <v>464</v>
      </c>
      <c r="F11" s="98">
        <v>27.5</v>
      </c>
      <c r="G11" s="68">
        <v>188</v>
      </c>
      <c r="H11" s="98">
        <v>11.1</v>
      </c>
      <c r="I11" s="68">
        <v>115</v>
      </c>
      <c r="J11" s="98">
        <v>6.8</v>
      </c>
      <c r="K11" s="68">
        <v>99</v>
      </c>
      <c r="L11" s="98">
        <v>5.9</v>
      </c>
      <c r="M11" s="68">
        <v>76</v>
      </c>
      <c r="N11" s="98">
        <v>4.5</v>
      </c>
      <c r="O11" s="68">
        <v>79</v>
      </c>
      <c r="P11" s="98">
        <v>4.7</v>
      </c>
      <c r="Q11" s="68">
        <v>56</v>
      </c>
      <c r="R11" s="98">
        <v>3.3</v>
      </c>
      <c r="S11" s="68">
        <v>164</v>
      </c>
      <c r="T11" s="98">
        <v>9.6999999999999993</v>
      </c>
      <c r="U11" s="68">
        <v>0</v>
      </c>
      <c r="V11" s="98">
        <v>0</v>
      </c>
      <c r="W11" s="318">
        <v>1688</v>
      </c>
      <c r="X11" s="314">
        <v>8.4</v>
      </c>
    </row>
    <row r="12" spans="1:31" x14ac:dyDescent="0.2">
      <c r="A12" s="26" t="s">
        <v>33</v>
      </c>
      <c r="B12" s="117">
        <v>6</v>
      </c>
      <c r="C12" s="68">
        <v>342</v>
      </c>
      <c r="D12" s="98">
        <v>22</v>
      </c>
      <c r="E12" s="68">
        <v>447</v>
      </c>
      <c r="F12" s="98">
        <v>28.8</v>
      </c>
      <c r="G12" s="68">
        <v>171</v>
      </c>
      <c r="H12" s="98">
        <v>11</v>
      </c>
      <c r="I12" s="68">
        <v>110</v>
      </c>
      <c r="J12" s="98">
        <v>7.1</v>
      </c>
      <c r="K12" s="68">
        <v>94</v>
      </c>
      <c r="L12" s="98">
        <v>6.1</v>
      </c>
      <c r="M12" s="68">
        <v>90</v>
      </c>
      <c r="N12" s="98">
        <v>5.8</v>
      </c>
      <c r="O12" s="68">
        <v>65</v>
      </c>
      <c r="P12" s="98">
        <v>4.2</v>
      </c>
      <c r="Q12" s="68">
        <v>51</v>
      </c>
      <c r="R12" s="98">
        <v>3.3</v>
      </c>
      <c r="S12" s="68">
        <v>183</v>
      </c>
      <c r="T12" s="98">
        <v>11.8</v>
      </c>
      <c r="U12" s="68">
        <v>0</v>
      </c>
      <c r="V12" s="98">
        <v>0</v>
      </c>
      <c r="W12" s="318">
        <v>1553</v>
      </c>
      <c r="X12" s="314">
        <v>7.7</v>
      </c>
    </row>
    <row r="13" spans="1:31" x14ac:dyDescent="0.2">
      <c r="A13" s="26" t="s">
        <v>33</v>
      </c>
      <c r="B13" s="117">
        <v>7</v>
      </c>
      <c r="C13" s="68">
        <v>344</v>
      </c>
      <c r="D13" s="98">
        <v>21.8</v>
      </c>
      <c r="E13" s="68">
        <v>517</v>
      </c>
      <c r="F13" s="98">
        <v>32.700000000000003</v>
      </c>
      <c r="G13" s="68">
        <v>173</v>
      </c>
      <c r="H13" s="98">
        <v>11</v>
      </c>
      <c r="I13" s="68">
        <v>88</v>
      </c>
      <c r="J13" s="98">
        <v>5.6</v>
      </c>
      <c r="K13" s="68">
        <v>80</v>
      </c>
      <c r="L13" s="98">
        <v>5.0999999999999996</v>
      </c>
      <c r="M13" s="68">
        <v>92</v>
      </c>
      <c r="N13" s="98">
        <v>5.8</v>
      </c>
      <c r="O13" s="68">
        <v>57</v>
      </c>
      <c r="P13" s="98">
        <v>3.6</v>
      </c>
      <c r="Q13" s="68">
        <v>48</v>
      </c>
      <c r="R13" s="98">
        <v>3</v>
      </c>
      <c r="S13" s="68">
        <v>180</v>
      </c>
      <c r="T13" s="98">
        <v>11.4</v>
      </c>
      <c r="U13" s="68">
        <v>0</v>
      </c>
      <c r="V13" s="98">
        <v>0</v>
      </c>
      <c r="W13" s="318">
        <v>1579</v>
      </c>
      <c r="X13" s="314">
        <v>7.8</v>
      </c>
    </row>
    <row r="14" spans="1:31" x14ac:dyDescent="0.2">
      <c r="A14" s="26" t="s">
        <v>33</v>
      </c>
      <c r="B14" s="117">
        <v>8</v>
      </c>
      <c r="C14" s="68">
        <v>321</v>
      </c>
      <c r="D14" s="98">
        <v>20.6</v>
      </c>
      <c r="E14" s="68">
        <v>471</v>
      </c>
      <c r="F14" s="98">
        <v>30.2</v>
      </c>
      <c r="G14" s="68">
        <v>189</v>
      </c>
      <c r="H14" s="98">
        <v>12.1</v>
      </c>
      <c r="I14" s="68">
        <v>122</v>
      </c>
      <c r="J14" s="98">
        <v>7.8</v>
      </c>
      <c r="K14" s="68">
        <v>75</v>
      </c>
      <c r="L14" s="98">
        <v>4.8</v>
      </c>
      <c r="M14" s="68">
        <v>82</v>
      </c>
      <c r="N14" s="98">
        <v>5.3</v>
      </c>
      <c r="O14" s="68">
        <v>74</v>
      </c>
      <c r="P14" s="98">
        <v>4.7</v>
      </c>
      <c r="Q14" s="68">
        <v>48</v>
      </c>
      <c r="R14" s="98">
        <v>3.1</v>
      </c>
      <c r="S14" s="68">
        <v>179</v>
      </c>
      <c r="T14" s="98">
        <v>11.5</v>
      </c>
      <c r="U14" s="68">
        <v>0</v>
      </c>
      <c r="V14" s="98">
        <v>0</v>
      </c>
      <c r="W14" s="318">
        <v>1561</v>
      </c>
      <c r="X14" s="314">
        <v>7.7</v>
      </c>
    </row>
    <row r="15" spans="1:31" x14ac:dyDescent="0.2">
      <c r="A15" s="26" t="s">
        <v>33</v>
      </c>
      <c r="B15" s="117">
        <v>9</v>
      </c>
      <c r="C15" s="68">
        <v>435</v>
      </c>
      <c r="D15" s="98">
        <v>27.5</v>
      </c>
      <c r="E15" s="68">
        <v>454</v>
      </c>
      <c r="F15" s="98">
        <v>28.7</v>
      </c>
      <c r="G15" s="68">
        <v>157</v>
      </c>
      <c r="H15" s="98">
        <v>9.9</v>
      </c>
      <c r="I15" s="68">
        <v>102</v>
      </c>
      <c r="J15" s="98">
        <v>6.5</v>
      </c>
      <c r="K15" s="68">
        <v>80</v>
      </c>
      <c r="L15" s="98">
        <v>5.0999999999999996</v>
      </c>
      <c r="M15" s="68">
        <v>95</v>
      </c>
      <c r="N15" s="98">
        <v>6</v>
      </c>
      <c r="O15" s="68">
        <v>61</v>
      </c>
      <c r="P15" s="98">
        <v>3.9</v>
      </c>
      <c r="Q15" s="68">
        <v>47</v>
      </c>
      <c r="R15" s="98">
        <v>3</v>
      </c>
      <c r="S15" s="68">
        <v>149</v>
      </c>
      <c r="T15" s="98">
        <v>9.4</v>
      </c>
      <c r="U15" s="68">
        <v>0</v>
      </c>
      <c r="V15" s="98">
        <v>0</v>
      </c>
      <c r="W15" s="318">
        <v>1580</v>
      </c>
      <c r="X15" s="314">
        <v>7.8</v>
      </c>
    </row>
    <row r="16" spans="1:31" x14ac:dyDescent="0.2">
      <c r="A16" s="26" t="s">
        <v>33</v>
      </c>
      <c r="B16" s="117">
        <v>10</v>
      </c>
      <c r="C16" s="68">
        <v>554</v>
      </c>
      <c r="D16" s="98">
        <v>30.4</v>
      </c>
      <c r="E16" s="68">
        <v>492</v>
      </c>
      <c r="F16" s="98">
        <v>27</v>
      </c>
      <c r="G16" s="68">
        <v>207</v>
      </c>
      <c r="H16" s="98">
        <v>11.4</v>
      </c>
      <c r="I16" s="68">
        <v>107</v>
      </c>
      <c r="J16" s="98">
        <v>5.9</v>
      </c>
      <c r="K16" s="68">
        <v>73</v>
      </c>
      <c r="L16" s="98">
        <v>4</v>
      </c>
      <c r="M16" s="68">
        <v>92</v>
      </c>
      <c r="N16" s="98">
        <v>5.0999999999999996</v>
      </c>
      <c r="O16" s="68">
        <v>56</v>
      </c>
      <c r="P16" s="98">
        <v>3.1</v>
      </c>
      <c r="Q16" s="68">
        <v>54</v>
      </c>
      <c r="R16" s="98">
        <v>3</v>
      </c>
      <c r="S16" s="68">
        <v>186</v>
      </c>
      <c r="T16" s="98">
        <v>10.199999999999999</v>
      </c>
      <c r="U16" s="68">
        <v>0</v>
      </c>
      <c r="V16" s="98">
        <v>0</v>
      </c>
      <c r="W16" s="318">
        <v>1821</v>
      </c>
      <c r="X16" s="314">
        <v>9</v>
      </c>
    </row>
    <row r="17" spans="1:24" x14ac:dyDescent="0.2">
      <c r="A17" s="26" t="s">
        <v>33</v>
      </c>
      <c r="B17" s="117">
        <v>11</v>
      </c>
      <c r="C17" s="68">
        <v>786</v>
      </c>
      <c r="D17" s="98">
        <v>42.9</v>
      </c>
      <c r="E17" s="68">
        <v>417</v>
      </c>
      <c r="F17" s="98">
        <v>22.7</v>
      </c>
      <c r="G17" s="68">
        <v>164</v>
      </c>
      <c r="H17" s="98">
        <v>8.9</v>
      </c>
      <c r="I17" s="68">
        <v>95</v>
      </c>
      <c r="J17" s="98">
        <v>5.2</v>
      </c>
      <c r="K17" s="68">
        <v>96</v>
      </c>
      <c r="L17" s="98">
        <v>5.2</v>
      </c>
      <c r="M17" s="68">
        <v>58</v>
      </c>
      <c r="N17" s="98">
        <v>3.2</v>
      </c>
      <c r="O17" s="68">
        <v>66</v>
      </c>
      <c r="P17" s="98">
        <v>3.6</v>
      </c>
      <c r="Q17" s="68">
        <v>34</v>
      </c>
      <c r="R17" s="98">
        <v>1.9</v>
      </c>
      <c r="S17" s="68">
        <v>118</v>
      </c>
      <c r="T17" s="98">
        <v>6.4</v>
      </c>
      <c r="U17" s="68">
        <v>0</v>
      </c>
      <c r="V17" s="98">
        <v>0</v>
      </c>
      <c r="W17" s="318">
        <v>1834</v>
      </c>
      <c r="X17" s="314">
        <v>9.1</v>
      </c>
    </row>
    <row r="18" spans="1:24" x14ac:dyDescent="0.2">
      <c r="A18" s="26" t="s">
        <v>33</v>
      </c>
      <c r="B18" s="117">
        <v>12</v>
      </c>
      <c r="C18" s="68">
        <v>763</v>
      </c>
      <c r="D18" s="98">
        <v>43.4</v>
      </c>
      <c r="E18" s="68">
        <v>337</v>
      </c>
      <c r="F18" s="98">
        <v>19.2</v>
      </c>
      <c r="G18" s="68">
        <v>187</v>
      </c>
      <c r="H18" s="98">
        <v>10.6</v>
      </c>
      <c r="I18" s="68">
        <v>92</v>
      </c>
      <c r="J18" s="98">
        <v>5.2</v>
      </c>
      <c r="K18" s="68">
        <v>101</v>
      </c>
      <c r="L18" s="98">
        <v>5.7</v>
      </c>
      <c r="M18" s="68">
        <v>43</v>
      </c>
      <c r="N18" s="98">
        <v>2.4</v>
      </c>
      <c r="O18" s="68">
        <v>57</v>
      </c>
      <c r="P18" s="98">
        <v>3.2</v>
      </c>
      <c r="Q18" s="68">
        <v>45</v>
      </c>
      <c r="R18" s="98">
        <v>2.6</v>
      </c>
      <c r="S18" s="68">
        <v>134</v>
      </c>
      <c r="T18" s="98">
        <v>7.6</v>
      </c>
      <c r="U18" s="68">
        <v>0</v>
      </c>
      <c r="V18" s="98">
        <v>0</v>
      </c>
      <c r="W18" s="318">
        <v>1759</v>
      </c>
      <c r="X18" s="314">
        <v>8.6999999999999993</v>
      </c>
    </row>
    <row r="19" spans="1:24" x14ac:dyDescent="0.2">
      <c r="A19" s="26">
        <v>2018</v>
      </c>
      <c r="B19" s="71" t="s">
        <v>7</v>
      </c>
      <c r="C19" s="68">
        <f>SUBTOTAL(109,C7:C18)</f>
        <v>5963</v>
      </c>
      <c r="D19" s="98" t="str">
        <f>CONCATENATE("(",FIXED(_tbl7[[#This Row],[Blood / lymphatic]]/_tbl7[[#This Row],[Total]]*100,1),")")</f>
        <v>(29.5)</v>
      </c>
      <c r="E19" s="68">
        <f>SUBTOTAL(109,E7:E18)</f>
        <v>5390</v>
      </c>
      <c r="F19" s="98" t="str">
        <f>CONCATENATE("(",FIXED(_tbl7[[#This Row],[Body wall and cavities]]/_tbl7[[#This Row],[Total]]*100,1),")")</f>
        <v>(26.7)</v>
      </c>
      <c r="G19" s="68">
        <f>SUBTOTAL(109,G7:G18)</f>
        <v>2215</v>
      </c>
      <c r="H19" s="98" t="str">
        <f>CONCATENATE("(",FIXED(_tbl7[[#This Row],[Cardiovascular]]/_tbl7[[#This Row],[Total]]*100,1),")")</f>
        <v>(11.0)</v>
      </c>
      <c r="I19" s="68">
        <f>SUBTOTAL(109,I7:I18)</f>
        <v>1225</v>
      </c>
      <c r="J19" s="98" t="str">
        <f>CONCATENATE("(",FIXED(_tbl7[[#This Row],[Endocrine / metabolic]]/_tbl7[[#This Row],[Total]]*100,1),")")</f>
        <v>(6.1)</v>
      </c>
      <c r="K19" s="68">
        <f>SUBTOTAL(109,K7:K18)</f>
        <v>1148</v>
      </c>
      <c r="L19" s="98" t="str">
        <f>CONCATENATE("(",FIXED(_tbl7[[#This Row],[Gastrointestinal]]/_tbl7[[#This Row],[Total]]*100,1),")")</f>
        <v>(5.7)</v>
      </c>
      <c r="M19" s="68">
        <f>SUBTOTAL(109,M7:M18)</f>
        <v>935</v>
      </c>
      <c r="N19" s="98" t="str">
        <f>CONCATENATE("(",FIXED(_tbl7[[#This Row],[Infection]]/_tbl7[[#This Row],[Total]]*100,1),")")</f>
        <v>(4.6)</v>
      </c>
      <c r="O19" s="68">
        <f>SUBTOTAL(109,O7:O18)</f>
        <v>847</v>
      </c>
      <c r="P19" s="98" t="str">
        <f>CONCATENATE("(",FIXED(_tbl7[[#This Row],[Multisystem]]/_tbl7[[#This Row],[Total]]*100,1),")")</f>
        <v>(4.2)</v>
      </c>
      <c r="Q19" s="68">
        <f>SUBTOTAL(109,Q7:Q18)</f>
        <v>597</v>
      </c>
      <c r="R19" s="98" t="str">
        <f>CONCATENATE("(",FIXED(_tbl7[[#This Row],[Multisystem]]/_tbl7[[#This Row],[Total]]*100,1),")")</f>
        <v>(4.2)</v>
      </c>
      <c r="S19" s="68">
        <f>SUBTOTAL(109,S7:S18)</f>
        <v>1860</v>
      </c>
      <c r="T19" s="98" t="str">
        <f>CONCATENATE("(",FIXED(_tbl7[[#This Row],[Neurological]]/_tbl7[[#This Row],[Total]]*100,1),")")</f>
        <v>(9.2)</v>
      </c>
      <c r="U19" s="68">
        <f>SUBTOTAL(109,U7:U18)</f>
        <v>0</v>
      </c>
      <c r="V19" s="98" t="str">
        <f>CONCATENATE("(",FIXED(_tbl7[[#This Row],[Oncology]]/_tbl7[[#This Row],[Total]]*100,1),")")</f>
        <v>(0.0)</v>
      </c>
      <c r="W19" s="295">
        <f>SUBTOTAL(109,W7:W18)</f>
        <v>20180</v>
      </c>
      <c r="X19" s="314" t="str">
        <f>CONCATENATE("(",FIXED(_tbl7[[#This Row],[Total]]/$W$46*100,1),")")</f>
        <v>(35.4)</v>
      </c>
    </row>
    <row r="20" spans="1:24" x14ac:dyDescent="0.2">
      <c r="A20" s="26">
        <v>2019</v>
      </c>
      <c r="B20" s="117">
        <v>1</v>
      </c>
      <c r="C20" s="68">
        <v>523</v>
      </c>
      <c r="D20" s="98">
        <v>30.1</v>
      </c>
      <c r="E20" s="68">
        <v>480</v>
      </c>
      <c r="F20" s="98">
        <v>27.6</v>
      </c>
      <c r="G20" s="68">
        <v>202</v>
      </c>
      <c r="H20" s="98">
        <v>11.6</v>
      </c>
      <c r="I20" s="68">
        <v>103</v>
      </c>
      <c r="J20" s="98">
        <v>5.9</v>
      </c>
      <c r="K20" s="68">
        <v>104</v>
      </c>
      <c r="L20" s="98">
        <v>6</v>
      </c>
      <c r="M20" s="68">
        <v>77</v>
      </c>
      <c r="N20" s="98">
        <v>4.4000000000000004</v>
      </c>
      <c r="O20" s="68">
        <v>60</v>
      </c>
      <c r="P20" s="98">
        <v>3.5</v>
      </c>
      <c r="Q20" s="68">
        <v>57</v>
      </c>
      <c r="R20" s="98">
        <v>3.3</v>
      </c>
      <c r="S20" s="68">
        <v>131</v>
      </c>
      <c r="T20" s="98">
        <v>7.5</v>
      </c>
      <c r="U20" s="68">
        <v>1</v>
      </c>
      <c r="V20" s="98">
        <v>0.1</v>
      </c>
      <c r="W20" s="318">
        <v>1738</v>
      </c>
      <c r="X20" s="314">
        <v>8.5</v>
      </c>
    </row>
    <row r="21" spans="1:24" x14ac:dyDescent="0.2">
      <c r="A21" s="26" t="s">
        <v>66</v>
      </c>
      <c r="B21" s="117">
        <v>2</v>
      </c>
      <c r="C21" s="68">
        <v>455</v>
      </c>
      <c r="D21" s="98">
        <v>28.2</v>
      </c>
      <c r="E21" s="68">
        <v>459</v>
      </c>
      <c r="F21" s="98">
        <v>28.4</v>
      </c>
      <c r="G21" s="68">
        <v>198</v>
      </c>
      <c r="H21" s="98">
        <v>12.3</v>
      </c>
      <c r="I21" s="68">
        <v>89</v>
      </c>
      <c r="J21" s="98">
        <v>5.5</v>
      </c>
      <c r="K21" s="68">
        <v>115</v>
      </c>
      <c r="L21" s="98">
        <v>7.1</v>
      </c>
      <c r="M21" s="68">
        <v>56</v>
      </c>
      <c r="N21" s="98">
        <v>3.5</v>
      </c>
      <c r="O21" s="68">
        <v>51</v>
      </c>
      <c r="P21" s="98">
        <v>3.2</v>
      </c>
      <c r="Q21" s="68">
        <v>56</v>
      </c>
      <c r="R21" s="98">
        <v>3.5</v>
      </c>
      <c r="S21" s="68">
        <v>136</v>
      </c>
      <c r="T21" s="98">
        <v>8.4</v>
      </c>
      <c r="U21" s="68">
        <v>1</v>
      </c>
      <c r="V21" s="98">
        <v>0.1</v>
      </c>
      <c r="W21" s="318">
        <v>1616</v>
      </c>
      <c r="X21" s="314">
        <v>7.9</v>
      </c>
    </row>
    <row r="22" spans="1:24" x14ac:dyDescent="0.2">
      <c r="A22" s="26" t="s">
        <v>66</v>
      </c>
      <c r="B22" s="117">
        <v>3</v>
      </c>
      <c r="C22" s="68">
        <v>502</v>
      </c>
      <c r="D22" s="98">
        <v>28.5</v>
      </c>
      <c r="E22" s="68">
        <v>466</v>
      </c>
      <c r="F22" s="98">
        <v>26.5</v>
      </c>
      <c r="G22" s="68">
        <v>211</v>
      </c>
      <c r="H22" s="98">
        <v>12</v>
      </c>
      <c r="I22" s="68">
        <v>110</v>
      </c>
      <c r="J22" s="98">
        <v>6.2</v>
      </c>
      <c r="K22" s="68">
        <v>115</v>
      </c>
      <c r="L22" s="98">
        <v>6.5</v>
      </c>
      <c r="M22" s="68">
        <v>79</v>
      </c>
      <c r="N22" s="98">
        <v>4.5</v>
      </c>
      <c r="O22" s="68">
        <v>56</v>
      </c>
      <c r="P22" s="98">
        <v>3.2</v>
      </c>
      <c r="Q22" s="68">
        <v>63</v>
      </c>
      <c r="R22" s="98">
        <v>3.6</v>
      </c>
      <c r="S22" s="68">
        <v>157</v>
      </c>
      <c r="T22" s="98">
        <v>8.9</v>
      </c>
      <c r="U22" s="68">
        <v>2</v>
      </c>
      <c r="V22" s="98">
        <v>0.1</v>
      </c>
      <c r="W22" s="318">
        <v>1761</v>
      </c>
      <c r="X22" s="314">
        <v>8.6</v>
      </c>
    </row>
    <row r="23" spans="1:24" x14ac:dyDescent="0.2">
      <c r="A23" s="26" t="s">
        <v>66</v>
      </c>
      <c r="B23" s="117">
        <v>4</v>
      </c>
      <c r="C23" s="68">
        <v>476</v>
      </c>
      <c r="D23" s="98">
        <v>28.4</v>
      </c>
      <c r="E23" s="68">
        <v>445</v>
      </c>
      <c r="F23" s="98">
        <v>26.5</v>
      </c>
      <c r="G23" s="68">
        <v>213</v>
      </c>
      <c r="H23" s="98">
        <v>12.7</v>
      </c>
      <c r="I23" s="68">
        <v>100</v>
      </c>
      <c r="J23" s="98">
        <v>6</v>
      </c>
      <c r="K23" s="68">
        <v>94</v>
      </c>
      <c r="L23" s="98">
        <v>5.6</v>
      </c>
      <c r="M23" s="68">
        <v>78</v>
      </c>
      <c r="N23" s="98">
        <v>4.7</v>
      </c>
      <c r="O23" s="68">
        <v>48</v>
      </c>
      <c r="P23" s="98">
        <v>2.9</v>
      </c>
      <c r="Q23" s="68">
        <v>56</v>
      </c>
      <c r="R23" s="98">
        <v>3.3</v>
      </c>
      <c r="S23" s="68">
        <v>167</v>
      </c>
      <c r="T23" s="98">
        <v>10</v>
      </c>
      <c r="U23" s="68">
        <v>0</v>
      </c>
      <c r="V23" s="98">
        <v>0</v>
      </c>
      <c r="W23" s="318">
        <v>1677</v>
      </c>
      <c r="X23" s="314">
        <v>8.1999999999999993</v>
      </c>
    </row>
    <row r="24" spans="1:24" x14ac:dyDescent="0.2">
      <c r="A24" s="26" t="s">
        <v>66</v>
      </c>
      <c r="B24" s="117">
        <v>5</v>
      </c>
      <c r="C24" s="68">
        <v>435</v>
      </c>
      <c r="D24" s="98">
        <v>26.7</v>
      </c>
      <c r="E24" s="68">
        <v>457</v>
      </c>
      <c r="F24" s="98">
        <v>28.1</v>
      </c>
      <c r="G24" s="68">
        <v>190</v>
      </c>
      <c r="H24" s="98">
        <v>11.7</v>
      </c>
      <c r="I24" s="68">
        <v>108</v>
      </c>
      <c r="J24" s="98">
        <v>6.6</v>
      </c>
      <c r="K24" s="68">
        <v>72</v>
      </c>
      <c r="L24" s="98">
        <v>4.4000000000000004</v>
      </c>
      <c r="M24" s="68">
        <v>77</v>
      </c>
      <c r="N24" s="98">
        <v>4.7</v>
      </c>
      <c r="O24" s="68">
        <v>78</v>
      </c>
      <c r="P24" s="98">
        <v>4.8</v>
      </c>
      <c r="Q24" s="68">
        <v>46</v>
      </c>
      <c r="R24" s="98">
        <v>2.8</v>
      </c>
      <c r="S24" s="68">
        <v>164</v>
      </c>
      <c r="T24" s="98">
        <v>10.1</v>
      </c>
      <c r="U24" s="68">
        <v>1</v>
      </c>
      <c r="V24" s="98">
        <v>0.1</v>
      </c>
      <c r="W24" s="318">
        <v>1628</v>
      </c>
      <c r="X24" s="314">
        <v>8</v>
      </c>
    </row>
    <row r="25" spans="1:24" x14ac:dyDescent="0.2">
      <c r="A25" s="26" t="s">
        <v>66</v>
      </c>
      <c r="B25" s="117">
        <v>6</v>
      </c>
      <c r="C25" s="68">
        <v>386</v>
      </c>
      <c r="D25" s="98">
        <v>24.5</v>
      </c>
      <c r="E25" s="68">
        <v>415</v>
      </c>
      <c r="F25" s="98">
        <v>26.3</v>
      </c>
      <c r="G25" s="68">
        <v>214</v>
      </c>
      <c r="H25" s="98">
        <v>13.6</v>
      </c>
      <c r="I25" s="68">
        <v>100</v>
      </c>
      <c r="J25" s="98">
        <v>6.3</v>
      </c>
      <c r="K25" s="68">
        <v>78</v>
      </c>
      <c r="L25" s="98">
        <v>4.9000000000000004</v>
      </c>
      <c r="M25" s="68">
        <v>91</v>
      </c>
      <c r="N25" s="98">
        <v>5.8</v>
      </c>
      <c r="O25" s="68">
        <v>76</v>
      </c>
      <c r="P25" s="98">
        <v>4.8</v>
      </c>
      <c r="Q25" s="68">
        <v>45</v>
      </c>
      <c r="R25" s="98">
        <v>2.9</v>
      </c>
      <c r="S25" s="68">
        <v>170</v>
      </c>
      <c r="T25" s="98">
        <v>10.8</v>
      </c>
      <c r="U25" s="68">
        <v>1</v>
      </c>
      <c r="V25" s="98">
        <v>0.1</v>
      </c>
      <c r="W25" s="318">
        <v>1576</v>
      </c>
      <c r="X25" s="314">
        <v>7.7</v>
      </c>
    </row>
    <row r="26" spans="1:24" x14ac:dyDescent="0.2">
      <c r="A26" s="26" t="s">
        <v>66</v>
      </c>
      <c r="B26" s="117">
        <v>7</v>
      </c>
      <c r="C26" s="68">
        <v>372</v>
      </c>
      <c r="D26" s="98">
        <v>22.9</v>
      </c>
      <c r="E26" s="68">
        <v>471</v>
      </c>
      <c r="F26" s="98">
        <v>29</v>
      </c>
      <c r="G26" s="68">
        <v>193</v>
      </c>
      <c r="H26" s="98">
        <v>11.9</v>
      </c>
      <c r="I26" s="68">
        <v>117</v>
      </c>
      <c r="J26" s="98">
        <v>7.2</v>
      </c>
      <c r="K26" s="68">
        <v>73</v>
      </c>
      <c r="L26" s="98">
        <v>4.5</v>
      </c>
      <c r="M26" s="68">
        <v>100</v>
      </c>
      <c r="N26" s="98">
        <v>6.2</v>
      </c>
      <c r="O26" s="68">
        <v>67</v>
      </c>
      <c r="P26" s="98">
        <v>4.0999999999999996</v>
      </c>
      <c r="Q26" s="68">
        <v>50</v>
      </c>
      <c r="R26" s="98">
        <v>3.1</v>
      </c>
      <c r="S26" s="68">
        <v>182</v>
      </c>
      <c r="T26" s="98">
        <v>11.2</v>
      </c>
      <c r="U26" s="68">
        <v>0</v>
      </c>
      <c r="V26" s="98">
        <v>0</v>
      </c>
      <c r="W26" s="318">
        <v>1625</v>
      </c>
      <c r="X26" s="314">
        <v>8</v>
      </c>
    </row>
    <row r="27" spans="1:24" x14ac:dyDescent="0.2">
      <c r="A27" s="26" t="s">
        <v>66</v>
      </c>
      <c r="B27" s="117">
        <v>8</v>
      </c>
      <c r="C27" s="68">
        <v>340</v>
      </c>
      <c r="D27" s="98">
        <v>22.2</v>
      </c>
      <c r="E27" s="68">
        <v>450</v>
      </c>
      <c r="F27" s="98">
        <v>29.4</v>
      </c>
      <c r="G27" s="68">
        <v>175</v>
      </c>
      <c r="H27" s="98">
        <v>11.4</v>
      </c>
      <c r="I27" s="68">
        <v>106</v>
      </c>
      <c r="J27" s="98">
        <v>6.9</v>
      </c>
      <c r="K27" s="68">
        <v>59</v>
      </c>
      <c r="L27" s="98">
        <v>3.8</v>
      </c>
      <c r="M27" s="68">
        <v>74</v>
      </c>
      <c r="N27" s="98">
        <v>4.8</v>
      </c>
      <c r="O27" s="68">
        <v>86</v>
      </c>
      <c r="P27" s="98">
        <v>5.6</v>
      </c>
      <c r="Q27" s="68">
        <v>57</v>
      </c>
      <c r="R27" s="98">
        <v>3.7</v>
      </c>
      <c r="S27" s="68">
        <v>186</v>
      </c>
      <c r="T27" s="98">
        <v>12.1</v>
      </c>
      <c r="U27" s="68">
        <v>0</v>
      </c>
      <c r="V27" s="98">
        <v>0</v>
      </c>
      <c r="W27" s="318">
        <v>1533</v>
      </c>
      <c r="X27" s="314">
        <v>7.5</v>
      </c>
    </row>
    <row r="28" spans="1:24" x14ac:dyDescent="0.2">
      <c r="A28" s="26" t="s">
        <v>66</v>
      </c>
      <c r="B28" s="117">
        <v>9</v>
      </c>
      <c r="C28" s="68">
        <v>428</v>
      </c>
      <c r="D28" s="98">
        <v>26.4</v>
      </c>
      <c r="E28" s="68">
        <v>448</v>
      </c>
      <c r="F28" s="98">
        <v>27.6</v>
      </c>
      <c r="G28" s="68">
        <v>202</v>
      </c>
      <c r="H28" s="98">
        <v>12.5</v>
      </c>
      <c r="I28" s="68">
        <v>106</v>
      </c>
      <c r="J28" s="98">
        <v>6.5</v>
      </c>
      <c r="K28" s="68">
        <v>58</v>
      </c>
      <c r="L28" s="98">
        <v>3.6</v>
      </c>
      <c r="M28" s="68">
        <v>80</v>
      </c>
      <c r="N28" s="98">
        <v>4.9000000000000004</v>
      </c>
      <c r="O28" s="68">
        <v>68</v>
      </c>
      <c r="P28" s="98">
        <v>4.2</v>
      </c>
      <c r="Q28" s="68">
        <v>58</v>
      </c>
      <c r="R28" s="98">
        <v>3.6</v>
      </c>
      <c r="S28" s="68">
        <v>172</v>
      </c>
      <c r="T28" s="98">
        <v>10.6</v>
      </c>
      <c r="U28" s="68">
        <v>1</v>
      </c>
      <c r="V28" s="98">
        <v>0.1</v>
      </c>
      <c r="W28" s="318">
        <v>1621</v>
      </c>
      <c r="X28" s="314">
        <v>7.9</v>
      </c>
    </row>
    <row r="29" spans="1:24" x14ac:dyDescent="0.2">
      <c r="A29" s="26" t="s">
        <v>66</v>
      </c>
      <c r="B29" s="117">
        <v>10</v>
      </c>
      <c r="C29" s="68">
        <v>507</v>
      </c>
      <c r="D29" s="98">
        <v>29.2</v>
      </c>
      <c r="E29" s="68">
        <v>451</v>
      </c>
      <c r="F29" s="98">
        <v>25.9</v>
      </c>
      <c r="G29" s="68">
        <v>200</v>
      </c>
      <c r="H29" s="98">
        <v>11.5</v>
      </c>
      <c r="I29" s="68">
        <v>123</v>
      </c>
      <c r="J29" s="98">
        <v>7.1</v>
      </c>
      <c r="K29" s="68">
        <v>65</v>
      </c>
      <c r="L29" s="98">
        <v>3.7</v>
      </c>
      <c r="M29" s="68">
        <v>92</v>
      </c>
      <c r="N29" s="98">
        <v>5.3</v>
      </c>
      <c r="O29" s="68">
        <v>84</v>
      </c>
      <c r="P29" s="98">
        <v>4.8</v>
      </c>
      <c r="Q29" s="68">
        <v>53</v>
      </c>
      <c r="R29" s="98">
        <v>3</v>
      </c>
      <c r="S29" s="68">
        <v>162</v>
      </c>
      <c r="T29" s="98">
        <v>9.3000000000000007</v>
      </c>
      <c r="U29" s="68">
        <v>1</v>
      </c>
      <c r="V29" s="98">
        <v>0.1</v>
      </c>
      <c r="W29" s="318">
        <v>1738</v>
      </c>
      <c r="X29" s="314">
        <v>8.5</v>
      </c>
    </row>
    <row r="30" spans="1:24" x14ac:dyDescent="0.2">
      <c r="A30" s="26" t="s">
        <v>66</v>
      </c>
      <c r="B30" s="117">
        <v>11</v>
      </c>
      <c r="C30" s="68">
        <v>822</v>
      </c>
      <c r="D30" s="98">
        <v>42.4</v>
      </c>
      <c r="E30" s="68">
        <v>405</v>
      </c>
      <c r="F30" s="98">
        <v>20.9</v>
      </c>
      <c r="G30" s="68">
        <v>209</v>
      </c>
      <c r="H30" s="98">
        <v>10.8</v>
      </c>
      <c r="I30" s="68">
        <v>75</v>
      </c>
      <c r="J30" s="98">
        <v>3.9</v>
      </c>
      <c r="K30" s="68">
        <v>100</v>
      </c>
      <c r="L30" s="98">
        <v>5.2</v>
      </c>
      <c r="M30" s="68">
        <v>75</v>
      </c>
      <c r="N30" s="98">
        <v>3.9</v>
      </c>
      <c r="O30" s="68">
        <v>60</v>
      </c>
      <c r="P30" s="98">
        <v>3.1</v>
      </c>
      <c r="Q30" s="68">
        <v>56</v>
      </c>
      <c r="R30" s="98">
        <v>2.9</v>
      </c>
      <c r="S30" s="68">
        <v>135</v>
      </c>
      <c r="T30" s="98">
        <v>7</v>
      </c>
      <c r="U30" s="68">
        <v>0</v>
      </c>
      <c r="V30" s="98">
        <v>0</v>
      </c>
      <c r="W30" s="318">
        <v>1937</v>
      </c>
      <c r="X30" s="314">
        <v>9.5</v>
      </c>
    </row>
    <row r="31" spans="1:24" x14ac:dyDescent="0.2">
      <c r="A31" s="26" t="s">
        <v>66</v>
      </c>
      <c r="B31" s="117">
        <v>12</v>
      </c>
      <c r="C31" s="68">
        <v>928</v>
      </c>
      <c r="D31" s="98">
        <v>47.6</v>
      </c>
      <c r="E31" s="68">
        <v>332</v>
      </c>
      <c r="F31" s="98">
        <v>17</v>
      </c>
      <c r="G31" s="68">
        <v>193</v>
      </c>
      <c r="H31" s="98">
        <v>9.9</v>
      </c>
      <c r="I31" s="68">
        <v>77</v>
      </c>
      <c r="J31" s="98">
        <v>3.9</v>
      </c>
      <c r="K31" s="68">
        <v>109</v>
      </c>
      <c r="L31" s="98">
        <v>5.6</v>
      </c>
      <c r="M31" s="68">
        <v>49</v>
      </c>
      <c r="N31" s="98">
        <v>2.5</v>
      </c>
      <c r="O31" s="68">
        <v>73</v>
      </c>
      <c r="P31" s="98">
        <v>3.7</v>
      </c>
      <c r="Q31" s="68">
        <v>80</v>
      </c>
      <c r="R31" s="98">
        <v>4.0999999999999996</v>
      </c>
      <c r="S31" s="68">
        <v>109</v>
      </c>
      <c r="T31" s="98">
        <v>5.6</v>
      </c>
      <c r="U31" s="68">
        <v>0</v>
      </c>
      <c r="V31" s="98">
        <v>0</v>
      </c>
      <c r="W31" s="318">
        <v>1950</v>
      </c>
      <c r="X31" s="314">
        <v>9.6</v>
      </c>
    </row>
    <row r="32" spans="1:24" x14ac:dyDescent="0.2">
      <c r="A32" s="26">
        <v>2019</v>
      </c>
      <c r="B32" s="71" t="s">
        <v>7</v>
      </c>
      <c r="C32" s="68">
        <f>SUBTOTAL(109,C20:C31)</f>
        <v>6174</v>
      </c>
      <c r="D32" s="98" t="str">
        <f>CONCATENATE("(",FIXED(_tbl7[[#This Row],[Blood / lymphatic]]/_tbl7[[#This Row],[Total]]*100,1),")")</f>
        <v>(30.3)</v>
      </c>
      <c r="E32" s="68">
        <f>SUBTOTAL(109,E20:E31)</f>
        <v>5279</v>
      </c>
      <c r="F32" s="98" t="str">
        <f>CONCATENATE("(",FIXED(_tbl7[[#This Row],[Body wall and cavities]]/_tbl7[[#This Row],[Total]]*100,1),")")</f>
        <v>(25.9)</v>
      </c>
      <c r="G32" s="68">
        <f>SUBTOTAL(109,G20:G31)</f>
        <v>2400</v>
      </c>
      <c r="H32" s="98" t="str">
        <f>CONCATENATE("(",FIXED(_tbl7[[#This Row],[Cardiovascular]]/_tbl7[[#This Row],[Total]]*100,1),")")</f>
        <v>(11.8)</v>
      </c>
      <c r="I32" s="68">
        <f>SUBTOTAL(109,I20:I31)</f>
        <v>1214</v>
      </c>
      <c r="J32" s="98" t="str">
        <f>CONCATENATE("(",FIXED(_tbl7[[#This Row],[Endocrine / metabolic]]/_tbl7[[#This Row],[Total]]*100,1),")")</f>
        <v>(6.0)</v>
      </c>
      <c r="K32" s="68">
        <f>SUBTOTAL(109,K20:K31)</f>
        <v>1042</v>
      </c>
      <c r="L32" s="98" t="str">
        <f>CONCATENATE("(",FIXED(_tbl7[[#This Row],[Gastrointestinal]]/_tbl7[[#This Row],[Total]]*100,1),")")</f>
        <v>(5.1)</v>
      </c>
      <c r="M32" s="68">
        <f>SUBTOTAL(109,M20:M31)</f>
        <v>928</v>
      </c>
      <c r="N32" s="98" t="str">
        <f>CONCATENATE("(",FIXED(_tbl7[[#This Row],[Infection]]/_tbl7[[#This Row],[Total]]*100,1),")")</f>
        <v>(4.5)</v>
      </c>
      <c r="O32" s="68">
        <f>SUBTOTAL(109,O20:O31)</f>
        <v>807</v>
      </c>
      <c r="P32" s="98" t="str">
        <f>CONCATENATE("(",FIXED(_tbl7[[#This Row],[Multisystem]]/_tbl7[[#This Row],[Total]]*100,1),")")</f>
        <v>(4.0)</v>
      </c>
      <c r="Q32" s="68">
        <f>SUBTOTAL(109,Q20:Q31)</f>
        <v>677</v>
      </c>
      <c r="R32" s="98" t="str">
        <f>CONCATENATE("(",FIXED(_tbl7[[#This Row],[Multisystem]]/_tbl7[[#This Row],[Total]]*100,1),")")</f>
        <v>(4.0)</v>
      </c>
      <c r="S32" s="68">
        <f>SUBTOTAL(109,S20:S31)</f>
        <v>1871</v>
      </c>
      <c r="T32" s="98" t="str">
        <f>CONCATENATE("(",FIXED(_tbl7[[#This Row],[Neurological]]/_tbl7[[#This Row],[Total]]*100,1),")")</f>
        <v>(9.2)</v>
      </c>
      <c r="U32" s="68">
        <f>SUBTOTAL(109,U20:U31)</f>
        <v>8</v>
      </c>
      <c r="V32" s="98" t="str">
        <f>CONCATENATE("(",FIXED(_tbl7[[#This Row],[Oncology]]/_tbl7[[#This Row],[Total]]*100,1),")")</f>
        <v>(0.0)</v>
      </c>
      <c r="W32" s="295">
        <f>SUBTOTAL(109,W20:W31)</f>
        <v>20400</v>
      </c>
      <c r="X32" s="314" t="str">
        <f>CONCATENATE("(",FIXED(_tbl7[[#This Row],[Total]]/$W$46*100,1),")")</f>
        <v>(35.8)</v>
      </c>
    </row>
    <row r="33" spans="1:31" x14ac:dyDescent="0.2">
      <c r="A33" s="26">
        <v>2020</v>
      </c>
      <c r="B33" s="117">
        <v>1</v>
      </c>
      <c r="C33" s="68">
        <v>516</v>
      </c>
      <c r="D33" s="98">
        <v>30.6</v>
      </c>
      <c r="E33" s="68">
        <v>432</v>
      </c>
      <c r="F33" s="98">
        <v>25.7</v>
      </c>
      <c r="G33" s="68">
        <v>179</v>
      </c>
      <c r="H33" s="98">
        <v>10.6</v>
      </c>
      <c r="I33" s="68">
        <v>98</v>
      </c>
      <c r="J33" s="98">
        <v>5.8</v>
      </c>
      <c r="K33" s="68">
        <v>76</v>
      </c>
      <c r="L33" s="98">
        <v>4.5</v>
      </c>
      <c r="M33" s="68">
        <v>97</v>
      </c>
      <c r="N33" s="98">
        <v>5.8</v>
      </c>
      <c r="O33" s="68">
        <v>61</v>
      </c>
      <c r="P33" s="98">
        <v>3.6</v>
      </c>
      <c r="Q33" s="68">
        <v>61</v>
      </c>
      <c r="R33" s="98">
        <v>3.6</v>
      </c>
      <c r="S33" s="68">
        <v>163</v>
      </c>
      <c r="T33" s="98">
        <v>9.6999999999999993</v>
      </c>
      <c r="U33" s="68">
        <v>1</v>
      </c>
      <c r="V33" s="98">
        <v>0.1</v>
      </c>
      <c r="W33" s="318">
        <v>1684</v>
      </c>
      <c r="X33" s="314">
        <v>10.3</v>
      </c>
    </row>
    <row r="34" spans="1:31" x14ac:dyDescent="0.2">
      <c r="A34" s="26" t="s">
        <v>67</v>
      </c>
      <c r="B34" s="117">
        <v>2</v>
      </c>
      <c r="C34" s="68">
        <v>465</v>
      </c>
      <c r="D34" s="98">
        <v>28.3</v>
      </c>
      <c r="E34" s="68">
        <v>403</v>
      </c>
      <c r="F34" s="98">
        <v>24.6</v>
      </c>
      <c r="G34" s="68">
        <v>188</v>
      </c>
      <c r="H34" s="98">
        <v>11.5</v>
      </c>
      <c r="I34" s="68">
        <v>98</v>
      </c>
      <c r="J34" s="98">
        <v>6</v>
      </c>
      <c r="K34" s="68">
        <v>114</v>
      </c>
      <c r="L34" s="98">
        <v>6.9</v>
      </c>
      <c r="M34" s="68">
        <v>68</v>
      </c>
      <c r="N34" s="98">
        <v>4.0999999999999996</v>
      </c>
      <c r="O34" s="68">
        <v>62</v>
      </c>
      <c r="P34" s="98">
        <v>3.8</v>
      </c>
      <c r="Q34" s="68">
        <v>73</v>
      </c>
      <c r="R34" s="98">
        <v>4.4000000000000004</v>
      </c>
      <c r="S34" s="68">
        <v>169</v>
      </c>
      <c r="T34" s="98">
        <v>10.3</v>
      </c>
      <c r="U34" s="68">
        <v>1</v>
      </c>
      <c r="V34" s="98">
        <v>0.1</v>
      </c>
      <c r="W34" s="318">
        <v>1641</v>
      </c>
      <c r="X34" s="314">
        <v>10</v>
      </c>
    </row>
    <row r="35" spans="1:31" x14ac:dyDescent="0.2">
      <c r="A35" s="26" t="s">
        <v>67</v>
      </c>
      <c r="B35" s="117">
        <v>3</v>
      </c>
      <c r="C35" s="68">
        <v>364</v>
      </c>
      <c r="D35" s="98">
        <v>25.8</v>
      </c>
      <c r="E35" s="68">
        <v>385</v>
      </c>
      <c r="F35" s="98">
        <v>27.3</v>
      </c>
      <c r="G35" s="68">
        <v>166</v>
      </c>
      <c r="H35" s="98">
        <v>11.8</v>
      </c>
      <c r="I35" s="68">
        <v>80</v>
      </c>
      <c r="J35" s="98">
        <v>5.7</v>
      </c>
      <c r="K35" s="68">
        <v>93</v>
      </c>
      <c r="L35" s="98">
        <v>6.6</v>
      </c>
      <c r="M35" s="68">
        <v>52</v>
      </c>
      <c r="N35" s="98">
        <v>3.7</v>
      </c>
      <c r="O35" s="68">
        <v>61</v>
      </c>
      <c r="P35" s="98">
        <v>4.3</v>
      </c>
      <c r="Q35" s="68">
        <v>65</v>
      </c>
      <c r="R35" s="98">
        <v>4.5999999999999996</v>
      </c>
      <c r="S35" s="68">
        <v>145</v>
      </c>
      <c r="T35" s="98">
        <v>10.3</v>
      </c>
      <c r="U35" s="68">
        <v>1</v>
      </c>
      <c r="V35" s="98">
        <v>0.1</v>
      </c>
      <c r="W35" s="318">
        <v>1412</v>
      </c>
      <c r="X35" s="314">
        <v>8.6</v>
      </c>
    </row>
    <row r="36" spans="1:31" x14ac:dyDescent="0.2">
      <c r="A36" s="26" t="s">
        <v>67</v>
      </c>
      <c r="B36" s="117">
        <v>4</v>
      </c>
      <c r="C36" s="68">
        <v>177</v>
      </c>
      <c r="D36" s="98">
        <v>18.5</v>
      </c>
      <c r="E36" s="68">
        <v>317</v>
      </c>
      <c r="F36" s="98">
        <v>33.200000000000003</v>
      </c>
      <c r="G36" s="68">
        <v>124</v>
      </c>
      <c r="H36" s="98">
        <v>13</v>
      </c>
      <c r="I36" s="68">
        <v>65</v>
      </c>
      <c r="J36" s="98">
        <v>6.8</v>
      </c>
      <c r="K36" s="68">
        <v>45</v>
      </c>
      <c r="L36" s="98">
        <v>4.7</v>
      </c>
      <c r="M36" s="68">
        <v>6</v>
      </c>
      <c r="N36" s="98">
        <v>0.6</v>
      </c>
      <c r="O36" s="68">
        <v>45</v>
      </c>
      <c r="P36" s="98">
        <v>4.7</v>
      </c>
      <c r="Q36" s="68">
        <v>55</v>
      </c>
      <c r="R36" s="98">
        <v>5.8</v>
      </c>
      <c r="S36" s="68">
        <v>121</v>
      </c>
      <c r="T36" s="98">
        <v>12.7</v>
      </c>
      <c r="U36" s="68">
        <v>0</v>
      </c>
      <c r="V36" s="98">
        <v>0</v>
      </c>
      <c r="W36" s="318">
        <v>955</v>
      </c>
      <c r="X36" s="314">
        <v>5.8</v>
      </c>
    </row>
    <row r="37" spans="1:31" x14ac:dyDescent="0.2">
      <c r="A37" s="26" t="s">
        <v>67</v>
      </c>
      <c r="B37" s="117">
        <v>5</v>
      </c>
      <c r="C37" s="68">
        <v>142</v>
      </c>
      <c r="D37" s="98">
        <v>12.8</v>
      </c>
      <c r="E37" s="68">
        <v>410</v>
      </c>
      <c r="F37" s="98">
        <v>36.799999999999997</v>
      </c>
      <c r="G37" s="68">
        <v>122</v>
      </c>
      <c r="H37" s="98">
        <v>11</v>
      </c>
      <c r="I37" s="68">
        <v>98</v>
      </c>
      <c r="J37" s="98">
        <v>8.8000000000000007</v>
      </c>
      <c r="K37" s="68">
        <v>51</v>
      </c>
      <c r="L37" s="98">
        <v>4.5999999999999996</v>
      </c>
      <c r="M37" s="68">
        <v>11</v>
      </c>
      <c r="N37" s="98">
        <v>1</v>
      </c>
      <c r="O37" s="68">
        <v>61</v>
      </c>
      <c r="P37" s="98">
        <v>5.5</v>
      </c>
      <c r="Q37" s="68">
        <v>80</v>
      </c>
      <c r="R37" s="98">
        <v>7.2</v>
      </c>
      <c r="S37" s="68">
        <v>137</v>
      </c>
      <c r="T37" s="98">
        <v>12.3</v>
      </c>
      <c r="U37" s="68">
        <v>1</v>
      </c>
      <c r="V37" s="98">
        <v>0.1</v>
      </c>
      <c r="W37" s="318">
        <v>1113</v>
      </c>
      <c r="X37" s="314">
        <v>6.8</v>
      </c>
    </row>
    <row r="38" spans="1:31" x14ac:dyDescent="0.2">
      <c r="A38" s="26" t="s">
        <v>67</v>
      </c>
      <c r="B38" s="117">
        <v>6</v>
      </c>
      <c r="C38" s="68">
        <v>193</v>
      </c>
      <c r="D38" s="98">
        <v>15.6</v>
      </c>
      <c r="E38" s="68">
        <v>409</v>
      </c>
      <c r="F38" s="98">
        <v>33.1</v>
      </c>
      <c r="G38" s="68">
        <v>166</v>
      </c>
      <c r="H38" s="98">
        <v>13.4</v>
      </c>
      <c r="I38" s="68">
        <v>111</v>
      </c>
      <c r="J38" s="98">
        <v>9</v>
      </c>
      <c r="K38" s="68">
        <v>45</v>
      </c>
      <c r="L38" s="98">
        <v>3.6</v>
      </c>
      <c r="M38" s="68">
        <v>27</v>
      </c>
      <c r="N38" s="98">
        <v>2.2000000000000002</v>
      </c>
      <c r="O38" s="68">
        <v>69</v>
      </c>
      <c r="P38" s="98">
        <v>5.6</v>
      </c>
      <c r="Q38" s="68">
        <v>65</v>
      </c>
      <c r="R38" s="98">
        <v>5.3</v>
      </c>
      <c r="S38" s="68">
        <v>150</v>
      </c>
      <c r="T38" s="98">
        <v>12.1</v>
      </c>
      <c r="U38" s="68">
        <v>0</v>
      </c>
      <c r="V38" s="98">
        <v>0</v>
      </c>
      <c r="W38" s="318">
        <v>1235</v>
      </c>
      <c r="X38" s="314">
        <v>7.5</v>
      </c>
    </row>
    <row r="39" spans="1:31" x14ac:dyDescent="0.2">
      <c r="A39" s="26" t="s">
        <v>67</v>
      </c>
      <c r="B39" s="117">
        <v>7</v>
      </c>
      <c r="C39" s="68">
        <v>193</v>
      </c>
      <c r="D39" s="98">
        <v>14.6</v>
      </c>
      <c r="E39" s="68">
        <v>430</v>
      </c>
      <c r="F39" s="98">
        <v>32.5</v>
      </c>
      <c r="G39" s="68">
        <v>165</v>
      </c>
      <c r="H39" s="98">
        <v>12.5</v>
      </c>
      <c r="I39" s="68">
        <v>122</v>
      </c>
      <c r="J39" s="98">
        <v>9.1999999999999993</v>
      </c>
      <c r="K39" s="68">
        <v>55</v>
      </c>
      <c r="L39" s="98">
        <v>4.2</v>
      </c>
      <c r="M39" s="68">
        <v>67</v>
      </c>
      <c r="N39" s="98">
        <v>5.0999999999999996</v>
      </c>
      <c r="O39" s="68">
        <v>74</v>
      </c>
      <c r="P39" s="98">
        <v>5.6</v>
      </c>
      <c r="Q39" s="68">
        <v>63</v>
      </c>
      <c r="R39" s="98">
        <v>4.8</v>
      </c>
      <c r="S39" s="68">
        <v>155</v>
      </c>
      <c r="T39" s="98">
        <v>11.7</v>
      </c>
      <c r="U39" s="68">
        <v>1</v>
      </c>
      <c r="V39" s="98">
        <v>0.1</v>
      </c>
      <c r="W39" s="318">
        <v>1325</v>
      </c>
      <c r="X39" s="314">
        <v>8.1</v>
      </c>
    </row>
    <row r="40" spans="1:31" x14ac:dyDescent="0.2">
      <c r="A40" s="26" t="s">
        <v>67</v>
      </c>
      <c r="B40" s="117">
        <v>8</v>
      </c>
      <c r="C40" s="68">
        <v>220</v>
      </c>
      <c r="D40" s="98">
        <v>16.8</v>
      </c>
      <c r="E40" s="68">
        <v>402</v>
      </c>
      <c r="F40" s="98">
        <v>30.7</v>
      </c>
      <c r="G40" s="68">
        <v>149</v>
      </c>
      <c r="H40" s="98">
        <v>11.4</v>
      </c>
      <c r="I40" s="68">
        <v>116</v>
      </c>
      <c r="J40" s="98">
        <v>8.9</v>
      </c>
      <c r="K40" s="68">
        <v>42</v>
      </c>
      <c r="L40" s="98">
        <v>3.2</v>
      </c>
      <c r="M40" s="68">
        <v>67</v>
      </c>
      <c r="N40" s="98">
        <v>5.0999999999999996</v>
      </c>
      <c r="O40" s="68">
        <v>56</v>
      </c>
      <c r="P40" s="98">
        <v>4.3</v>
      </c>
      <c r="Q40" s="68">
        <v>76</v>
      </c>
      <c r="R40" s="98">
        <v>5.8</v>
      </c>
      <c r="S40" s="68">
        <v>181</v>
      </c>
      <c r="T40" s="98">
        <v>13.8</v>
      </c>
      <c r="U40" s="68">
        <v>1</v>
      </c>
      <c r="V40" s="98">
        <v>0.1</v>
      </c>
      <c r="W40" s="318">
        <v>1310</v>
      </c>
      <c r="X40" s="314">
        <v>8</v>
      </c>
    </row>
    <row r="41" spans="1:31" x14ac:dyDescent="0.2">
      <c r="A41" s="26" t="s">
        <v>67</v>
      </c>
      <c r="B41" s="117">
        <v>9</v>
      </c>
      <c r="C41" s="68">
        <v>338</v>
      </c>
      <c r="D41" s="98">
        <v>22.5</v>
      </c>
      <c r="E41" s="68">
        <v>426</v>
      </c>
      <c r="F41" s="98">
        <v>28.4</v>
      </c>
      <c r="G41" s="68">
        <v>165</v>
      </c>
      <c r="H41" s="98">
        <v>11</v>
      </c>
      <c r="I41" s="68">
        <v>107</v>
      </c>
      <c r="J41" s="98">
        <v>7.1</v>
      </c>
      <c r="K41" s="68">
        <v>77</v>
      </c>
      <c r="L41" s="98">
        <v>5.0999999999999996</v>
      </c>
      <c r="M41" s="68">
        <v>77</v>
      </c>
      <c r="N41" s="98">
        <v>5.0999999999999996</v>
      </c>
      <c r="O41" s="68">
        <v>80</v>
      </c>
      <c r="P41" s="98">
        <v>5.3</v>
      </c>
      <c r="Q41" s="68">
        <v>65</v>
      </c>
      <c r="R41" s="98">
        <v>4.3</v>
      </c>
      <c r="S41" s="68">
        <v>164</v>
      </c>
      <c r="T41" s="98">
        <v>10.9</v>
      </c>
      <c r="U41" s="68">
        <v>1</v>
      </c>
      <c r="V41" s="98">
        <v>0.1</v>
      </c>
      <c r="W41" s="318">
        <v>1500</v>
      </c>
      <c r="X41" s="314">
        <v>9.1</v>
      </c>
    </row>
    <row r="42" spans="1:31" x14ac:dyDescent="0.2">
      <c r="A42" s="26" t="s">
        <v>67</v>
      </c>
      <c r="B42" s="117">
        <v>10</v>
      </c>
      <c r="C42" s="68">
        <v>322</v>
      </c>
      <c r="D42" s="98">
        <v>22.4</v>
      </c>
      <c r="E42" s="68">
        <v>420</v>
      </c>
      <c r="F42" s="98">
        <v>29.2</v>
      </c>
      <c r="G42" s="68">
        <v>162</v>
      </c>
      <c r="H42" s="98">
        <v>11.3</v>
      </c>
      <c r="I42" s="68">
        <v>104</v>
      </c>
      <c r="J42" s="98">
        <v>7.2</v>
      </c>
      <c r="K42" s="68">
        <v>61</v>
      </c>
      <c r="L42" s="98">
        <v>4.2</v>
      </c>
      <c r="M42" s="68">
        <v>78</v>
      </c>
      <c r="N42" s="98">
        <v>5.4</v>
      </c>
      <c r="O42" s="68">
        <v>66</v>
      </c>
      <c r="P42" s="98">
        <v>4.5999999999999996</v>
      </c>
      <c r="Q42" s="68">
        <v>56</v>
      </c>
      <c r="R42" s="98">
        <v>3.9</v>
      </c>
      <c r="S42" s="68">
        <v>171</v>
      </c>
      <c r="T42" s="98">
        <v>11.9</v>
      </c>
      <c r="U42" s="68">
        <v>0</v>
      </c>
      <c r="V42" s="98">
        <v>0</v>
      </c>
      <c r="W42" s="318">
        <v>1440</v>
      </c>
      <c r="X42" s="314">
        <v>8.8000000000000007</v>
      </c>
    </row>
    <row r="43" spans="1:31" x14ac:dyDescent="0.2">
      <c r="A43" s="26" t="s">
        <v>67</v>
      </c>
      <c r="B43" s="117">
        <v>11</v>
      </c>
      <c r="C43" s="68">
        <v>308</v>
      </c>
      <c r="D43" s="98">
        <v>21.7</v>
      </c>
      <c r="E43" s="68">
        <v>396</v>
      </c>
      <c r="F43" s="98">
        <v>27.9</v>
      </c>
      <c r="G43" s="68">
        <v>143</v>
      </c>
      <c r="H43" s="98">
        <v>10.1</v>
      </c>
      <c r="I43" s="68">
        <v>92</v>
      </c>
      <c r="J43" s="98">
        <v>6.5</v>
      </c>
      <c r="K43" s="68">
        <v>74</v>
      </c>
      <c r="L43" s="98">
        <v>5.2</v>
      </c>
      <c r="M43" s="68">
        <v>94</v>
      </c>
      <c r="N43" s="98">
        <v>6.6</v>
      </c>
      <c r="O43" s="68">
        <v>67</v>
      </c>
      <c r="P43" s="98">
        <v>4.7</v>
      </c>
      <c r="Q43" s="68">
        <v>70</v>
      </c>
      <c r="R43" s="98">
        <v>4.9000000000000004</v>
      </c>
      <c r="S43" s="68">
        <v>174</v>
      </c>
      <c r="T43" s="98">
        <v>12.3</v>
      </c>
      <c r="U43" s="68">
        <v>1</v>
      </c>
      <c r="V43" s="98">
        <v>0.1</v>
      </c>
      <c r="W43" s="318">
        <v>1419</v>
      </c>
      <c r="X43" s="314">
        <v>8.6</v>
      </c>
    </row>
    <row r="44" spans="1:31" x14ac:dyDescent="0.2">
      <c r="A44" s="26" t="s">
        <v>67</v>
      </c>
      <c r="B44" s="117">
        <v>12</v>
      </c>
      <c r="C44" s="68">
        <v>301</v>
      </c>
      <c r="D44" s="98">
        <v>21.6</v>
      </c>
      <c r="E44" s="68">
        <v>397</v>
      </c>
      <c r="F44" s="98">
        <v>28.5</v>
      </c>
      <c r="G44" s="68">
        <v>171</v>
      </c>
      <c r="H44" s="98">
        <v>12.3</v>
      </c>
      <c r="I44" s="68">
        <v>98</v>
      </c>
      <c r="J44" s="98">
        <v>7</v>
      </c>
      <c r="K44" s="68">
        <v>65</v>
      </c>
      <c r="L44" s="98">
        <v>4.7</v>
      </c>
      <c r="M44" s="68">
        <v>64</v>
      </c>
      <c r="N44" s="98">
        <v>4.5999999999999996</v>
      </c>
      <c r="O44" s="68">
        <v>79</v>
      </c>
      <c r="P44" s="98">
        <v>5.7</v>
      </c>
      <c r="Q44" s="68">
        <v>76</v>
      </c>
      <c r="R44" s="98">
        <v>5.4</v>
      </c>
      <c r="S44" s="68">
        <v>144</v>
      </c>
      <c r="T44" s="98">
        <v>10.3</v>
      </c>
      <c r="U44" s="68">
        <v>0</v>
      </c>
      <c r="V44" s="98">
        <v>0</v>
      </c>
      <c r="W44" s="318">
        <v>1395</v>
      </c>
      <c r="X44" s="314">
        <v>8.5</v>
      </c>
    </row>
    <row r="45" spans="1:31" x14ac:dyDescent="0.2">
      <c r="A45" s="26">
        <v>2020</v>
      </c>
      <c r="B45" s="71" t="s">
        <v>7</v>
      </c>
      <c r="C45" s="68">
        <f>SUBTOTAL(109,C33:C44)</f>
        <v>3539</v>
      </c>
      <c r="D45" s="98" t="str">
        <f>CONCATENATE("(",FIXED(_tbl7[[#This Row],[Blood / lymphatic]]/_tbl7[[#This Row],[Total]]*100,1),")")</f>
        <v>(21.5)</v>
      </c>
      <c r="E45" s="68">
        <f>SUBTOTAL(109,E33:E44)</f>
        <v>4827</v>
      </c>
      <c r="F45" s="98" t="str">
        <f>CONCATENATE("(",FIXED(_tbl7[[#This Row],[Body wall and cavities]]/_tbl7[[#This Row],[Total]]*100,1),")")</f>
        <v>(29.4)</v>
      </c>
      <c r="G45" s="68">
        <f>SUBTOTAL(109,G33:G44)</f>
        <v>1900</v>
      </c>
      <c r="H45" s="98" t="str">
        <f>CONCATENATE("(",FIXED(_tbl7[[#This Row],[Cardiovascular]]/_tbl7[[#This Row],[Total]]*100,1),")")</f>
        <v>(11.6)</v>
      </c>
      <c r="I45" s="68">
        <f>SUBTOTAL(109,I33:I44)</f>
        <v>1189</v>
      </c>
      <c r="J45" s="98" t="str">
        <f>CONCATENATE("(",FIXED(_tbl7[[#This Row],[Endocrine / metabolic]]/_tbl7[[#This Row],[Total]]*100,1),")")</f>
        <v>(7.2)</v>
      </c>
      <c r="K45" s="68">
        <f>SUBTOTAL(109,K33:K44)</f>
        <v>798</v>
      </c>
      <c r="L45" s="98" t="str">
        <f>CONCATENATE("(",FIXED(_tbl7[[#This Row],[Gastrointestinal]]/_tbl7[[#This Row],[Total]]*100,1),")")</f>
        <v>(4.9)</v>
      </c>
      <c r="M45" s="68">
        <f>SUBTOTAL(109,M33:M44)</f>
        <v>708</v>
      </c>
      <c r="N45" s="98" t="str">
        <f>CONCATENATE("(",FIXED(_tbl7[[#This Row],[Infection]]/_tbl7[[#This Row],[Total]]*100,1),")")</f>
        <v>(4.3)</v>
      </c>
      <c r="O45" s="68">
        <f>SUBTOTAL(109,O33:O44)</f>
        <v>781</v>
      </c>
      <c r="P45" s="98" t="str">
        <f>CONCATENATE("(",FIXED(_tbl7[[#This Row],[Multisystem]]/_tbl7[[#This Row],[Total]]*100,1),")")</f>
        <v>(4.8)</v>
      </c>
      <c r="Q45" s="68">
        <f>SUBTOTAL(109,Q33:Q44)</f>
        <v>805</v>
      </c>
      <c r="R45" s="98" t="str">
        <f>CONCATENATE("(",FIXED(_tbl7[[#This Row],[Multisystem]]/_tbl7[[#This Row],[Total]]*100,1),")")</f>
        <v>(4.8)</v>
      </c>
      <c r="S45" s="68">
        <f>SUBTOTAL(109,S33:S44)</f>
        <v>1874</v>
      </c>
      <c r="T45" s="98" t="str">
        <f>CONCATENATE("(",FIXED(_tbl7[[#This Row],[Neurological]]/_tbl7[[#This Row],[Total]]*100,1),")")</f>
        <v>(11.4)</v>
      </c>
      <c r="U45" s="68">
        <f>SUBTOTAL(109,U33:U44)</f>
        <v>8</v>
      </c>
      <c r="V45" s="98" t="str">
        <f>CONCATENATE("(",FIXED(_tbl7[[#This Row],[Oncology]]/_tbl7[[#This Row],[Total]]*100,1),")")</f>
        <v>(0.0)</v>
      </c>
      <c r="W45" s="295">
        <f>SUBTOTAL(109,W33:W44)</f>
        <v>16429</v>
      </c>
      <c r="X45" s="314" t="str">
        <f>CONCATENATE("(",FIXED(_tbl7[[#This Row],[Total]]/$W$46*100,1),")")</f>
        <v>(28.8)</v>
      </c>
    </row>
    <row r="46" spans="1:31" x14ac:dyDescent="0.2">
      <c r="A46" s="133" t="s">
        <v>68</v>
      </c>
      <c r="B46" s="71" t="s">
        <v>7</v>
      </c>
      <c r="C46" s="68">
        <f>SUBTOTAL(109,C33:C44,C20:C31,C7:C18)</f>
        <v>15676</v>
      </c>
      <c r="D46" s="98" t="str">
        <f>CONCATENATE("(",FIXED(_tbl7[[#This Row],[Blood / lymphatic]]/_tbl7[[#This Row],[Total]]*100,1),")")</f>
        <v>(27.5)</v>
      </c>
      <c r="E46" s="68">
        <f>SUBTOTAL(109,E33:E44,E20:E31,E7:E18)</f>
        <v>15496</v>
      </c>
      <c r="F46" s="98" t="str">
        <f>CONCATENATE("(",FIXED(_tbl7[[#This Row],[Body wall and cavities]]/_tbl7[[#This Row],[Total]]*100,1),")")</f>
        <v>(27.2)</v>
      </c>
      <c r="G46" s="68">
        <f>SUBTOTAL(109,G33:G44,G20:G31,G7:G18)</f>
        <v>6515</v>
      </c>
      <c r="H46" s="98" t="str">
        <f>CONCATENATE("(",FIXED(_tbl7[[#This Row],[Cardiovascular]]/_tbl7[[#This Row],[Total]]*100,1),")")</f>
        <v>(11.4)</v>
      </c>
      <c r="I46" s="68">
        <f>SUBTOTAL(109,I33:I44,I20:I31,I7:I18)</f>
        <v>3628</v>
      </c>
      <c r="J46" s="98" t="str">
        <f>CONCATENATE("(",FIXED(_tbl7[[#This Row],[Endocrine / metabolic]]/_tbl7[[#This Row],[Total]]*100,1),")")</f>
        <v>(6.4)</v>
      </c>
      <c r="K46" s="68">
        <f>SUBTOTAL(109,K33:K44,K20:K31,K7:K18)</f>
        <v>2988</v>
      </c>
      <c r="L46" s="98" t="str">
        <f>CONCATENATE("(",FIXED(_tbl7[[#This Row],[Gastrointestinal]]/_tbl7[[#This Row],[Total]]*100,1),")")</f>
        <v>(5.2)</v>
      </c>
      <c r="M46" s="68">
        <f>SUBTOTAL(109,M33:M44,M20:M31,M7:M18)</f>
        <v>2571</v>
      </c>
      <c r="N46" s="98" t="str">
        <f>CONCATENATE("(",FIXED(_tbl7[[#This Row],[Infection]]/_tbl7[[#This Row],[Total]]*100,1),")")</f>
        <v>(4.5)</v>
      </c>
      <c r="O46" s="68">
        <f>SUBTOTAL(109,O33:O44,O20:O31,O7:O18)</f>
        <v>2435</v>
      </c>
      <c r="P46" s="98" t="str">
        <f>CONCATENATE("(",FIXED(_tbl7[[#This Row],[Multisystem]]/_tbl7[[#This Row],[Total]]*100,1),")")</f>
        <v>(4.3)</v>
      </c>
      <c r="Q46" s="68">
        <f>SUBTOTAL(109,Q33:Q44,Q20:Q31,Q7:Q18)</f>
        <v>2079</v>
      </c>
      <c r="R46" s="98" t="str">
        <f>CONCATENATE("(",FIXED(_tbl7[[#This Row],[Multisystem]]/_tbl7[[#This Row],[Total]]*100,1),")")</f>
        <v>(4.3)</v>
      </c>
      <c r="S46" s="68">
        <f>SUBTOTAL(109,S33:S44,S20:S31,S7:S18)</f>
        <v>5605</v>
      </c>
      <c r="T46" s="98" t="str">
        <f>CONCATENATE("(",FIXED(_tbl7[[#This Row],[Neurological]]/_tbl7[[#This Row],[Total]]*100,1),")")</f>
        <v>(9.8)</v>
      </c>
      <c r="U46" s="68">
        <f>SUBTOTAL(109,U33:U44,U20:U31,U7:U18)</f>
        <v>16</v>
      </c>
      <c r="V46" s="98" t="str">
        <f>CONCATENATE("(",FIXED(_tbl7[[#This Row],[Oncology]]/_tbl7[[#This Row],[Total]]*100,1),")")</f>
        <v>(0.0)</v>
      </c>
      <c r="W46" s="295">
        <f>SUBTOTAL(109,W33:W44,W20:W31,W7:W18)</f>
        <v>57009</v>
      </c>
      <c r="X46" s="317" t="s">
        <v>22</v>
      </c>
    </row>
    <row r="48" spans="1:31" x14ac:dyDescent="0.2">
      <c r="A48" s="458" t="s">
        <v>127</v>
      </c>
      <c r="B48" s="459"/>
      <c r="C48" s="460"/>
      <c r="D48" s="459"/>
      <c r="E48" s="460"/>
      <c r="F48" s="459"/>
      <c r="G48" s="460"/>
      <c r="H48" s="459"/>
      <c r="I48" s="460"/>
      <c r="J48" s="459"/>
      <c r="K48" s="460"/>
      <c r="L48" s="459"/>
      <c r="M48" s="460"/>
      <c r="N48" s="459"/>
      <c r="O48" s="460"/>
      <c r="P48" s="459"/>
      <c r="Q48" s="460"/>
      <c r="R48" s="459"/>
      <c r="S48" s="460"/>
      <c r="T48" s="459"/>
      <c r="U48" s="460"/>
      <c r="V48" s="459"/>
      <c r="W48" s="460"/>
      <c r="X48" s="459"/>
      <c r="Y48" s="19"/>
      <c r="Z48" s="18"/>
      <c r="AA48" s="19"/>
      <c r="AB48" s="18"/>
      <c r="AC48" s="19"/>
      <c r="AD48" s="18"/>
      <c r="AE48" s="19"/>
    </row>
    <row r="49" spans="1:31" ht="13.5" customHeight="1" x14ac:dyDescent="0.2">
      <c r="A49" s="591" t="s">
        <v>262</v>
      </c>
      <c r="B49" s="591"/>
      <c r="C49" s="591"/>
      <c r="D49" s="591"/>
      <c r="E49" s="591"/>
      <c r="F49" s="591"/>
      <c r="G49" s="591"/>
      <c r="H49" s="591"/>
      <c r="I49" s="591"/>
      <c r="J49" s="591"/>
      <c r="K49" s="591"/>
      <c r="L49" s="591"/>
      <c r="M49" s="591"/>
      <c r="N49" s="591"/>
      <c r="O49" s="591"/>
      <c r="P49" s="591"/>
      <c r="Q49" s="591"/>
      <c r="R49" s="591"/>
      <c r="S49" s="591"/>
      <c r="T49" s="591"/>
      <c r="U49" s="591"/>
      <c r="V49" s="591"/>
      <c r="W49" s="591"/>
      <c r="X49" s="591"/>
      <c r="Y49" s="20"/>
      <c r="Z49" s="20"/>
      <c r="AA49" s="20"/>
      <c r="AB49" s="20"/>
      <c r="AC49" s="21"/>
      <c r="AD49" s="22"/>
      <c r="AE49" s="21"/>
    </row>
    <row r="50" spans="1:31" ht="13.5" customHeight="1" x14ac:dyDescent="0.2">
      <c r="A50" s="591" t="s">
        <v>263</v>
      </c>
      <c r="B50" s="591"/>
      <c r="C50" s="591"/>
      <c r="D50" s="591"/>
      <c r="E50" s="591"/>
      <c r="F50" s="591"/>
      <c r="G50" s="591"/>
      <c r="H50" s="591"/>
      <c r="I50" s="591"/>
      <c r="J50" s="591"/>
      <c r="K50" s="591"/>
      <c r="L50" s="591"/>
      <c r="M50" s="591"/>
      <c r="N50" s="591"/>
      <c r="O50" s="591"/>
      <c r="P50" s="591"/>
      <c r="Q50" s="591"/>
      <c r="R50" s="591"/>
      <c r="S50" s="591"/>
      <c r="T50" s="591"/>
      <c r="U50" s="591"/>
      <c r="V50" s="591"/>
      <c r="W50" s="591"/>
      <c r="X50" s="591"/>
      <c r="Y50" s="20"/>
      <c r="Z50" s="20"/>
      <c r="AA50" s="20"/>
      <c r="AB50" s="20"/>
      <c r="AC50" s="21"/>
      <c r="AD50" s="22"/>
      <c r="AE50" s="21"/>
    </row>
    <row r="51" spans="1:31" ht="13.5" customHeight="1" x14ac:dyDescent="0.2">
      <c r="A51" s="591" t="s">
        <v>264</v>
      </c>
      <c r="B51" s="591"/>
      <c r="C51" s="591"/>
      <c r="D51" s="591"/>
      <c r="E51" s="591"/>
      <c r="F51" s="591"/>
      <c r="G51" s="591"/>
      <c r="H51" s="591"/>
      <c r="I51" s="591"/>
      <c r="J51" s="591"/>
      <c r="K51" s="591"/>
      <c r="L51" s="591"/>
      <c r="M51" s="591"/>
      <c r="N51" s="591"/>
      <c r="O51" s="591"/>
      <c r="P51" s="591"/>
      <c r="Q51" s="591"/>
      <c r="R51" s="591"/>
      <c r="S51" s="591"/>
      <c r="T51" s="591"/>
      <c r="U51" s="591"/>
      <c r="V51" s="591"/>
      <c r="W51" s="591"/>
      <c r="X51" s="591"/>
      <c r="Y51" s="20"/>
      <c r="Z51" s="20"/>
      <c r="AA51" s="20"/>
      <c r="AB51" s="20"/>
      <c r="AC51" s="21"/>
      <c r="AD51" s="22"/>
      <c r="AE51" s="21"/>
    </row>
    <row r="52" spans="1:31" ht="19.5" customHeight="1" x14ac:dyDescent="0.2">
      <c r="A52" s="590"/>
      <c r="B52" s="590"/>
      <c r="C52" s="590"/>
      <c r="D52" s="590"/>
      <c r="E52" s="590"/>
      <c r="F52" s="590"/>
      <c r="G52" s="590"/>
      <c r="H52" s="590"/>
      <c r="I52" s="590"/>
      <c r="J52" s="590"/>
      <c r="K52" s="590"/>
      <c r="L52" s="23"/>
      <c r="M52" s="76"/>
      <c r="N52" s="76"/>
      <c r="O52" s="76"/>
      <c r="P52" s="76"/>
      <c r="Q52" s="76"/>
      <c r="R52" s="76"/>
      <c r="S52" s="76"/>
      <c r="T52" s="76"/>
      <c r="U52" s="76"/>
      <c r="V52" s="76"/>
      <c r="W52" s="24"/>
      <c r="X52" s="24"/>
      <c r="Y52" s="24"/>
      <c r="Z52" s="24"/>
      <c r="AA52" s="24"/>
      <c r="AB52" s="24"/>
      <c r="AC52" s="24"/>
      <c r="AD52" s="24"/>
      <c r="AE52" s="24"/>
    </row>
    <row r="53" spans="1:31" ht="18" customHeight="1" x14ac:dyDescent="0.2">
      <c r="A53" s="585" t="s">
        <v>197</v>
      </c>
      <c r="B53" s="585"/>
      <c r="C53" s="585"/>
      <c r="D53" s="585"/>
      <c r="E53" s="585"/>
      <c r="F53" s="585"/>
      <c r="G53" s="585"/>
      <c r="H53" s="585"/>
      <c r="I53" s="585"/>
      <c r="J53" s="585"/>
      <c r="K53" s="585"/>
      <c r="L53" s="586"/>
      <c r="M53" s="587"/>
      <c r="N53" s="587"/>
      <c r="O53" s="587"/>
      <c r="P53" s="587"/>
      <c r="Q53" s="587"/>
      <c r="R53" s="587"/>
      <c r="S53" s="587"/>
      <c r="T53" s="587"/>
      <c r="U53" s="587"/>
      <c r="V53" s="587"/>
      <c r="W53" s="588"/>
      <c r="X53" s="589"/>
      <c r="Y53" s="589"/>
      <c r="Z53" s="589"/>
      <c r="AA53" s="589"/>
      <c r="AB53" s="589"/>
      <c r="AC53" s="589"/>
      <c r="AD53" s="589"/>
      <c r="AE53" s="589"/>
    </row>
    <row r="54" spans="1:31" ht="29.25" customHeight="1" x14ac:dyDescent="0.2">
      <c r="A54" s="548" t="s">
        <v>284</v>
      </c>
      <c r="B54" s="548"/>
      <c r="C54" s="548"/>
      <c r="D54" s="548"/>
      <c r="E54" s="548"/>
      <c r="F54" s="548"/>
      <c r="G54" s="548"/>
      <c r="H54" s="548"/>
      <c r="I54" s="548"/>
      <c r="J54" s="548"/>
      <c r="K54" s="548"/>
      <c r="L54" s="548"/>
      <c r="M54" s="548"/>
      <c r="N54" s="548"/>
      <c r="O54" s="548"/>
      <c r="P54" s="548"/>
      <c r="Q54" s="548"/>
      <c r="R54" s="548"/>
      <c r="S54" s="548"/>
      <c r="T54" s="548"/>
      <c r="U54" s="548"/>
      <c r="V54" s="548"/>
      <c r="W54" s="548"/>
      <c r="X54" s="548"/>
      <c r="Y54" s="6"/>
      <c r="Z54" s="6"/>
      <c r="AA54" s="6"/>
      <c r="AB54" s="6"/>
      <c r="AC54" s="6"/>
      <c r="AD54" s="6"/>
      <c r="AE54" s="6"/>
    </row>
    <row r="100" spans="1:31" x14ac:dyDescent="0.2">
      <c r="A100" s="17"/>
      <c r="B100" s="18"/>
      <c r="C100" s="19"/>
      <c r="D100" s="18"/>
      <c r="E100" s="19"/>
      <c r="F100" s="18"/>
      <c r="G100" s="19"/>
      <c r="H100" s="18"/>
      <c r="I100" s="19"/>
      <c r="J100" s="18"/>
      <c r="K100" s="19"/>
      <c r="L100" s="18"/>
      <c r="M100" s="19"/>
      <c r="N100" s="18"/>
      <c r="O100" s="19"/>
      <c r="P100" s="18"/>
      <c r="Q100" s="19"/>
      <c r="R100" s="18"/>
      <c r="S100" s="19"/>
      <c r="T100" s="18"/>
      <c r="U100" s="19"/>
      <c r="V100" s="18"/>
      <c r="W100" s="19"/>
      <c r="X100" s="18"/>
      <c r="Y100" s="19"/>
      <c r="Z100" s="18"/>
      <c r="AA100" s="19"/>
      <c r="AB100" s="18"/>
      <c r="AC100" s="19"/>
      <c r="AD100" s="18"/>
      <c r="AE100" s="19"/>
    </row>
    <row r="101" spans="1:31" ht="13.5" customHeight="1" x14ac:dyDescent="0.2">
      <c r="A101" s="458" t="s">
        <v>127</v>
      </c>
      <c r="B101" s="459"/>
      <c r="C101" s="460"/>
      <c r="D101" s="459"/>
      <c r="E101" s="460"/>
      <c r="F101" s="459"/>
      <c r="G101" s="460"/>
      <c r="H101" s="459"/>
      <c r="I101" s="460"/>
      <c r="J101" s="459"/>
      <c r="K101" s="460"/>
      <c r="L101" s="594"/>
      <c r="M101" s="594"/>
      <c r="N101" s="594"/>
      <c r="O101" s="453"/>
      <c r="P101" s="453"/>
      <c r="Q101" s="453"/>
      <c r="R101" s="453"/>
      <c r="S101" s="453"/>
      <c r="T101" s="453"/>
      <c r="U101" s="453"/>
      <c r="V101" s="453"/>
      <c r="W101" s="453"/>
      <c r="X101" s="20"/>
      <c r="Y101" s="20"/>
      <c r="Z101" s="20"/>
      <c r="AA101" s="20"/>
      <c r="AB101" s="20"/>
      <c r="AC101" s="21"/>
      <c r="AD101" s="22"/>
      <c r="AE101" s="21"/>
    </row>
    <row r="102" spans="1:31" ht="13.5" customHeight="1" x14ac:dyDescent="0.2">
      <c r="A102" s="591" t="s">
        <v>262</v>
      </c>
      <c r="B102" s="591"/>
      <c r="C102" s="591"/>
      <c r="D102" s="591"/>
      <c r="E102" s="591"/>
      <c r="F102" s="591"/>
      <c r="G102" s="591"/>
      <c r="H102" s="591"/>
      <c r="I102" s="591"/>
      <c r="J102" s="591"/>
      <c r="K102" s="591"/>
      <c r="L102" s="591"/>
      <c r="M102" s="591"/>
      <c r="N102" s="591"/>
      <c r="O102" s="591"/>
      <c r="P102" s="591"/>
      <c r="Q102" s="591"/>
      <c r="R102" s="591"/>
      <c r="S102" s="591"/>
      <c r="T102" s="591"/>
      <c r="U102" s="591"/>
      <c r="V102" s="591"/>
      <c r="W102" s="591"/>
      <c r="X102" s="591"/>
      <c r="Y102" s="20"/>
      <c r="Z102" s="20"/>
      <c r="AA102" s="20"/>
      <c r="AB102" s="20"/>
      <c r="AC102" s="21"/>
      <c r="AD102" s="22"/>
      <c r="AE102" s="21"/>
    </row>
    <row r="103" spans="1:31" ht="13.5" customHeight="1" x14ac:dyDescent="0.2">
      <c r="A103" s="582"/>
      <c r="B103" s="582"/>
      <c r="C103" s="582"/>
      <c r="D103" s="582"/>
      <c r="E103" s="582"/>
      <c r="F103" s="582"/>
      <c r="G103" s="582"/>
      <c r="H103" s="582"/>
      <c r="I103" s="582"/>
      <c r="J103" s="582"/>
      <c r="K103" s="582"/>
      <c r="L103" s="582"/>
      <c r="M103" s="582"/>
      <c r="N103" s="582"/>
      <c r="O103" s="582"/>
      <c r="P103" s="582"/>
      <c r="Q103" s="582"/>
      <c r="R103" s="582"/>
      <c r="S103" s="582"/>
      <c r="T103" s="582"/>
      <c r="U103" s="582"/>
      <c r="V103" s="582"/>
      <c r="W103" s="582"/>
      <c r="X103" s="582"/>
      <c r="Y103" s="20"/>
      <c r="Z103" s="20"/>
      <c r="AA103" s="20"/>
      <c r="AB103" s="20"/>
      <c r="AC103" s="21"/>
      <c r="AD103" s="22"/>
      <c r="AE103" s="21"/>
    </row>
    <row r="104" spans="1:31" ht="13.5" customHeight="1" x14ac:dyDescent="0.2">
      <c r="A104" s="582"/>
      <c r="B104" s="582"/>
      <c r="C104" s="582"/>
      <c r="D104" s="582"/>
      <c r="E104" s="582"/>
      <c r="F104" s="582"/>
      <c r="G104" s="582"/>
      <c r="H104" s="582"/>
      <c r="I104" s="582"/>
      <c r="J104" s="582"/>
      <c r="K104" s="582"/>
      <c r="L104" s="582"/>
      <c r="M104" s="582"/>
      <c r="N104" s="582"/>
      <c r="O104" s="582"/>
      <c r="P104" s="582"/>
      <c r="Q104" s="582"/>
      <c r="R104" s="582"/>
      <c r="S104" s="582"/>
      <c r="T104" s="582"/>
      <c r="U104" s="582"/>
      <c r="V104" s="582"/>
      <c r="W104" s="582"/>
      <c r="X104" s="582"/>
      <c r="Y104" s="20"/>
      <c r="Z104" s="20"/>
      <c r="AA104" s="20"/>
      <c r="AB104" s="20"/>
      <c r="AC104" s="21"/>
      <c r="AD104" s="22"/>
      <c r="AE104" s="21"/>
    </row>
    <row r="105" spans="1:31" x14ac:dyDescent="0.2">
      <c r="A105" s="582"/>
      <c r="B105" s="582"/>
      <c r="C105" s="582"/>
      <c r="D105" s="582"/>
      <c r="E105" s="582"/>
      <c r="F105" s="582"/>
      <c r="G105" s="582"/>
      <c r="H105" s="582"/>
      <c r="I105" s="582"/>
      <c r="J105" s="582"/>
      <c r="K105" s="582"/>
      <c r="L105" s="582"/>
      <c r="M105" s="582"/>
      <c r="N105" s="582"/>
      <c r="O105" s="582"/>
      <c r="P105" s="582"/>
      <c r="Q105" s="582"/>
      <c r="R105" s="582"/>
      <c r="S105" s="582"/>
      <c r="T105" s="582"/>
      <c r="U105" s="582"/>
      <c r="V105" s="582"/>
      <c r="W105" s="582"/>
      <c r="X105" s="582"/>
    </row>
  </sheetData>
  <mergeCells count="32">
    <mergeCell ref="A104:X104"/>
    <mergeCell ref="A105:X105"/>
    <mergeCell ref="A54:X54"/>
    <mergeCell ref="S5:T5"/>
    <mergeCell ref="U5:V5"/>
    <mergeCell ref="W5:X5"/>
    <mergeCell ref="I5:J5"/>
    <mergeCell ref="K5:L5"/>
    <mergeCell ref="M5:N5"/>
    <mergeCell ref="O5:P5"/>
    <mergeCell ref="Q5:R5"/>
    <mergeCell ref="A5:A6"/>
    <mergeCell ref="B5:B6"/>
    <mergeCell ref="L101:N101"/>
    <mergeCell ref="A50:X50"/>
    <mergeCell ref="A102:X102"/>
    <mergeCell ref="A2:M2"/>
    <mergeCell ref="A4:M4"/>
    <mergeCell ref="A3:M3"/>
    <mergeCell ref="A103:X103"/>
    <mergeCell ref="W1:AE1"/>
    <mergeCell ref="A53:K53"/>
    <mergeCell ref="L53:V53"/>
    <mergeCell ref="W53:AE53"/>
    <mergeCell ref="A52:K52"/>
    <mergeCell ref="A49:X49"/>
    <mergeCell ref="A1:K1"/>
    <mergeCell ref="L1:V1"/>
    <mergeCell ref="C5:D5"/>
    <mergeCell ref="E5:F5"/>
    <mergeCell ref="G5:H5"/>
    <mergeCell ref="A51:X51"/>
  </mergeCells>
  <conditionalFormatting sqref="L7:U18 A8:J18 A20:J31 L20:U31 A33:J44 L33:U44 A19:V19 A32:V32 A45:V46 W7:X46 B7:J7">
    <cfRule type="expression" dxfId="664" priority="2">
      <formula>IF($B7="Total",1,0)</formula>
    </cfRule>
  </conditionalFormatting>
  <conditionalFormatting sqref="A8:A46 K19 K32 K45:K46 V19 V45:V46 V32">
    <cfRule type="expression" dxfId="663" priority="1">
      <formula>IF(OR($B7="Month",$B8="Total",$B7="Total"),0,1)</formula>
    </cfRule>
  </conditionalFormatting>
  <pageMargins left="0.25" right="0.25" top="0.75" bottom="0.75" header="0.3" footer="0.3"/>
  <pageSetup paperSize="9" scale="23"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Q90"/>
  <sheetViews>
    <sheetView showGridLines="0" showRowColHeaders="0" topLeftCell="A4" zoomScaleNormal="100" workbookViewId="0">
      <selection activeCell="P36" sqref="P36"/>
    </sheetView>
  </sheetViews>
  <sheetFormatPr defaultColWidth="8.7109375" defaultRowHeight="12.75" x14ac:dyDescent="0.2"/>
  <cols>
    <col min="1" max="1" width="9" style="2" customWidth="1"/>
    <col min="2" max="2" width="0.140625" style="2" customWidth="1"/>
    <col min="3" max="3" width="11.42578125" style="2" customWidth="1"/>
    <col min="4" max="4" width="7.7109375" style="2" customWidth="1"/>
    <col min="5" max="5" width="11.140625" style="2" customWidth="1"/>
    <col min="6" max="6" width="8.5703125" style="2" customWidth="1"/>
    <col min="7" max="7" width="12" style="2" customWidth="1"/>
    <col min="8" max="8" width="9.7109375" style="2" customWidth="1"/>
    <col min="9" max="9" width="13.140625" style="2" customWidth="1"/>
    <col min="10" max="10" width="10.85546875" style="2" customWidth="1"/>
    <col min="11" max="11" width="14.28515625" style="2" customWidth="1"/>
    <col min="12" max="12" width="10" style="2" customWidth="1"/>
    <col min="13" max="13" width="13.42578125" style="2" customWidth="1"/>
    <col min="14" max="16384" width="8.7109375" style="2"/>
  </cols>
  <sheetData>
    <row r="1" spans="1:16" ht="18" customHeight="1" x14ac:dyDescent="0.2">
      <c r="A1" s="583" t="s">
        <v>250</v>
      </c>
      <c r="B1" s="584"/>
      <c r="C1" s="584"/>
      <c r="D1" s="584"/>
      <c r="E1" s="584"/>
      <c r="F1" s="584"/>
      <c r="G1" s="584"/>
      <c r="H1" s="584"/>
      <c r="I1" s="584"/>
      <c r="J1" s="584"/>
      <c r="K1" s="584"/>
      <c r="L1" s="6"/>
      <c r="M1" s="6"/>
      <c r="N1" s="6"/>
      <c r="O1" s="6"/>
      <c r="P1" s="6"/>
    </row>
    <row r="2" spans="1:16" ht="88.5" customHeight="1" thickBot="1" x14ac:dyDescent="0.25">
      <c r="A2" s="546" t="s">
        <v>252</v>
      </c>
      <c r="B2" s="546"/>
      <c r="C2" s="546"/>
      <c r="D2" s="546"/>
      <c r="E2" s="546"/>
      <c r="F2" s="546"/>
      <c r="G2" s="546"/>
      <c r="H2" s="546"/>
      <c r="I2" s="546"/>
      <c r="J2" s="546"/>
      <c r="K2" s="546"/>
      <c r="L2" s="546"/>
      <c r="M2" s="84"/>
      <c r="N2" s="66"/>
      <c r="O2" s="66"/>
      <c r="P2" s="66"/>
    </row>
    <row r="3" spans="1:16" ht="21" customHeight="1" x14ac:dyDescent="0.2">
      <c r="A3" s="562" t="s">
        <v>23</v>
      </c>
      <c r="B3" s="138" t="s">
        <v>69</v>
      </c>
      <c r="C3" s="555" t="s">
        <v>69</v>
      </c>
      <c r="D3" s="595" t="s">
        <v>25</v>
      </c>
      <c r="E3" s="596"/>
      <c r="F3" s="595" t="s">
        <v>27</v>
      </c>
      <c r="G3" s="596"/>
      <c r="H3" s="595" t="s">
        <v>29</v>
      </c>
      <c r="I3" s="596"/>
      <c r="J3" s="603" t="s">
        <v>31</v>
      </c>
      <c r="K3" s="603"/>
      <c r="L3" s="595" t="s">
        <v>7</v>
      </c>
      <c r="M3" s="596"/>
      <c r="N3" s="336"/>
      <c r="O3" s="336"/>
      <c r="P3" s="336"/>
    </row>
    <row r="4" spans="1:16" ht="15.75" customHeight="1" thickBot="1" x14ac:dyDescent="0.25">
      <c r="A4" s="601"/>
      <c r="B4" s="139"/>
      <c r="C4" s="602"/>
      <c r="D4" s="142" t="s">
        <v>192</v>
      </c>
      <c r="E4" s="141" t="s">
        <v>193</v>
      </c>
      <c r="F4" s="142" t="s">
        <v>192</v>
      </c>
      <c r="G4" s="141" t="s">
        <v>193</v>
      </c>
      <c r="H4" s="142" t="s">
        <v>192</v>
      </c>
      <c r="I4" s="141" t="s">
        <v>193</v>
      </c>
      <c r="J4" s="140" t="s">
        <v>192</v>
      </c>
      <c r="K4" s="140" t="s">
        <v>193</v>
      </c>
      <c r="L4" s="142" t="s">
        <v>192</v>
      </c>
      <c r="M4" s="141" t="s">
        <v>193</v>
      </c>
      <c r="N4" s="336"/>
      <c r="O4" s="336"/>
      <c r="P4" s="336"/>
    </row>
    <row r="5" spans="1:16" x14ac:dyDescent="0.2">
      <c r="A5" s="26">
        <v>2018</v>
      </c>
      <c r="B5" s="26">
        <v>2017</v>
      </c>
      <c r="C5" s="71" t="s">
        <v>10</v>
      </c>
      <c r="D5" s="207">
        <v>319</v>
      </c>
      <c r="E5" s="98">
        <v>51.5</v>
      </c>
      <c r="F5" s="207">
        <v>171</v>
      </c>
      <c r="G5" s="98">
        <v>27.6</v>
      </c>
      <c r="H5" s="207">
        <v>77</v>
      </c>
      <c r="I5" s="98">
        <v>12.4</v>
      </c>
      <c r="J5" s="207">
        <v>53</v>
      </c>
      <c r="K5" s="98">
        <v>8.5</v>
      </c>
      <c r="L5" s="313">
        <v>620</v>
      </c>
      <c r="M5" s="314">
        <v>10.4</v>
      </c>
    </row>
    <row r="6" spans="1:16" x14ac:dyDescent="0.2">
      <c r="A6" s="26" t="s">
        <v>33</v>
      </c>
      <c r="B6" s="26"/>
      <c r="C6" s="71" t="s">
        <v>11</v>
      </c>
      <c r="D6" s="207">
        <v>204</v>
      </c>
      <c r="E6" s="98">
        <v>47.8</v>
      </c>
      <c r="F6" s="207">
        <v>126</v>
      </c>
      <c r="G6" s="98">
        <v>29.5</v>
      </c>
      <c r="H6" s="207">
        <v>55</v>
      </c>
      <c r="I6" s="98">
        <v>12.9</v>
      </c>
      <c r="J6" s="207">
        <v>42</v>
      </c>
      <c r="K6" s="98">
        <v>9.8000000000000007</v>
      </c>
      <c r="L6" s="313">
        <v>427</v>
      </c>
      <c r="M6" s="314">
        <v>7.2</v>
      </c>
    </row>
    <row r="7" spans="1:16" x14ac:dyDescent="0.2">
      <c r="A7" s="26" t="s">
        <v>33</v>
      </c>
      <c r="B7" s="26"/>
      <c r="C7" s="71" t="s">
        <v>12</v>
      </c>
      <c r="D7" s="207">
        <v>201</v>
      </c>
      <c r="E7" s="98">
        <v>40.299999999999997</v>
      </c>
      <c r="F7" s="207">
        <v>166</v>
      </c>
      <c r="G7" s="98">
        <v>33.299999999999997</v>
      </c>
      <c r="H7" s="207">
        <v>82</v>
      </c>
      <c r="I7" s="98">
        <v>16.399999999999999</v>
      </c>
      <c r="J7" s="207">
        <v>50</v>
      </c>
      <c r="K7" s="98">
        <v>10</v>
      </c>
      <c r="L7" s="313">
        <v>499</v>
      </c>
      <c r="M7" s="314">
        <v>8.4</v>
      </c>
    </row>
    <row r="8" spans="1:16" x14ac:dyDescent="0.2">
      <c r="A8" s="26" t="s">
        <v>33</v>
      </c>
      <c r="B8" s="26"/>
      <c r="C8" s="71" t="s">
        <v>13</v>
      </c>
      <c r="D8" s="207">
        <v>180</v>
      </c>
      <c r="E8" s="98">
        <v>42.4</v>
      </c>
      <c r="F8" s="207">
        <v>145</v>
      </c>
      <c r="G8" s="98">
        <v>34.1</v>
      </c>
      <c r="H8" s="207">
        <v>59</v>
      </c>
      <c r="I8" s="98">
        <v>13.9</v>
      </c>
      <c r="J8" s="207">
        <v>41</v>
      </c>
      <c r="K8" s="98">
        <v>9.6</v>
      </c>
      <c r="L8" s="313">
        <v>425</v>
      </c>
      <c r="M8" s="314">
        <v>7.1</v>
      </c>
    </row>
    <row r="9" spans="1:16" x14ac:dyDescent="0.2">
      <c r="A9" s="26" t="s">
        <v>33</v>
      </c>
      <c r="B9" s="26"/>
      <c r="C9" s="71" t="s">
        <v>14</v>
      </c>
      <c r="D9" s="207">
        <v>180</v>
      </c>
      <c r="E9" s="98">
        <v>40.299999999999997</v>
      </c>
      <c r="F9" s="207">
        <v>153</v>
      </c>
      <c r="G9" s="98">
        <v>34.200000000000003</v>
      </c>
      <c r="H9" s="207">
        <v>71</v>
      </c>
      <c r="I9" s="98">
        <v>15.9</v>
      </c>
      <c r="J9" s="207">
        <v>43</v>
      </c>
      <c r="K9" s="98">
        <v>9.6</v>
      </c>
      <c r="L9" s="313">
        <v>447</v>
      </c>
      <c r="M9" s="314">
        <v>7.5</v>
      </c>
    </row>
    <row r="10" spans="1:16" x14ac:dyDescent="0.2">
      <c r="A10" s="26" t="s">
        <v>33</v>
      </c>
      <c r="B10" s="26"/>
      <c r="C10" s="71" t="s">
        <v>15</v>
      </c>
      <c r="D10" s="207">
        <v>135</v>
      </c>
      <c r="E10" s="98">
        <v>39.5</v>
      </c>
      <c r="F10" s="207">
        <v>118</v>
      </c>
      <c r="G10" s="98">
        <v>34.5</v>
      </c>
      <c r="H10" s="207">
        <v>63</v>
      </c>
      <c r="I10" s="98">
        <v>18.399999999999999</v>
      </c>
      <c r="J10" s="207">
        <v>26</v>
      </c>
      <c r="K10" s="98">
        <v>7.6</v>
      </c>
      <c r="L10" s="313">
        <v>342</v>
      </c>
      <c r="M10" s="314">
        <v>5.7</v>
      </c>
    </row>
    <row r="11" spans="1:16" x14ac:dyDescent="0.2">
      <c r="A11" s="26" t="s">
        <v>33</v>
      </c>
      <c r="B11" s="26"/>
      <c r="C11" s="71" t="s">
        <v>16</v>
      </c>
      <c r="D11" s="207">
        <v>138</v>
      </c>
      <c r="E11" s="98">
        <v>40.1</v>
      </c>
      <c r="F11" s="207">
        <v>111</v>
      </c>
      <c r="G11" s="98">
        <v>32.299999999999997</v>
      </c>
      <c r="H11" s="207">
        <v>54</v>
      </c>
      <c r="I11" s="98">
        <v>15.7</v>
      </c>
      <c r="J11" s="207">
        <v>41</v>
      </c>
      <c r="K11" s="98">
        <v>11.9</v>
      </c>
      <c r="L11" s="313">
        <v>344</v>
      </c>
      <c r="M11" s="314">
        <v>5.8</v>
      </c>
    </row>
    <row r="12" spans="1:16" x14ac:dyDescent="0.2">
      <c r="A12" s="26" t="s">
        <v>33</v>
      </c>
      <c r="B12" s="26"/>
      <c r="C12" s="71" t="s">
        <v>17</v>
      </c>
      <c r="D12" s="207">
        <v>149</v>
      </c>
      <c r="E12" s="98">
        <v>46.4</v>
      </c>
      <c r="F12" s="207">
        <v>105</v>
      </c>
      <c r="G12" s="98">
        <v>32.700000000000003</v>
      </c>
      <c r="H12" s="207">
        <v>36</v>
      </c>
      <c r="I12" s="98">
        <v>11.2</v>
      </c>
      <c r="J12" s="207">
        <v>31</v>
      </c>
      <c r="K12" s="98">
        <v>9.6999999999999993</v>
      </c>
      <c r="L12" s="313">
        <v>321</v>
      </c>
      <c r="M12" s="314">
        <v>5.4</v>
      </c>
    </row>
    <row r="13" spans="1:16" x14ac:dyDescent="0.2">
      <c r="A13" s="26" t="s">
        <v>33</v>
      </c>
      <c r="B13" s="26"/>
      <c r="C13" s="71" t="s">
        <v>18</v>
      </c>
      <c r="D13" s="207">
        <v>173</v>
      </c>
      <c r="E13" s="98">
        <v>39.799999999999997</v>
      </c>
      <c r="F13" s="207">
        <v>157</v>
      </c>
      <c r="G13" s="98">
        <v>36.1</v>
      </c>
      <c r="H13" s="207">
        <v>74</v>
      </c>
      <c r="I13" s="98">
        <v>17</v>
      </c>
      <c r="J13" s="207">
        <v>31</v>
      </c>
      <c r="K13" s="98">
        <v>7.1</v>
      </c>
      <c r="L13" s="313">
        <v>435</v>
      </c>
      <c r="M13" s="314">
        <v>7.3</v>
      </c>
    </row>
    <row r="14" spans="1:16" x14ac:dyDescent="0.2">
      <c r="A14" s="26" t="s">
        <v>33</v>
      </c>
      <c r="B14" s="26"/>
      <c r="C14" s="71" t="s">
        <v>19</v>
      </c>
      <c r="D14" s="207">
        <v>257</v>
      </c>
      <c r="E14" s="98">
        <v>46.4</v>
      </c>
      <c r="F14" s="207">
        <v>180</v>
      </c>
      <c r="G14" s="98">
        <v>32.5</v>
      </c>
      <c r="H14" s="207">
        <v>66</v>
      </c>
      <c r="I14" s="98">
        <v>11.9</v>
      </c>
      <c r="J14" s="207">
        <v>51</v>
      </c>
      <c r="K14" s="98">
        <v>9.1999999999999993</v>
      </c>
      <c r="L14" s="313">
        <v>554</v>
      </c>
      <c r="M14" s="314">
        <v>9.3000000000000007</v>
      </c>
    </row>
    <row r="15" spans="1:16" x14ac:dyDescent="0.2">
      <c r="A15" s="26" t="s">
        <v>33</v>
      </c>
      <c r="B15" s="26"/>
      <c r="C15" s="71" t="s">
        <v>20</v>
      </c>
      <c r="D15" s="207">
        <v>476</v>
      </c>
      <c r="E15" s="98">
        <v>60.6</v>
      </c>
      <c r="F15" s="207">
        <v>203</v>
      </c>
      <c r="G15" s="98">
        <v>25.8</v>
      </c>
      <c r="H15" s="207">
        <v>68</v>
      </c>
      <c r="I15" s="98">
        <v>8.6999999999999993</v>
      </c>
      <c r="J15" s="207">
        <v>39</v>
      </c>
      <c r="K15" s="98">
        <v>5</v>
      </c>
      <c r="L15" s="313">
        <v>786</v>
      </c>
      <c r="M15" s="314">
        <v>13.2</v>
      </c>
    </row>
    <row r="16" spans="1:16" x14ac:dyDescent="0.2">
      <c r="A16" s="26" t="s">
        <v>33</v>
      </c>
      <c r="B16" s="26"/>
      <c r="C16" s="71" t="s">
        <v>21</v>
      </c>
      <c r="D16" s="207">
        <v>501</v>
      </c>
      <c r="E16" s="98">
        <v>65.7</v>
      </c>
      <c r="F16" s="207">
        <v>152</v>
      </c>
      <c r="G16" s="98">
        <v>19.899999999999999</v>
      </c>
      <c r="H16" s="207">
        <v>73</v>
      </c>
      <c r="I16" s="98">
        <v>9.6</v>
      </c>
      <c r="J16" s="207">
        <v>37</v>
      </c>
      <c r="K16" s="98">
        <v>4.8</v>
      </c>
      <c r="L16" s="313">
        <v>763</v>
      </c>
      <c r="M16" s="314">
        <v>12.8</v>
      </c>
    </row>
    <row r="17" spans="1:13" x14ac:dyDescent="0.2">
      <c r="A17" s="26">
        <v>2018</v>
      </c>
      <c r="B17" s="26"/>
      <c r="C17" s="71" t="s">
        <v>7</v>
      </c>
      <c r="D17" s="207">
        <f>SUBTOTAL(109,D5:D16)</f>
        <v>2913</v>
      </c>
      <c r="E17" s="98" t="str">
        <f>CONCATENATE("(",FIXED(_tbl8[[#This Row],[&lt;1]]/_tbl8[[#This Row],[Total]]*100,1),")")</f>
        <v>(48.9)</v>
      </c>
      <c r="F17" s="207">
        <f>SUBTOTAL(109,F5:F16)</f>
        <v>1787</v>
      </c>
      <c r="G17" s="98" t="str">
        <f>CONCATENATE("(",FIXED(_tbl8[[#This Row],[1-4]]/_tbl8[[#This Row],[Total]]*100,1),")")</f>
        <v>(30.0)</v>
      </c>
      <c r="H17" s="207">
        <f>SUBTOTAL(109,H5:H16)</f>
        <v>778</v>
      </c>
      <c r="I17" s="143" t="str">
        <f>CONCATENATE("(",FIXED(_tbl8[[#This Row],[5-10]]/_tbl8[[#This Row],[Total]]*100,1),")")</f>
        <v>(13.0)</v>
      </c>
      <c r="J17" s="207">
        <f>SUBTOTAL(109,J5:J16)</f>
        <v>485</v>
      </c>
      <c r="K17" s="143" t="str">
        <f>CONCATENATE("(",FIXED(_tbl8[[#This Row],[11-15]]/_tbl8[[#This Row],[Total]]*100,1),")")</f>
        <v>(8.1)</v>
      </c>
      <c r="L17" s="315">
        <f>SUBTOTAL(109,L5:L16)</f>
        <v>5963</v>
      </c>
      <c r="M17" s="316" t="str">
        <f>CONCATENATE("(",FIXED(_tbl8[[#This Row],[Total]]/$L$44*100,1),")")</f>
        <v>(38.0)</v>
      </c>
    </row>
    <row r="18" spans="1:13" x14ac:dyDescent="0.2">
      <c r="A18" s="26">
        <v>2019</v>
      </c>
      <c r="B18" s="26">
        <v>2018</v>
      </c>
      <c r="C18" s="71" t="s">
        <v>10</v>
      </c>
      <c r="D18" s="207">
        <v>285</v>
      </c>
      <c r="E18" s="98">
        <v>54.5</v>
      </c>
      <c r="F18" s="207">
        <v>137</v>
      </c>
      <c r="G18" s="98">
        <v>26.2</v>
      </c>
      <c r="H18" s="207">
        <v>64</v>
      </c>
      <c r="I18" s="98">
        <v>12.2</v>
      </c>
      <c r="J18" s="207">
        <v>37</v>
      </c>
      <c r="K18" s="98">
        <v>7.1</v>
      </c>
      <c r="L18" s="313">
        <v>523</v>
      </c>
      <c r="M18" s="314">
        <v>8.5</v>
      </c>
    </row>
    <row r="19" spans="1:13" x14ac:dyDescent="0.2">
      <c r="A19" s="26" t="s">
        <v>66</v>
      </c>
      <c r="B19" s="26"/>
      <c r="C19" s="71" t="s">
        <v>11</v>
      </c>
      <c r="D19" s="207">
        <v>193</v>
      </c>
      <c r="E19" s="98">
        <v>42.4</v>
      </c>
      <c r="F19" s="207">
        <v>150</v>
      </c>
      <c r="G19" s="98">
        <v>33</v>
      </c>
      <c r="H19" s="207">
        <v>69</v>
      </c>
      <c r="I19" s="98">
        <v>15.2</v>
      </c>
      <c r="J19" s="207">
        <v>43</v>
      </c>
      <c r="K19" s="98">
        <v>9.5</v>
      </c>
      <c r="L19" s="313">
        <v>455</v>
      </c>
      <c r="M19" s="314">
        <v>7.4</v>
      </c>
    </row>
    <row r="20" spans="1:13" x14ac:dyDescent="0.2">
      <c r="A20" s="26" t="s">
        <v>66</v>
      </c>
      <c r="B20" s="26"/>
      <c r="C20" s="71" t="s">
        <v>12</v>
      </c>
      <c r="D20" s="207">
        <v>211</v>
      </c>
      <c r="E20" s="98">
        <v>42</v>
      </c>
      <c r="F20" s="207">
        <v>175</v>
      </c>
      <c r="G20" s="98">
        <v>34.9</v>
      </c>
      <c r="H20" s="207">
        <v>65</v>
      </c>
      <c r="I20" s="98">
        <v>12.9</v>
      </c>
      <c r="J20" s="207">
        <v>51</v>
      </c>
      <c r="K20" s="98">
        <v>10.199999999999999</v>
      </c>
      <c r="L20" s="313">
        <v>502</v>
      </c>
      <c r="M20" s="314">
        <v>8.1</v>
      </c>
    </row>
    <row r="21" spans="1:13" x14ac:dyDescent="0.2">
      <c r="A21" s="26" t="s">
        <v>66</v>
      </c>
      <c r="B21" s="26"/>
      <c r="C21" s="71" t="s">
        <v>13</v>
      </c>
      <c r="D21" s="207">
        <v>196</v>
      </c>
      <c r="E21" s="98">
        <v>41.2</v>
      </c>
      <c r="F21" s="207">
        <v>159</v>
      </c>
      <c r="G21" s="98">
        <v>33.4</v>
      </c>
      <c r="H21" s="207">
        <v>74</v>
      </c>
      <c r="I21" s="98">
        <v>15.5</v>
      </c>
      <c r="J21" s="207">
        <v>47</v>
      </c>
      <c r="K21" s="98">
        <v>9.9</v>
      </c>
      <c r="L21" s="313">
        <v>476</v>
      </c>
      <c r="M21" s="314">
        <v>7.7</v>
      </c>
    </row>
    <row r="22" spans="1:13" x14ac:dyDescent="0.2">
      <c r="A22" s="26" t="s">
        <v>66</v>
      </c>
      <c r="B22" s="26"/>
      <c r="C22" s="71" t="s">
        <v>14</v>
      </c>
      <c r="D22" s="207">
        <v>182</v>
      </c>
      <c r="E22" s="98">
        <v>41.8</v>
      </c>
      <c r="F22" s="207">
        <v>141</v>
      </c>
      <c r="G22" s="98">
        <v>32.4</v>
      </c>
      <c r="H22" s="207">
        <v>61</v>
      </c>
      <c r="I22" s="98">
        <v>14</v>
      </c>
      <c r="J22" s="207">
        <v>51</v>
      </c>
      <c r="K22" s="98">
        <v>11.7</v>
      </c>
      <c r="L22" s="313">
        <v>435</v>
      </c>
      <c r="M22" s="314">
        <v>7</v>
      </c>
    </row>
    <row r="23" spans="1:13" x14ac:dyDescent="0.2">
      <c r="A23" s="26" t="s">
        <v>66</v>
      </c>
      <c r="B23" s="26"/>
      <c r="C23" s="71" t="s">
        <v>15</v>
      </c>
      <c r="D23" s="207">
        <v>175</v>
      </c>
      <c r="E23" s="98">
        <v>45.3</v>
      </c>
      <c r="F23" s="207">
        <v>124</v>
      </c>
      <c r="G23" s="98">
        <v>32.1</v>
      </c>
      <c r="H23" s="207">
        <v>52</v>
      </c>
      <c r="I23" s="98">
        <v>13.5</v>
      </c>
      <c r="J23" s="207">
        <v>35</v>
      </c>
      <c r="K23" s="98">
        <v>9.1</v>
      </c>
      <c r="L23" s="313">
        <v>386</v>
      </c>
      <c r="M23" s="314">
        <v>6.3</v>
      </c>
    </row>
    <row r="24" spans="1:13" x14ac:dyDescent="0.2">
      <c r="A24" s="26" t="s">
        <v>66</v>
      </c>
      <c r="B24" s="26"/>
      <c r="C24" s="71" t="s">
        <v>16</v>
      </c>
      <c r="D24" s="207">
        <v>148</v>
      </c>
      <c r="E24" s="98">
        <v>39.799999999999997</v>
      </c>
      <c r="F24" s="207">
        <v>118</v>
      </c>
      <c r="G24" s="98">
        <v>31.7</v>
      </c>
      <c r="H24" s="207">
        <v>65</v>
      </c>
      <c r="I24" s="98">
        <v>17.5</v>
      </c>
      <c r="J24" s="207">
        <v>41</v>
      </c>
      <c r="K24" s="98">
        <v>11</v>
      </c>
      <c r="L24" s="313">
        <v>372</v>
      </c>
      <c r="M24" s="314">
        <v>6</v>
      </c>
    </row>
    <row r="25" spans="1:13" x14ac:dyDescent="0.2">
      <c r="A25" s="26" t="s">
        <v>66</v>
      </c>
      <c r="B25" s="26"/>
      <c r="C25" s="71" t="s">
        <v>17</v>
      </c>
      <c r="D25" s="207">
        <v>132</v>
      </c>
      <c r="E25" s="98">
        <v>38.799999999999997</v>
      </c>
      <c r="F25" s="207">
        <v>118</v>
      </c>
      <c r="G25" s="98">
        <v>34.700000000000003</v>
      </c>
      <c r="H25" s="207">
        <v>58</v>
      </c>
      <c r="I25" s="98">
        <v>17.100000000000001</v>
      </c>
      <c r="J25" s="207">
        <v>32</v>
      </c>
      <c r="K25" s="98">
        <v>9.4</v>
      </c>
      <c r="L25" s="313">
        <v>340</v>
      </c>
      <c r="M25" s="314">
        <v>5.5</v>
      </c>
    </row>
    <row r="26" spans="1:13" x14ac:dyDescent="0.2">
      <c r="A26" s="26" t="s">
        <v>66</v>
      </c>
      <c r="B26" s="26"/>
      <c r="C26" s="71" t="s">
        <v>18</v>
      </c>
      <c r="D26" s="207">
        <v>165</v>
      </c>
      <c r="E26" s="98">
        <v>38.6</v>
      </c>
      <c r="F26" s="207">
        <v>154</v>
      </c>
      <c r="G26" s="98">
        <v>36</v>
      </c>
      <c r="H26" s="207">
        <v>72</v>
      </c>
      <c r="I26" s="98">
        <v>16.8</v>
      </c>
      <c r="J26" s="207">
        <v>37</v>
      </c>
      <c r="K26" s="98">
        <v>8.6</v>
      </c>
      <c r="L26" s="313">
        <v>428</v>
      </c>
      <c r="M26" s="314">
        <v>6.9</v>
      </c>
    </row>
    <row r="27" spans="1:13" x14ac:dyDescent="0.2">
      <c r="A27" s="26" t="s">
        <v>66</v>
      </c>
      <c r="B27" s="26"/>
      <c r="C27" s="71" t="s">
        <v>19</v>
      </c>
      <c r="D27" s="207">
        <v>209</v>
      </c>
      <c r="E27" s="98">
        <v>41.2</v>
      </c>
      <c r="F27" s="207">
        <v>169</v>
      </c>
      <c r="G27" s="98">
        <v>33.299999999999997</v>
      </c>
      <c r="H27" s="207">
        <v>72</v>
      </c>
      <c r="I27" s="98">
        <v>14.2</v>
      </c>
      <c r="J27" s="207">
        <v>57</v>
      </c>
      <c r="K27" s="98">
        <v>11.2</v>
      </c>
      <c r="L27" s="313">
        <v>507</v>
      </c>
      <c r="M27" s="314">
        <v>8.1999999999999993</v>
      </c>
    </row>
    <row r="28" spans="1:13" x14ac:dyDescent="0.2">
      <c r="A28" s="26" t="s">
        <v>66</v>
      </c>
      <c r="B28" s="26"/>
      <c r="C28" s="71" t="s">
        <v>20</v>
      </c>
      <c r="D28" s="207">
        <v>485</v>
      </c>
      <c r="E28" s="98">
        <v>59</v>
      </c>
      <c r="F28" s="207">
        <v>217</v>
      </c>
      <c r="G28" s="98">
        <v>26.4</v>
      </c>
      <c r="H28" s="207">
        <v>71</v>
      </c>
      <c r="I28" s="98">
        <v>8.6</v>
      </c>
      <c r="J28" s="207">
        <v>49</v>
      </c>
      <c r="K28" s="98">
        <v>6</v>
      </c>
      <c r="L28" s="313">
        <v>822</v>
      </c>
      <c r="M28" s="314">
        <v>13.3</v>
      </c>
    </row>
    <row r="29" spans="1:13" x14ac:dyDescent="0.2">
      <c r="A29" s="26" t="s">
        <v>66</v>
      </c>
      <c r="B29" s="26"/>
      <c r="C29" s="71" t="s">
        <v>21</v>
      </c>
      <c r="D29" s="207">
        <v>600</v>
      </c>
      <c r="E29" s="98">
        <v>64.7</v>
      </c>
      <c r="F29" s="207">
        <v>189</v>
      </c>
      <c r="G29" s="98">
        <v>20.399999999999999</v>
      </c>
      <c r="H29" s="207">
        <v>78</v>
      </c>
      <c r="I29" s="98">
        <v>8.4</v>
      </c>
      <c r="J29" s="207">
        <v>61</v>
      </c>
      <c r="K29" s="98">
        <v>6.6</v>
      </c>
      <c r="L29" s="313">
        <v>928</v>
      </c>
      <c r="M29" s="314">
        <v>15</v>
      </c>
    </row>
    <row r="30" spans="1:13" x14ac:dyDescent="0.2">
      <c r="A30" s="26">
        <v>2019</v>
      </c>
      <c r="B30" s="26"/>
      <c r="C30" s="71" t="s">
        <v>7</v>
      </c>
      <c r="D30" s="207">
        <f>SUBTOTAL(109,D18:D29)</f>
        <v>2981</v>
      </c>
      <c r="E30" s="98" t="str">
        <f>CONCATENATE("(",FIXED(_tbl8[[#This Row],[&lt;1]]/_tbl8[[#This Row],[Total]]*100,1),")")</f>
        <v>(48.3)</v>
      </c>
      <c r="F30" s="207">
        <f>SUBTOTAL(109,F18:F29)</f>
        <v>1851</v>
      </c>
      <c r="G30" s="98" t="str">
        <f>CONCATENATE("(",FIXED(_tbl8[[#This Row],[1-4]]/_tbl8[[#This Row],[Total]]*100,1),")")</f>
        <v>(30.0)</v>
      </c>
      <c r="H30" s="207">
        <f>SUBTOTAL(109,H18:H29)</f>
        <v>801</v>
      </c>
      <c r="I30" s="143" t="str">
        <f>CONCATENATE("(",FIXED(_tbl8[[#This Row],[5-10]]/_tbl8[[#This Row],[Total]]*100,1),")")</f>
        <v>(13.0)</v>
      </c>
      <c r="J30" s="207">
        <f>SUBTOTAL(109,J18:J29)</f>
        <v>541</v>
      </c>
      <c r="K30" s="143" t="str">
        <f>CONCATENATE("(",FIXED(_tbl8[[#This Row],[11-15]]/_tbl8[[#This Row],[Total]]*100,1),")")</f>
        <v>(8.8)</v>
      </c>
      <c r="L30" s="315">
        <f>SUBTOTAL(109,L18:L29)</f>
        <v>6174</v>
      </c>
      <c r="M30" s="316" t="str">
        <f>CONCATENATE("(",FIXED(_tbl8[[#This Row],[Total]]/$L$44*100,1),")")</f>
        <v>(39.4)</v>
      </c>
    </row>
    <row r="31" spans="1:13" x14ac:dyDescent="0.2">
      <c r="A31" s="26">
        <v>2020</v>
      </c>
      <c r="B31" s="26">
        <v>2019</v>
      </c>
      <c r="C31" s="71" t="s">
        <v>10</v>
      </c>
      <c r="D31" s="207">
        <v>293</v>
      </c>
      <c r="E31" s="98">
        <v>56.8</v>
      </c>
      <c r="F31" s="207">
        <v>123</v>
      </c>
      <c r="G31" s="98">
        <v>23.8</v>
      </c>
      <c r="H31" s="207">
        <v>67</v>
      </c>
      <c r="I31" s="98">
        <v>13</v>
      </c>
      <c r="J31" s="207">
        <v>33</v>
      </c>
      <c r="K31" s="98">
        <v>6.4</v>
      </c>
      <c r="L31" s="313">
        <v>516</v>
      </c>
      <c r="M31" s="314">
        <v>14.6</v>
      </c>
    </row>
    <row r="32" spans="1:13" x14ac:dyDescent="0.2">
      <c r="A32" s="26" t="s">
        <v>67</v>
      </c>
      <c r="B32" s="26"/>
      <c r="C32" s="71" t="s">
        <v>11</v>
      </c>
      <c r="D32" s="207">
        <v>199</v>
      </c>
      <c r="E32" s="98">
        <v>42.8</v>
      </c>
      <c r="F32" s="207">
        <v>160</v>
      </c>
      <c r="G32" s="98">
        <v>34.4</v>
      </c>
      <c r="H32" s="207">
        <v>67</v>
      </c>
      <c r="I32" s="98">
        <v>14.4</v>
      </c>
      <c r="J32" s="207">
        <v>39</v>
      </c>
      <c r="K32" s="98">
        <v>8.4</v>
      </c>
      <c r="L32" s="313">
        <v>465</v>
      </c>
      <c r="M32" s="314">
        <v>13.1</v>
      </c>
    </row>
    <row r="33" spans="1:17" x14ac:dyDescent="0.2">
      <c r="A33" s="26" t="s">
        <v>67</v>
      </c>
      <c r="B33" s="26"/>
      <c r="C33" s="71" t="s">
        <v>12</v>
      </c>
      <c r="D33" s="207">
        <v>164</v>
      </c>
      <c r="E33" s="98">
        <v>45.1</v>
      </c>
      <c r="F33" s="207">
        <v>112</v>
      </c>
      <c r="G33" s="98">
        <v>30.8</v>
      </c>
      <c r="H33" s="207">
        <v>55</v>
      </c>
      <c r="I33" s="98">
        <v>15.1</v>
      </c>
      <c r="J33" s="207">
        <v>33</v>
      </c>
      <c r="K33" s="98">
        <v>9.1</v>
      </c>
      <c r="L33" s="313">
        <v>364</v>
      </c>
      <c r="M33" s="314">
        <v>10.3</v>
      </c>
    </row>
    <row r="34" spans="1:17" x14ac:dyDescent="0.2">
      <c r="A34" s="26" t="s">
        <v>67</v>
      </c>
      <c r="B34" s="26"/>
      <c r="C34" s="71" t="s">
        <v>13</v>
      </c>
      <c r="D34" s="207">
        <v>84</v>
      </c>
      <c r="E34" s="98">
        <v>47.5</v>
      </c>
      <c r="F34" s="207">
        <v>45</v>
      </c>
      <c r="G34" s="98">
        <v>25.4</v>
      </c>
      <c r="H34" s="207">
        <v>29</v>
      </c>
      <c r="I34" s="98">
        <v>16.399999999999999</v>
      </c>
      <c r="J34" s="207">
        <v>19</v>
      </c>
      <c r="K34" s="98">
        <v>10.7</v>
      </c>
      <c r="L34" s="313">
        <v>177</v>
      </c>
      <c r="M34" s="314">
        <v>5</v>
      </c>
    </row>
    <row r="35" spans="1:17" x14ac:dyDescent="0.2">
      <c r="A35" s="26" t="s">
        <v>67</v>
      </c>
      <c r="B35" s="26"/>
      <c r="C35" s="71" t="s">
        <v>14</v>
      </c>
      <c r="D35" s="207">
        <v>72</v>
      </c>
      <c r="E35" s="98">
        <v>50.7</v>
      </c>
      <c r="F35" s="207">
        <v>40</v>
      </c>
      <c r="G35" s="98">
        <v>28.2</v>
      </c>
      <c r="H35" s="207">
        <v>12</v>
      </c>
      <c r="I35" s="98">
        <v>8.5</v>
      </c>
      <c r="J35" s="207">
        <v>18</v>
      </c>
      <c r="K35" s="98">
        <v>12.7</v>
      </c>
      <c r="L35" s="313">
        <v>142</v>
      </c>
      <c r="M35" s="314">
        <v>4</v>
      </c>
    </row>
    <row r="36" spans="1:17" x14ac:dyDescent="0.2">
      <c r="A36" s="26" t="s">
        <v>67</v>
      </c>
      <c r="B36" s="26"/>
      <c r="C36" s="71" t="s">
        <v>15</v>
      </c>
      <c r="D36" s="207">
        <v>90</v>
      </c>
      <c r="E36" s="98">
        <v>46.6</v>
      </c>
      <c r="F36" s="207">
        <v>48</v>
      </c>
      <c r="G36" s="98">
        <v>24.9</v>
      </c>
      <c r="H36" s="207">
        <v>26</v>
      </c>
      <c r="I36" s="98">
        <v>13.5</v>
      </c>
      <c r="J36" s="207">
        <v>29</v>
      </c>
      <c r="K36" s="98">
        <v>15</v>
      </c>
      <c r="L36" s="313">
        <v>193</v>
      </c>
      <c r="M36" s="314">
        <v>5.5</v>
      </c>
    </row>
    <row r="37" spans="1:17" x14ac:dyDescent="0.2">
      <c r="A37" s="26" t="s">
        <v>67</v>
      </c>
      <c r="B37" s="26"/>
      <c r="C37" s="71" t="s">
        <v>16</v>
      </c>
      <c r="D37" s="207">
        <v>90</v>
      </c>
      <c r="E37" s="98">
        <v>46.6</v>
      </c>
      <c r="F37" s="207">
        <v>46</v>
      </c>
      <c r="G37" s="98">
        <v>23.8</v>
      </c>
      <c r="H37" s="207">
        <v>34</v>
      </c>
      <c r="I37" s="98">
        <v>17.600000000000001</v>
      </c>
      <c r="J37" s="207">
        <v>23</v>
      </c>
      <c r="K37" s="98">
        <v>11.9</v>
      </c>
      <c r="L37" s="313">
        <v>193</v>
      </c>
      <c r="M37" s="314">
        <v>5.5</v>
      </c>
    </row>
    <row r="38" spans="1:17" x14ac:dyDescent="0.2">
      <c r="A38" s="26" t="s">
        <v>67</v>
      </c>
      <c r="B38" s="26"/>
      <c r="C38" s="71" t="s">
        <v>17</v>
      </c>
      <c r="D38" s="207">
        <v>86</v>
      </c>
      <c r="E38" s="98">
        <v>39.1</v>
      </c>
      <c r="F38" s="207">
        <v>64</v>
      </c>
      <c r="G38" s="98">
        <v>29.1</v>
      </c>
      <c r="H38" s="207">
        <v>42</v>
      </c>
      <c r="I38" s="98">
        <v>19.100000000000001</v>
      </c>
      <c r="J38" s="207">
        <v>28</v>
      </c>
      <c r="K38" s="98">
        <v>12.7</v>
      </c>
      <c r="L38" s="313">
        <v>220</v>
      </c>
      <c r="M38" s="314">
        <v>6.2</v>
      </c>
    </row>
    <row r="39" spans="1:17" x14ac:dyDescent="0.2">
      <c r="A39" s="26" t="s">
        <v>67</v>
      </c>
      <c r="B39" s="26"/>
      <c r="C39" s="71" t="s">
        <v>18</v>
      </c>
      <c r="D39" s="207">
        <v>137</v>
      </c>
      <c r="E39" s="98">
        <v>40.5</v>
      </c>
      <c r="F39" s="207">
        <v>98</v>
      </c>
      <c r="G39" s="98">
        <v>29</v>
      </c>
      <c r="H39" s="207">
        <v>66</v>
      </c>
      <c r="I39" s="98">
        <v>19.5</v>
      </c>
      <c r="J39" s="207">
        <v>37</v>
      </c>
      <c r="K39" s="98">
        <v>10.9</v>
      </c>
      <c r="L39" s="313">
        <v>338</v>
      </c>
      <c r="M39" s="314">
        <v>9.6</v>
      </c>
    </row>
    <row r="40" spans="1:17" x14ac:dyDescent="0.2">
      <c r="A40" s="26" t="s">
        <v>67</v>
      </c>
      <c r="B40" s="26"/>
      <c r="C40" s="71" t="s">
        <v>19</v>
      </c>
      <c r="D40" s="207">
        <v>151</v>
      </c>
      <c r="E40" s="98">
        <v>46.9</v>
      </c>
      <c r="F40" s="207">
        <v>76</v>
      </c>
      <c r="G40" s="98">
        <v>23.6</v>
      </c>
      <c r="H40" s="207">
        <v>50</v>
      </c>
      <c r="I40" s="98">
        <v>15.5</v>
      </c>
      <c r="J40" s="207">
        <v>45</v>
      </c>
      <c r="K40" s="98">
        <v>14</v>
      </c>
      <c r="L40" s="313">
        <v>322</v>
      </c>
      <c r="M40" s="314">
        <v>9.1</v>
      </c>
    </row>
    <row r="41" spans="1:17" x14ac:dyDescent="0.2">
      <c r="A41" s="26" t="s">
        <v>67</v>
      </c>
      <c r="B41" s="26"/>
      <c r="C41" s="71" t="s">
        <v>20</v>
      </c>
      <c r="D41" s="207">
        <v>133</v>
      </c>
      <c r="E41" s="98">
        <v>43.2</v>
      </c>
      <c r="F41" s="207">
        <v>107</v>
      </c>
      <c r="G41" s="98">
        <v>34.700000000000003</v>
      </c>
      <c r="H41" s="207">
        <v>40</v>
      </c>
      <c r="I41" s="98">
        <v>13</v>
      </c>
      <c r="J41" s="207">
        <v>28</v>
      </c>
      <c r="K41" s="98">
        <v>9.1</v>
      </c>
      <c r="L41" s="313">
        <v>308</v>
      </c>
      <c r="M41" s="314">
        <v>8.6999999999999993</v>
      </c>
    </row>
    <row r="42" spans="1:17" x14ac:dyDescent="0.2">
      <c r="A42" s="26" t="s">
        <v>67</v>
      </c>
      <c r="B42" s="26"/>
      <c r="C42" s="71" t="s">
        <v>21</v>
      </c>
      <c r="D42" s="207">
        <v>133</v>
      </c>
      <c r="E42" s="98">
        <v>44.2</v>
      </c>
      <c r="F42" s="207">
        <v>102</v>
      </c>
      <c r="G42" s="98">
        <v>33.9</v>
      </c>
      <c r="H42" s="207">
        <v>37</v>
      </c>
      <c r="I42" s="98">
        <v>12.3</v>
      </c>
      <c r="J42" s="207">
        <v>29</v>
      </c>
      <c r="K42" s="98">
        <v>9.6</v>
      </c>
      <c r="L42" s="313">
        <v>301</v>
      </c>
      <c r="M42" s="314">
        <v>8.5</v>
      </c>
    </row>
    <row r="43" spans="1:17" x14ac:dyDescent="0.2">
      <c r="A43" s="26">
        <v>2020</v>
      </c>
      <c r="B43" s="26"/>
      <c r="C43" s="45" t="s">
        <v>7</v>
      </c>
      <c r="D43" s="207">
        <f>SUBTOTAL(109,D31:D42)</f>
        <v>1632</v>
      </c>
      <c r="E43" s="98" t="str">
        <f>CONCATENATE("(",FIXED(_tbl8[[#This Row],[&lt;1]]/_tbl8[[#This Row],[Total]]*100,1),")")</f>
        <v>(46.1)</v>
      </c>
      <c r="F43" s="207">
        <f>SUBTOTAL(109,F31:F42)</f>
        <v>1021</v>
      </c>
      <c r="G43" s="98" t="str">
        <f>CONCATENATE("(",FIXED(_tbl8[[#This Row],[1-4]]/_tbl8[[#This Row],[Total]]*100,1),")")</f>
        <v>(28.8)</v>
      </c>
      <c r="H43" s="207">
        <f>SUBTOTAL(109,H31:H42)</f>
        <v>525</v>
      </c>
      <c r="I43" s="143" t="str">
        <f>CONCATENATE("(",FIXED(_tbl8[[#This Row],[5-10]]/_tbl8[[#This Row],[Total]]*100,1),")")</f>
        <v>(14.8)</v>
      </c>
      <c r="J43" s="207">
        <f>SUBTOTAL(109,J31:J42)</f>
        <v>361</v>
      </c>
      <c r="K43" s="143" t="str">
        <f>CONCATENATE("(",FIXED(_tbl8[[#This Row],[11-15]]/_tbl8[[#This Row],[Total]]*100,1),")")</f>
        <v>(10.2)</v>
      </c>
      <c r="L43" s="315">
        <f>SUBTOTAL(109,L31:L42)</f>
        <v>3539</v>
      </c>
      <c r="M43" s="316" t="str">
        <f>CONCATENATE("(",FIXED(_tbl8[[#This Row],[Total]]/$L$44*100,1),")")</f>
        <v>(22.6)</v>
      </c>
    </row>
    <row r="44" spans="1:17" x14ac:dyDescent="0.2">
      <c r="A44" s="133" t="s">
        <v>68</v>
      </c>
      <c r="B44" s="26"/>
      <c r="C44" s="45" t="s">
        <v>7</v>
      </c>
      <c r="D44" s="207">
        <f>SUBTOTAL(109,D31:D42,D18:D29,D5:D16)</f>
        <v>7526</v>
      </c>
      <c r="E44" s="98" t="str">
        <f>CONCATENATE("(",FIXED(_tbl8[[#This Row],[&lt;1]]/_tbl8[[#This Row],[Total]]*100,1),")")</f>
        <v>(48.0)</v>
      </c>
      <c r="F44" s="207">
        <f>SUBTOTAL(109,F31:F42,F18:F29,F5:F16)</f>
        <v>4659</v>
      </c>
      <c r="G44" s="98" t="str">
        <f>CONCATENATE("(",FIXED(_tbl8[[#This Row],[1-4]]/_tbl8[[#This Row],[Total]]*100,1),")")</f>
        <v>(29.7)</v>
      </c>
      <c r="H44" s="207">
        <f>SUBTOTAL(109,H31:H42,H18:H29,H5:H16)</f>
        <v>2104</v>
      </c>
      <c r="I44" s="143" t="str">
        <f>CONCATENATE("(",FIXED(_tbl8[[#This Row],[5-10]]/_tbl8[[#This Row],[Total]]*100,1),")")</f>
        <v>(13.4)</v>
      </c>
      <c r="J44" s="207">
        <f>SUBTOTAL(109,J31:J42,J18:J29,J5:J16)</f>
        <v>1387</v>
      </c>
      <c r="K44" s="143" t="str">
        <f>CONCATENATE("(",FIXED(_tbl8[[#This Row],[11-15]]/_tbl8[[#This Row],[Total]]*100,1),")")</f>
        <v>(8.8)</v>
      </c>
      <c r="L44" s="315">
        <f>SUBTOTAL(109,L31:L42,L18:L29,L5:L16)</f>
        <v>15676</v>
      </c>
      <c r="M44" s="317" t="s">
        <v>22</v>
      </c>
    </row>
    <row r="45" spans="1:17" x14ac:dyDescent="0.2">
      <c r="A45" s="3"/>
      <c r="B45" s="3"/>
      <c r="C45" s="3"/>
      <c r="D45" s="3"/>
      <c r="E45" s="3"/>
      <c r="F45" s="3"/>
      <c r="G45" s="3"/>
      <c r="H45" s="3"/>
      <c r="I45" s="3"/>
      <c r="J45" s="3"/>
      <c r="K45" s="3"/>
      <c r="L45" s="3"/>
      <c r="M45" s="3"/>
    </row>
    <row r="46" spans="1:17" ht="18" customHeight="1" x14ac:dyDescent="0.2">
      <c r="A46" s="17" t="s">
        <v>127</v>
      </c>
      <c r="B46" s="18"/>
      <c r="C46" s="19"/>
      <c r="D46" s="18"/>
      <c r="E46" s="19"/>
      <c r="F46" s="18"/>
      <c r="G46" s="19"/>
      <c r="H46" s="18"/>
      <c r="I46" s="19"/>
      <c r="J46" s="18"/>
      <c r="K46" s="19"/>
      <c r="L46" s="31"/>
      <c r="M46" s="31"/>
      <c r="N46" s="5"/>
      <c r="O46" s="31"/>
      <c r="P46" s="5"/>
      <c r="Q46" s="31"/>
    </row>
    <row r="47" spans="1:17" ht="21.75" customHeight="1" x14ac:dyDescent="0.2">
      <c r="A47" s="598" t="s">
        <v>285</v>
      </c>
      <c r="B47" s="598"/>
      <c r="C47" s="598"/>
      <c r="D47" s="598"/>
      <c r="E47" s="598"/>
      <c r="F47" s="598"/>
      <c r="G47" s="598"/>
      <c r="H47" s="598"/>
      <c r="I47" s="598"/>
      <c r="J47" s="598"/>
      <c r="K47" s="598"/>
      <c r="L47" s="594"/>
      <c r="M47" s="594"/>
      <c r="N47" s="594"/>
      <c r="O47" s="594"/>
      <c r="P47" s="29"/>
      <c r="Q47" s="29"/>
    </row>
    <row r="48" spans="1:17" x14ac:dyDescent="0.2">
      <c r="A48" s="32"/>
      <c r="B48" s="18"/>
      <c r="C48" s="19"/>
      <c r="D48" s="18"/>
      <c r="E48" s="19"/>
      <c r="F48" s="18"/>
      <c r="G48" s="19"/>
      <c r="H48" s="18"/>
      <c r="I48" s="19"/>
      <c r="J48" s="18"/>
      <c r="K48" s="19"/>
      <c r="L48" s="6"/>
      <c r="M48" s="6"/>
    </row>
    <row r="49" spans="1:13" ht="18" customHeight="1" x14ac:dyDescent="0.2">
      <c r="A49" s="600" t="s">
        <v>198</v>
      </c>
      <c r="B49" s="600"/>
      <c r="C49" s="600"/>
      <c r="D49" s="600"/>
      <c r="E49" s="600"/>
      <c r="F49" s="600"/>
      <c r="G49" s="600"/>
      <c r="H49" s="600"/>
      <c r="I49" s="600"/>
      <c r="J49" s="600"/>
      <c r="K49" s="600"/>
      <c r="L49" s="6"/>
      <c r="M49" s="6"/>
    </row>
    <row r="50" spans="1:13" ht="31.5" customHeight="1" x14ac:dyDescent="0.2">
      <c r="A50" s="599" t="s">
        <v>265</v>
      </c>
      <c r="B50" s="599"/>
      <c r="C50" s="599"/>
      <c r="D50" s="599"/>
      <c r="E50" s="599"/>
      <c r="F50" s="599"/>
      <c r="G50" s="599"/>
      <c r="H50" s="599"/>
      <c r="I50" s="599"/>
      <c r="J50" s="599"/>
      <c r="K50" s="599"/>
      <c r="L50" s="599"/>
      <c r="M50" s="85"/>
    </row>
    <row r="75" spans="1:11" ht="17.25" customHeight="1" x14ac:dyDescent="0.2">
      <c r="A75" s="17"/>
      <c r="B75" s="18"/>
      <c r="C75" s="19"/>
      <c r="D75" s="18"/>
      <c r="E75" s="19"/>
      <c r="F75" s="18"/>
      <c r="G75" s="19"/>
      <c r="H75" s="18"/>
      <c r="I75" s="19"/>
      <c r="J75" s="18"/>
      <c r="K75" s="19"/>
    </row>
    <row r="76" spans="1:11" ht="22.5" customHeight="1" x14ac:dyDescent="0.2">
      <c r="A76" s="598"/>
      <c r="B76" s="598"/>
      <c r="C76" s="598"/>
      <c r="D76" s="598"/>
      <c r="E76" s="598"/>
      <c r="F76" s="598"/>
      <c r="G76" s="598"/>
      <c r="H76" s="598"/>
      <c r="I76" s="598"/>
      <c r="J76" s="598"/>
      <c r="K76" s="598"/>
    </row>
    <row r="89" spans="1:11" x14ac:dyDescent="0.2">
      <c r="A89" s="135"/>
      <c r="B89" s="136"/>
      <c r="C89" s="137"/>
      <c r="D89" s="136"/>
      <c r="E89" s="137"/>
      <c r="F89" s="136"/>
      <c r="G89" s="137"/>
      <c r="H89" s="136"/>
      <c r="I89" s="137"/>
      <c r="J89" s="136"/>
      <c r="K89" s="137"/>
    </row>
    <row r="90" spans="1:11" x14ac:dyDescent="0.2">
      <c r="A90" s="597"/>
      <c r="B90" s="597"/>
      <c r="C90" s="597"/>
      <c r="D90" s="597"/>
      <c r="E90" s="597"/>
      <c r="F90" s="597"/>
      <c r="G90" s="597"/>
      <c r="H90" s="597"/>
      <c r="I90" s="597"/>
      <c r="J90" s="597"/>
      <c r="K90" s="597"/>
    </row>
  </sheetData>
  <mergeCells count="15">
    <mergeCell ref="L3:M3"/>
    <mergeCell ref="A90:K90"/>
    <mergeCell ref="A1:K1"/>
    <mergeCell ref="A76:K76"/>
    <mergeCell ref="A2:L2"/>
    <mergeCell ref="A50:L50"/>
    <mergeCell ref="A47:K47"/>
    <mergeCell ref="L47:O47"/>
    <mergeCell ref="A49:K49"/>
    <mergeCell ref="A3:A4"/>
    <mergeCell ref="C3:C4"/>
    <mergeCell ref="D3:E3"/>
    <mergeCell ref="F3:G3"/>
    <mergeCell ref="H3:I3"/>
    <mergeCell ref="J3:K3"/>
  </mergeCells>
  <conditionalFormatting sqref="A45:M45">
    <cfRule type="expression" dxfId="612" priority="7">
      <formula>IF($B45="Total",1,0)</formula>
    </cfRule>
  </conditionalFormatting>
  <conditionalFormatting sqref="A45">
    <cfRule type="expression" dxfId="611" priority="4">
      <formula>IF(OR($B44="Month",$B45="Total",$B44="Total"),0,1)</formula>
    </cfRule>
  </conditionalFormatting>
  <conditionalFormatting sqref="O5:O15">
    <cfRule type="expression" dxfId="610" priority="3">
      <formula>IF($B5="Total",1,0)</formula>
    </cfRule>
  </conditionalFormatting>
  <conditionalFormatting sqref="A5:M44">
    <cfRule type="expression" dxfId="609" priority="2">
      <formula>IF($C5="Total",1,0)</formula>
    </cfRule>
  </conditionalFormatting>
  <conditionalFormatting sqref="A6:A44">
    <cfRule type="expression" dxfId="608" priority="1">
      <formula>IF(OR($C5="Month",$C6="Total",$C5="Total"),0,1)</formula>
    </cfRule>
  </conditionalFormatting>
  <conditionalFormatting sqref="A5">
    <cfRule type="expression" dxfId="607" priority="464">
      <formula>IF(OR(#REF!="Month",$C5="Total",#REF!="Total"),0,1)</formula>
    </cfRule>
  </conditionalFormatting>
  <pageMargins left="0.25" right="0.25" top="0.75" bottom="0.75" header="0.3" footer="0.3"/>
  <pageSetup paperSize="9" scale="5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showGridLines="0" showRowColHeaders="0" workbookViewId="0">
      <selection activeCell="I38" sqref="I38"/>
    </sheetView>
  </sheetViews>
  <sheetFormatPr defaultRowHeight="12.75" x14ac:dyDescent="0.2"/>
  <cols>
    <col min="1" max="1" width="27.7109375" customWidth="1"/>
  </cols>
  <sheetData>
    <row r="1" spans="1:33" ht="19.5" customHeight="1" x14ac:dyDescent="0.2">
      <c r="A1" s="583" t="s">
        <v>348</v>
      </c>
      <c r="B1" s="584"/>
      <c r="C1" s="584"/>
      <c r="D1" s="584"/>
      <c r="E1" s="584"/>
      <c r="F1" s="584"/>
      <c r="G1" s="584"/>
      <c r="H1" s="584"/>
      <c r="I1" s="584"/>
      <c r="J1" s="584"/>
      <c r="K1" s="584"/>
    </row>
    <row r="2" spans="1:33" ht="15" customHeight="1" x14ac:dyDescent="0.2">
      <c r="A2" s="548" t="s">
        <v>344</v>
      </c>
      <c r="B2" s="548"/>
      <c r="C2" s="548"/>
      <c r="D2" s="548"/>
      <c r="E2" s="548"/>
      <c r="F2" s="548"/>
      <c r="G2" s="548"/>
      <c r="H2" s="548"/>
      <c r="I2" s="548"/>
      <c r="J2" s="548"/>
      <c r="K2" s="548"/>
    </row>
    <row r="3" spans="1:33" ht="42.75" customHeight="1" x14ac:dyDescent="0.2">
      <c r="A3" s="546" t="s">
        <v>341</v>
      </c>
      <c r="B3" s="546"/>
      <c r="C3" s="546"/>
      <c r="D3" s="546"/>
      <c r="E3" s="546"/>
      <c r="F3" s="546"/>
      <c r="G3" s="546"/>
      <c r="H3" s="546"/>
      <c r="I3" s="546"/>
      <c r="J3" s="546"/>
      <c r="K3" s="475"/>
    </row>
    <row r="4" spans="1:33" ht="39" customHeight="1" x14ac:dyDescent="0.2">
      <c r="A4" s="546" t="s">
        <v>345</v>
      </c>
      <c r="B4" s="546"/>
      <c r="C4" s="546"/>
      <c r="D4" s="546"/>
      <c r="E4" s="546"/>
      <c r="F4" s="546"/>
      <c r="G4" s="546"/>
      <c r="H4" s="546"/>
      <c r="I4" s="546"/>
      <c r="J4" s="475"/>
      <c r="K4" s="475"/>
    </row>
    <row r="6" spans="1:33" x14ac:dyDescent="0.2">
      <c r="A6" s="605" t="s">
        <v>340</v>
      </c>
      <c r="B6" s="604">
        <v>2018</v>
      </c>
      <c r="C6" s="604"/>
      <c r="D6" s="604"/>
      <c r="E6" s="604"/>
      <c r="F6" s="604"/>
      <c r="G6" s="604"/>
      <c r="H6" s="604"/>
      <c r="I6" s="604"/>
      <c r="J6" s="604"/>
      <c r="K6" s="604"/>
      <c r="L6" s="604" t="s">
        <v>67</v>
      </c>
      <c r="M6" s="604"/>
      <c r="N6" s="604"/>
      <c r="O6" s="604"/>
      <c r="P6" s="604"/>
      <c r="Q6" s="604"/>
      <c r="R6" s="604"/>
      <c r="S6" s="604"/>
      <c r="T6" s="604"/>
      <c r="U6" s="604"/>
      <c r="V6" s="604" t="s">
        <v>323</v>
      </c>
      <c r="W6" s="604"/>
      <c r="X6" s="604"/>
      <c r="Y6" s="604"/>
      <c r="Z6" s="604"/>
      <c r="AA6" s="604"/>
      <c r="AB6" s="604"/>
      <c r="AC6" s="604"/>
      <c r="AD6" s="604"/>
      <c r="AE6" s="604"/>
      <c r="AF6" s="604" t="s">
        <v>68</v>
      </c>
      <c r="AG6" s="604"/>
    </row>
    <row r="7" spans="1:33" x14ac:dyDescent="0.2">
      <c r="A7" s="606"/>
      <c r="B7" s="604" t="s">
        <v>25</v>
      </c>
      <c r="C7" s="604"/>
      <c r="D7" s="604" t="s">
        <v>27</v>
      </c>
      <c r="E7" s="604"/>
      <c r="F7" s="604" t="s">
        <v>29</v>
      </c>
      <c r="G7" s="604"/>
      <c r="H7" s="604" t="s">
        <v>31</v>
      </c>
      <c r="I7" s="604"/>
      <c r="J7" s="604" t="s">
        <v>7</v>
      </c>
      <c r="K7" s="604"/>
      <c r="L7" s="604" t="s">
        <v>25</v>
      </c>
      <c r="M7" s="604"/>
      <c r="N7" s="604" t="s">
        <v>27</v>
      </c>
      <c r="O7" s="604"/>
      <c r="P7" s="604" t="s">
        <v>29</v>
      </c>
      <c r="Q7" s="604"/>
      <c r="R7" s="604" t="s">
        <v>31</v>
      </c>
      <c r="S7" s="604"/>
      <c r="T7" s="604" t="s">
        <v>7</v>
      </c>
      <c r="U7" s="604"/>
      <c r="V7" s="604" t="s">
        <v>25</v>
      </c>
      <c r="W7" s="604"/>
      <c r="X7" s="604" t="s">
        <v>27</v>
      </c>
      <c r="Y7" s="604"/>
      <c r="Z7" s="604" t="s">
        <v>29</v>
      </c>
      <c r="AA7" s="604"/>
      <c r="AB7" s="604" t="s">
        <v>31</v>
      </c>
      <c r="AC7" s="604"/>
      <c r="AD7" s="604" t="s">
        <v>7</v>
      </c>
      <c r="AE7" s="604"/>
      <c r="AF7" s="604" t="s">
        <v>7</v>
      </c>
      <c r="AG7" s="604"/>
    </row>
    <row r="8" spans="1:33" x14ac:dyDescent="0.2">
      <c r="A8" s="606"/>
      <c r="B8" s="523" t="s">
        <v>192</v>
      </c>
      <c r="C8" s="523" t="s">
        <v>193</v>
      </c>
      <c r="D8" s="523" t="s">
        <v>192</v>
      </c>
      <c r="E8" s="523" t="s">
        <v>193</v>
      </c>
      <c r="F8" s="523" t="s">
        <v>192</v>
      </c>
      <c r="G8" s="523" t="s">
        <v>193</v>
      </c>
      <c r="H8" s="523" t="s">
        <v>192</v>
      </c>
      <c r="I8" s="523" t="s">
        <v>193</v>
      </c>
      <c r="J8" s="523" t="s">
        <v>192</v>
      </c>
      <c r="K8" s="523" t="s">
        <v>193</v>
      </c>
      <c r="L8" s="523" t="s">
        <v>192</v>
      </c>
      <c r="M8" s="523" t="s">
        <v>193</v>
      </c>
      <c r="N8" s="523" t="s">
        <v>192</v>
      </c>
      <c r="O8" s="523" t="s">
        <v>193</v>
      </c>
      <c r="P8" s="523" t="s">
        <v>192</v>
      </c>
      <c r="Q8" s="523" t="s">
        <v>193</v>
      </c>
      <c r="R8" s="523" t="s">
        <v>192</v>
      </c>
      <c r="S8" s="523" t="s">
        <v>193</v>
      </c>
      <c r="T8" s="523" t="s">
        <v>192</v>
      </c>
      <c r="U8" s="523" t="s">
        <v>193</v>
      </c>
      <c r="V8" s="523" t="s">
        <v>192</v>
      </c>
      <c r="W8" s="523" t="s">
        <v>193</v>
      </c>
      <c r="X8" s="523" t="s">
        <v>192</v>
      </c>
      <c r="Y8" s="523" t="s">
        <v>193</v>
      </c>
      <c r="Z8" s="523" t="s">
        <v>192</v>
      </c>
      <c r="AA8" s="523" t="s">
        <v>193</v>
      </c>
      <c r="AB8" s="523" t="s">
        <v>192</v>
      </c>
      <c r="AC8" s="523" t="s">
        <v>193</v>
      </c>
      <c r="AD8" s="523" t="s">
        <v>192</v>
      </c>
      <c r="AE8" s="523" t="s">
        <v>193</v>
      </c>
      <c r="AF8" s="523" t="s">
        <v>192</v>
      </c>
      <c r="AG8" s="523" t="s">
        <v>193</v>
      </c>
    </row>
    <row r="9" spans="1:33" x14ac:dyDescent="0.2">
      <c r="A9" s="479" t="s">
        <v>324</v>
      </c>
      <c r="B9" s="490">
        <v>4247</v>
      </c>
      <c r="C9" s="482">
        <v>48.6</v>
      </c>
      <c r="D9" s="493">
        <v>2501</v>
      </c>
      <c r="E9" s="485">
        <v>47.3</v>
      </c>
      <c r="F9" s="490">
        <v>1582</v>
      </c>
      <c r="G9" s="482">
        <v>50</v>
      </c>
      <c r="H9" s="493">
        <v>1524</v>
      </c>
      <c r="I9" s="485">
        <v>51</v>
      </c>
      <c r="J9" s="496">
        <v>9854</v>
      </c>
      <c r="K9" s="488">
        <v>48.8</v>
      </c>
      <c r="L9" s="493">
        <v>4315</v>
      </c>
      <c r="M9" s="485">
        <v>49.9</v>
      </c>
      <c r="N9" s="490">
        <v>2689</v>
      </c>
      <c r="O9" s="482">
        <v>49.8</v>
      </c>
      <c r="P9" s="493">
        <v>1746</v>
      </c>
      <c r="Q9" s="485">
        <v>52.2</v>
      </c>
      <c r="R9" s="490">
        <v>1658</v>
      </c>
      <c r="S9" s="485">
        <v>55.3</v>
      </c>
      <c r="T9" s="498">
        <v>10408</v>
      </c>
      <c r="U9" s="488">
        <v>51</v>
      </c>
      <c r="V9" s="490">
        <v>3404</v>
      </c>
      <c r="W9" s="482">
        <v>48.7</v>
      </c>
      <c r="X9" s="493">
        <v>1953</v>
      </c>
      <c r="Y9" s="485">
        <v>49.5</v>
      </c>
      <c r="Z9" s="490">
        <v>1318</v>
      </c>
      <c r="AA9" s="482">
        <v>48.2</v>
      </c>
      <c r="AB9" s="493">
        <v>1541</v>
      </c>
      <c r="AC9" s="485">
        <v>55.7</v>
      </c>
      <c r="AD9" s="496">
        <v>8216</v>
      </c>
      <c r="AE9" s="488">
        <v>50</v>
      </c>
      <c r="AF9" s="501">
        <v>28478</v>
      </c>
      <c r="AG9" s="488">
        <v>50</v>
      </c>
    </row>
    <row r="10" spans="1:33" x14ac:dyDescent="0.2">
      <c r="A10" s="480" t="s">
        <v>325</v>
      </c>
      <c r="B10" s="491">
        <v>681</v>
      </c>
      <c r="C10" s="483">
        <v>7.8</v>
      </c>
      <c r="D10" s="494">
        <v>333</v>
      </c>
      <c r="E10" s="486">
        <v>6.3</v>
      </c>
      <c r="F10" s="491">
        <v>185</v>
      </c>
      <c r="G10" s="483">
        <v>5.9</v>
      </c>
      <c r="H10" s="494">
        <v>208</v>
      </c>
      <c r="I10" s="486">
        <v>7</v>
      </c>
      <c r="J10" s="497">
        <v>1407</v>
      </c>
      <c r="K10" s="489">
        <v>7</v>
      </c>
      <c r="L10" s="494">
        <v>688</v>
      </c>
      <c r="M10" s="486">
        <v>8</v>
      </c>
      <c r="N10" s="491">
        <v>285</v>
      </c>
      <c r="O10" s="483">
        <v>5.3</v>
      </c>
      <c r="P10" s="494">
        <v>202</v>
      </c>
      <c r="Q10" s="486">
        <v>6</v>
      </c>
      <c r="R10" s="491">
        <v>173</v>
      </c>
      <c r="S10" s="486">
        <v>5.8</v>
      </c>
      <c r="T10" s="499">
        <v>1348</v>
      </c>
      <c r="U10" s="489">
        <v>6.6</v>
      </c>
      <c r="V10" s="491">
        <v>574</v>
      </c>
      <c r="W10" s="483">
        <v>8.1999999999999993</v>
      </c>
      <c r="X10" s="494">
        <v>234</v>
      </c>
      <c r="Y10" s="486">
        <v>5.9</v>
      </c>
      <c r="Z10" s="491">
        <v>209</v>
      </c>
      <c r="AA10" s="483">
        <v>7.6</v>
      </c>
      <c r="AB10" s="494">
        <v>175</v>
      </c>
      <c r="AC10" s="486">
        <v>6.3</v>
      </c>
      <c r="AD10" s="497">
        <v>1192</v>
      </c>
      <c r="AE10" s="489">
        <v>7.3</v>
      </c>
      <c r="AF10" s="502">
        <v>3947</v>
      </c>
      <c r="AG10" s="489">
        <v>6.9</v>
      </c>
    </row>
    <row r="11" spans="1:33" x14ac:dyDescent="0.2">
      <c r="A11" s="480" t="s">
        <v>326</v>
      </c>
      <c r="B11" s="491">
        <v>355</v>
      </c>
      <c r="C11" s="483">
        <v>4.0999999999999996</v>
      </c>
      <c r="D11" s="494">
        <v>231</v>
      </c>
      <c r="E11" s="486">
        <v>4.4000000000000004</v>
      </c>
      <c r="F11" s="491">
        <v>123</v>
      </c>
      <c r="G11" s="483">
        <v>3.9</v>
      </c>
      <c r="H11" s="494">
        <v>87</v>
      </c>
      <c r="I11" s="486">
        <v>2.9</v>
      </c>
      <c r="J11" s="497">
        <v>796</v>
      </c>
      <c r="K11" s="489">
        <v>3.9</v>
      </c>
      <c r="L11" s="494">
        <v>438</v>
      </c>
      <c r="M11" s="486">
        <v>5.0999999999999996</v>
      </c>
      <c r="N11" s="491">
        <v>231</v>
      </c>
      <c r="O11" s="483">
        <v>4.3</v>
      </c>
      <c r="P11" s="494">
        <v>145</v>
      </c>
      <c r="Q11" s="486">
        <v>4.3</v>
      </c>
      <c r="R11" s="491">
        <v>84</v>
      </c>
      <c r="S11" s="486">
        <v>2.8</v>
      </c>
      <c r="T11" s="499">
        <v>898</v>
      </c>
      <c r="U11" s="489">
        <v>4.4000000000000004</v>
      </c>
      <c r="V11" s="491">
        <v>401</v>
      </c>
      <c r="W11" s="483">
        <v>5.7</v>
      </c>
      <c r="X11" s="494">
        <v>212</v>
      </c>
      <c r="Y11" s="486">
        <v>5.4</v>
      </c>
      <c r="Z11" s="491">
        <v>146</v>
      </c>
      <c r="AA11" s="483">
        <v>5.3</v>
      </c>
      <c r="AB11" s="494">
        <v>95</v>
      </c>
      <c r="AC11" s="486">
        <v>3.4</v>
      </c>
      <c r="AD11" s="497">
        <v>854</v>
      </c>
      <c r="AE11" s="489">
        <v>5.2</v>
      </c>
      <c r="AF11" s="502">
        <v>2548</v>
      </c>
      <c r="AG11" s="489">
        <v>4.5</v>
      </c>
    </row>
    <row r="12" spans="1:33" x14ac:dyDescent="0.2">
      <c r="A12" s="480" t="s">
        <v>327</v>
      </c>
      <c r="B12" s="491">
        <v>70</v>
      </c>
      <c r="C12" s="483">
        <v>0.8</v>
      </c>
      <c r="D12" s="494">
        <v>41</v>
      </c>
      <c r="E12" s="486">
        <v>0.8</v>
      </c>
      <c r="F12" s="491">
        <v>26</v>
      </c>
      <c r="G12" s="483">
        <v>0.8</v>
      </c>
      <c r="H12" s="494">
        <v>22</v>
      </c>
      <c r="I12" s="486">
        <v>0.7</v>
      </c>
      <c r="J12" s="497">
        <v>159</v>
      </c>
      <c r="K12" s="489">
        <v>0.8</v>
      </c>
      <c r="L12" s="494">
        <v>56</v>
      </c>
      <c r="M12" s="486">
        <v>0.6</v>
      </c>
      <c r="N12" s="491">
        <v>45</v>
      </c>
      <c r="O12" s="483">
        <v>0.8</v>
      </c>
      <c r="P12" s="494">
        <v>33</v>
      </c>
      <c r="Q12" s="486">
        <v>1</v>
      </c>
      <c r="R12" s="491">
        <v>22</v>
      </c>
      <c r="S12" s="486">
        <v>0.7</v>
      </c>
      <c r="T12" s="499">
        <v>156</v>
      </c>
      <c r="U12" s="489">
        <v>0.8</v>
      </c>
      <c r="V12" s="491">
        <v>51</v>
      </c>
      <c r="W12" s="483">
        <v>0.7</v>
      </c>
      <c r="X12" s="494">
        <v>42</v>
      </c>
      <c r="Y12" s="486">
        <v>1.1000000000000001</v>
      </c>
      <c r="Z12" s="491">
        <v>22</v>
      </c>
      <c r="AA12" s="483">
        <v>0.8</v>
      </c>
      <c r="AB12" s="494">
        <v>23</v>
      </c>
      <c r="AC12" s="486">
        <v>0.8</v>
      </c>
      <c r="AD12" s="497">
        <v>138</v>
      </c>
      <c r="AE12" s="489">
        <v>0.8</v>
      </c>
      <c r="AF12" s="502">
        <v>453</v>
      </c>
      <c r="AG12" s="489">
        <v>0.8</v>
      </c>
    </row>
    <row r="13" spans="1:33" x14ac:dyDescent="0.2">
      <c r="A13" s="480" t="s">
        <v>328</v>
      </c>
      <c r="B13" s="491">
        <v>33</v>
      </c>
      <c r="C13" s="483">
        <v>0.4</v>
      </c>
      <c r="D13" s="494">
        <v>29</v>
      </c>
      <c r="E13" s="486">
        <v>0.5</v>
      </c>
      <c r="F13" s="491">
        <v>12</v>
      </c>
      <c r="G13" s="483">
        <v>0.4</v>
      </c>
      <c r="H13" s="494">
        <v>5</v>
      </c>
      <c r="I13" s="486">
        <v>0.2</v>
      </c>
      <c r="J13" s="497">
        <v>79</v>
      </c>
      <c r="K13" s="489">
        <v>0.4</v>
      </c>
      <c r="L13" s="494">
        <v>35</v>
      </c>
      <c r="M13" s="486">
        <v>0.4</v>
      </c>
      <c r="N13" s="491">
        <v>35</v>
      </c>
      <c r="O13" s="483">
        <v>0.6</v>
      </c>
      <c r="P13" s="494">
        <v>6</v>
      </c>
      <c r="Q13" s="486">
        <v>0.2</v>
      </c>
      <c r="R13" s="491">
        <v>15</v>
      </c>
      <c r="S13" s="486">
        <v>0.5</v>
      </c>
      <c r="T13" s="499">
        <v>91</v>
      </c>
      <c r="U13" s="489">
        <v>0.4</v>
      </c>
      <c r="V13" s="491">
        <v>28</v>
      </c>
      <c r="W13" s="483">
        <v>0.4</v>
      </c>
      <c r="X13" s="494">
        <v>26</v>
      </c>
      <c r="Y13" s="486">
        <v>0.7</v>
      </c>
      <c r="Z13" s="491">
        <v>10</v>
      </c>
      <c r="AA13" s="483">
        <v>0.4</v>
      </c>
      <c r="AB13" s="494">
        <v>14</v>
      </c>
      <c r="AC13" s="486">
        <v>0.5</v>
      </c>
      <c r="AD13" s="497">
        <v>78</v>
      </c>
      <c r="AE13" s="489">
        <v>0.5</v>
      </c>
      <c r="AF13" s="502">
        <v>248</v>
      </c>
      <c r="AG13" s="489">
        <v>0.4</v>
      </c>
    </row>
    <row r="14" spans="1:33" x14ac:dyDescent="0.2">
      <c r="A14" s="480" t="s">
        <v>329</v>
      </c>
      <c r="B14" s="491">
        <v>58</v>
      </c>
      <c r="C14" s="483">
        <v>0.7</v>
      </c>
      <c r="D14" s="494">
        <v>47</v>
      </c>
      <c r="E14" s="486">
        <v>0.9</v>
      </c>
      <c r="F14" s="491">
        <v>23</v>
      </c>
      <c r="G14" s="483">
        <v>0.7</v>
      </c>
      <c r="H14" s="494">
        <v>13</v>
      </c>
      <c r="I14" s="486">
        <v>0.4</v>
      </c>
      <c r="J14" s="497">
        <v>141</v>
      </c>
      <c r="K14" s="489">
        <v>0.7</v>
      </c>
      <c r="L14" s="494">
        <v>84</v>
      </c>
      <c r="M14" s="486">
        <v>1</v>
      </c>
      <c r="N14" s="491">
        <v>40</v>
      </c>
      <c r="O14" s="483">
        <v>0.7</v>
      </c>
      <c r="P14" s="494">
        <v>22</v>
      </c>
      <c r="Q14" s="486">
        <v>0.7</v>
      </c>
      <c r="R14" s="491">
        <v>23</v>
      </c>
      <c r="S14" s="486">
        <v>0.8</v>
      </c>
      <c r="T14" s="499">
        <v>169</v>
      </c>
      <c r="U14" s="489">
        <v>0.8</v>
      </c>
      <c r="V14" s="491">
        <v>58</v>
      </c>
      <c r="W14" s="483">
        <v>0.8</v>
      </c>
      <c r="X14" s="494">
        <v>40</v>
      </c>
      <c r="Y14" s="486">
        <v>1</v>
      </c>
      <c r="Z14" s="491">
        <v>25</v>
      </c>
      <c r="AA14" s="483">
        <v>0.9</v>
      </c>
      <c r="AB14" s="494">
        <v>24</v>
      </c>
      <c r="AC14" s="486">
        <v>0.9</v>
      </c>
      <c r="AD14" s="497">
        <v>147</v>
      </c>
      <c r="AE14" s="489">
        <v>0.9</v>
      </c>
      <c r="AF14" s="502">
        <v>457</v>
      </c>
      <c r="AG14" s="489">
        <v>0.8</v>
      </c>
    </row>
    <row r="15" spans="1:33" x14ac:dyDescent="0.2">
      <c r="A15" s="480" t="s">
        <v>330</v>
      </c>
      <c r="B15" s="491">
        <v>67</v>
      </c>
      <c r="C15" s="483">
        <v>0.8</v>
      </c>
      <c r="D15" s="494">
        <v>39</v>
      </c>
      <c r="E15" s="486">
        <v>0.7</v>
      </c>
      <c r="F15" s="491">
        <v>25</v>
      </c>
      <c r="G15" s="483">
        <v>0.8</v>
      </c>
      <c r="H15" s="494">
        <v>23</v>
      </c>
      <c r="I15" s="486">
        <v>0.8</v>
      </c>
      <c r="J15" s="497">
        <v>154</v>
      </c>
      <c r="K15" s="489">
        <v>0.8</v>
      </c>
      <c r="L15" s="494">
        <v>84</v>
      </c>
      <c r="M15" s="486">
        <v>1</v>
      </c>
      <c r="N15" s="491">
        <v>52</v>
      </c>
      <c r="O15" s="483">
        <v>1</v>
      </c>
      <c r="P15" s="494">
        <v>27</v>
      </c>
      <c r="Q15" s="486">
        <v>0.8</v>
      </c>
      <c r="R15" s="491">
        <v>18</v>
      </c>
      <c r="S15" s="486">
        <v>0.6</v>
      </c>
      <c r="T15" s="499">
        <v>181</v>
      </c>
      <c r="U15" s="489">
        <v>0.9</v>
      </c>
      <c r="V15" s="491">
        <v>101</v>
      </c>
      <c r="W15" s="483">
        <v>1.4</v>
      </c>
      <c r="X15" s="494">
        <v>42</v>
      </c>
      <c r="Y15" s="486">
        <v>1.1000000000000001</v>
      </c>
      <c r="Z15" s="491">
        <v>30</v>
      </c>
      <c r="AA15" s="483">
        <v>1.1000000000000001</v>
      </c>
      <c r="AB15" s="494">
        <v>15</v>
      </c>
      <c r="AC15" s="486">
        <v>0.5</v>
      </c>
      <c r="AD15" s="497">
        <v>188</v>
      </c>
      <c r="AE15" s="489">
        <v>1.1000000000000001</v>
      </c>
      <c r="AF15" s="502">
        <v>523</v>
      </c>
      <c r="AG15" s="489">
        <v>0.9</v>
      </c>
    </row>
    <row r="16" spans="1:33" x14ac:dyDescent="0.2">
      <c r="A16" s="480" t="s">
        <v>331</v>
      </c>
      <c r="B16" s="491">
        <v>149</v>
      </c>
      <c r="C16" s="483">
        <v>1.7</v>
      </c>
      <c r="D16" s="494">
        <v>108</v>
      </c>
      <c r="E16" s="486">
        <v>2</v>
      </c>
      <c r="F16" s="491">
        <v>54</v>
      </c>
      <c r="G16" s="483">
        <v>1.7</v>
      </c>
      <c r="H16" s="494">
        <v>48</v>
      </c>
      <c r="I16" s="486">
        <v>1.6</v>
      </c>
      <c r="J16" s="497">
        <v>359</v>
      </c>
      <c r="K16" s="489">
        <v>1.8</v>
      </c>
      <c r="L16" s="494">
        <v>151</v>
      </c>
      <c r="M16" s="486">
        <v>1.7</v>
      </c>
      <c r="N16" s="491">
        <v>119</v>
      </c>
      <c r="O16" s="483">
        <v>2.2000000000000002</v>
      </c>
      <c r="P16" s="494">
        <v>80</v>
      </c>
      <c r="Q16" s="486">
        <v>2.4</v>
      </c>
      <c r="R16" s="491">
        <v>50</v>
      </c>
      <c r="S16" s="486">
        <v>1.7</v>
      </c>
      <c r="T16" s="499">
        <v>400</v>
      </c>
      <c r="U16" s="489">
        <v>2</v>
      </c>
      <c r="V16" s="491">
        <v>132</v>
      </c>
      <c r="W16" s="483">
        <v>1.9</v>
      </c>
      <c r="X16" s="494">
        <v>87</v>
      </c>
      <c r="Y16" s="486">
        <v>2.2000000000000002</v>
      </c>
      <c r="Z16" s="491">
        <v>74</v>
      </c>
      <c r="AA16" s="483">
        <v>2.7</v>
      </c>
      <c r="AB16" s="494">
        <v>53</v>
      </c>
      <c r="AC16" s="486">
        <v>1.9</v>
      </c>
      <c r="AD16" s="497">
        <v>346</v>
      </c>
      <c r="AE16" s="489">
        <v>2.1</v>
      </c>
      <c r="AF16" s="502">
        <v>1105</v>
      </c>
      <c r="AG16" s="489">
        <v>1.9</v>
      </c>
    </row>
    <row r="17" spans="1:33" x14ac:dyDescent="0.2">
      <c r="A17" s="480" t="s">
        <v>332</v>
      </c>
      <c r="B17" s="491">
        <v>334</v>
      </c>
      <c r="C17" s="483">
        <v>3.8</v>
      </c>
      <c r="D17" s="494">
        <v>248</v>
      </c>
      <c r="E17" s="486">
        <v>4.7</v>
      </c>
      <c r="F17" s="491">
        <v>165</v>
      </c>
      <c r="G17" s="483">
        <v>5.2</v>
      </c>
      <c r="H17" s="494">
        <v>109</v>
      </c>
      <c r="I17" s="486">
        <v>3.6</v>
      </c>
      <c r="J17" s="497">
        <v>856</v>
      </c>
      <c r="K17" s="489">
        <v>4.2</v>
      </c>
      <c r="L17" s="494">
        <v>368</v>
      </c>
      <c r="M17" s="486">
        <v>4.3</v>
      </c>
      <c r="N17" s="491">
        <v>301</v>
      </c>
      <c r="O17" s="483">
        <v>5.6</v>
      </c>
      <c r="P17" s="494">
        <v>176</v>
      </c>
      <c r="Q17" s="486">
        <v>5.3</v>
      </c>
      <c r="R17" s="491">
        <v>132</v>
      </c>
      <c r="S17" s="486">
        <v>4.4000000000000004</v>
      </c>
      <c r="T17" s="499">
        <v>977</v>
      </c>
      <c r="U17" s="489">
        <v>4.8</v>
      </c>
      <c r="V17" s="491">
        <v>300</v>
      </c>
      <c r="W17" s="483">
        <v>4.3</v>
      </c>
      <c r="X17" s="494">
        <v>192</v>
      </c>
      <c r="Y17" s="486">
        <v>4.9000000000000004</v>
      </c>
      <c r="Z17" s="491">
        <v>178</v>
      </c>
      <c r="AA17" s="483">
        <v>6.5</v>
      </c>
      <c r="AB17" s="494">
        <v>139</v>
      </c>
      <c r="AC17" s="486">
        <v>5</v>
      </c>
      <c r="AD17" s="497">
        <v>809</v>
      </c>
      <c r="AE17" s="489">
        <v>4.9000000000000004</v>
      </c>
      <c r="AF17" s="502">
        <v>2642</v>
      </c>
      <c r="AG17" s="489">
        <v>4.5999999999999996</v>
      </c>
    </row>
    <row r="18" spans="1:33" x14ac:dyDescent="0.2">
      <c r="A18" s="480" t="s">
        <v>333</v>
      </c>
      <c r="B18" s="491">
        <v>59</v>
      </c>
      <c r="C18" s="483">
        <v>0.7</v>
      </c>
      <c r="D18" s="494">
        <v>50</v>
      </c>
      <c r="E18" s="486">
        <v>0.9</v>
      </c>
      <c r="F18" s="491">
        <v>27</v>
      </c>
      <c r="G18" s="483">
        <v>0.9</v>
      </c>
      <c r="H18" s="494">
        <v>23</v>
      </c>
      <c r="I18" s="486">
        <v>0.8</v>
      </c>
      <c r="J18" s="497">
        <v>159</v>
      </c>
      <c r="K18" s="489">
        <v>0.8</v>
      </c>
      <c r="L18" s="494">
        <v>109</v>
      </c>
      <c r="M18" s="486">
        <v>1.3</v>
      </c>
      <c r="N18" s="491">
        <v>68</v>
      </c>
      <c r="O18" s="483">
        <v>1.3</v>
      </c>
      <c r="P18" s="494">
        <v>35</v>
      </c>
      <c r="Q18" s="486">
        <v>1</v>
      </c>
      <c r="R18" s="491">
        <v>26</v>
      </c>
      <c r="S18" s="486">
        <v>0.9</v>
      </c>
      <c r="T18" s="499">
        <v>238</v>
      </c>
      <c r="U18" s="489">
        <v>1.2</v>
      </c>
      <c r="V18" s="491">
        <v>113</v>
      </c>
      <c r="W18" s="483">
        <v>1.6</v>
      </c>
      <c r="X18" s="494">
        <v>49</v>
      </c>
      <c r="Y18" s="486">
        <v>1.2</v>
      </c>
      <c r="Z18" s="491">
        <v>35</v>
      </c>
      <c r="AA18" s="483">
        <v>1.3</v>
      </c>
      <c r="AB18" s="494">
        <v>35</v>
      </c>
      <c r="AC18" s="486">
        <v>1.3</v>
      </c>
      <c r="AD18" s="497">
        <v>232</v>
      </c>
      <c r="AE18" s="489">
        <v>1.4</v>
      </c>
      <c r="AF18" s="502">
        <v>629</v>
      </c>
      <c r="AG18" s="489">
        <v>1.1000000000000001</v>
      </c>
    </row>
    <row r="19" spans="1:33" x14ac:dyDescent="0.2">
      <c r="A19" s="480" t="s">
        <v>334</v>
      </c>
      <c r="B19" s="491">
        <v>167</v>
      </c>
      <c r="C19" s="483">
        <v>1.9</v>
      </c>
      <c r="D19" s="494">
        <v>146</v>
      </c>
      <c r="E19" s="486">
        <v>2.8</v>
      </c>
      <c r="F19" s="491">
        <v>71</v>
      </c>
      <c r="G19" s="483">
        <v>2.2000000000000002</v>
      </c>
      <c r="H19" s="494">
        <v>130</v>
      </c>
      <c r="I19" s="486">
        <v>4.3</v>
      </c>
      <c r="J19" s="497">
        <v>514</v>
      </c>
      <c r="K19" s="489">
        <v>2.5</v>
      </c>
      <c r="L19" s="494">
        <v>162</v>
      </c>
      <c r="M19" s="486">
        <v>1.9</v>
      </c>
      <c r="N19" s="491">
        <v>142</v>
      </c>
      <c r="O19" s="483">
        <v>2.6</v>
      </c>
      <c r="P19" s="494">
        <v>87</v>
      </c>
      <c r="Q19" s="486">
        <v>2.6</v>
      </c>
      <c r="R19" s="491">
        <v>70</v>
      </c>
      <c r="S19" s="486">
        <v>2.2999999999999998</v>
      </c>
      <c r="T19" s="499">
        <v>461</v>
      </c>
      <c r="U19" s="489">
        <v>2.2999999999999998</v>
      </c>
      <c r="V19" s="491">
        <v>155</v>
      </c>
      <c r="W19" s="483">
        <v>2.2000000000000002</v>
      </c>
      <c r="X19" s="494">
        <v>113</v>
      </c>
      <c r="Y19" s="486">
        <v>2.9</v>
      </c>
      <c r="Z19" s="491">
        <v>81</v>
      </c>
      <c r="AA19" s="483">
        <v>3</v>
      </c>
      <c r="AB19" s="494">
        <v>66</v>
      </c>
      <c r="AC19" s="486">
        <v>2.4</v>
      </c>
      <c r="AD19" s="497">
        <v>415</v>
      </c>
      <c r="AE19" s="489">
        <v>2.5</v>
      </c>
      <c r="AF19" s="502">
        <v>1390</v>
      </c>
      <c r="AG19" s="489">
        <v>2.4</v>
      </c>
    </row>
    <row r="20" spans="1:33" x14ac:dyDescent="0.2">
      <c r="A20" s="480" t="s">
        <v>335</v>
      </c>
      <c r="B20" s="491">
        <v>50</v>
      </c>
      <c r="C20" s="483">
        <v>0.6</v>
      </c>
      <c r="D20" s="494">
        <v>27</v>
      </c>
      <c r="E20" s="486">
        <v>0.5</v>
      </c>
      <c r="F20" s="491">
        <v>35</v>
      </c>
      <c r="G20" s="483">
        <v>1.1000000000000001</v>
      </c>
      <c r="H20" s="494">
        <v>26</v>
      </c>
      <c r="I20" s="486">
        <v>0.9</v>
      </c>
      <c r="J20" s="497">
        <v>138</v>
      </c>
      <c r="K20" s="489">
        <v>0.7</v>
      </c>
      <c r="L20" s="494">
        <v>43</v>
      </c>
      <c r="M20" s="486">
        <v>0.5</v>
      </c>
      <c r="N20" s="491">
        <v>25</v>
      </c>
      <c r="O20" s="483">
        <v>0.5</v>
      </c>
      <c r="P20" s="494">
        <v>22</v>
      </c>
      <c r="Q20" s="486">
        <v>0.7</v>
      </c>
      <c r="R20" s="491">
        <v>20</v>
      </c>
      <c r="S20" s="486">
        <v>0.7</v>
      </c>
      <c r="T20" s="499">
        <v>110</v>
      </c>
      <c r="U20" s="489">
        <v>0.5</v>
      </c>
      <c r="V20" s="491">
        <v>52</v>
      </c>
      <c r="W20" s="483">
        <v>0.7</v>
      </c>
      <c r="X20" s="494">
        <v>21</v>
      </c>
      <c r="Y20" s="486">
        <v>0.5</v>
      </c>
      <c r="Z20" s="491">
        <v>22</v>
      </c>
      <c r="AA20" s="483">
        <v>0.8</v>
      </c>
      <c r="AB20" s="494">
        <v>20</v>
      </c>
      <c r="AC20" s="486">
        <v>0.7</v>
      </c>
      <c r="AD20" s="497">
        <v>115</v>
      </c>
      <c r="AE20" s="489">
        <v>0.7</v>
      </c>
      <c r="AF20" s="502">
        <v>363</v>
      </c>
      <c r="AG20" s="489">
        <v>0.6</v>
      </c>
    </row>
    <row r="21" spans="1:33" x14ac:dyDescent="0.2">
      <c r="A21" s="480" t="s">
        <v>336</v>
      </c>
      <c r="B21" s="491">
        <v>200</v>
      </c>
      <c r="C21" s="483">
        <v>2.2999999999999998</v>
      </c>
      <c r="D21" s="494">
        <v>164</v>
      </c>
      <c r="E21" s="486">
        <v>3.1</v>
      </c>
      <c r="F21" s="491">
        <v>98</v>
      </c>
      <c r="G21" s="483">
        <v>3.1</v>
      </c>
      <c r="H21" s="494">
        <v>73</v>
      </c>
      <c r="I21" s="486">
        <v>2.4</v>
      </c>
      <c r="J21" s="497">
        <v>535</v>
      </c>
      <c r="K21" s="489">
        <v>2.7</v>
      </c>
      <c r="L21" s="494">
        <v>191</v>
      </c>
      <c r="M21" s="486">
        <v>2.2000000000000002</v>
      </c>
      <c r="N21" s="491">
        <v>181</v>
      </c>
      <c r="O21" s="483">
        <v>3.3</v>
      </c>
      <c r="P21" s="494">
        <v>111</v>
      </c>
      <c r="Q21" s="486">
        <v>3.3</v>
      </c>
      <c r="R21" s="491">
        <v>118</v>
      </c>
      <c r="S21" s="486">
        <v>3.9</v>
      </c>
      <c r="T21" s="499">
        <v>601</v>
      </c>
      <c r="U21" s="489">
        <v>2.9</v>
      </c>
      <c r="V21" s="491">
        <v>180</v>
      </c>
      <c r="W21" s="483">
        <v>2.6</v>
      </c>
      <c r="X21" s="494">
        <v>159</v>
      </c>
      <c r="Y21" s="486">
        <v>4</v>
      </c>
      <c r="Z21" s="491">
        <v>129</v>
      </c>
      <c r="AA21" s="483">
        <v>4.7</v>
      </c>
      <c r="AB21" s="494">
        <v>113</v>
      </c>
      <c r="AC21" s="486">
        <v>4.0999999999999996</v>
      </c>
      <c r="AD21" s="497">
        <v>581</v>
      </c>
      <c r="AE21" s="489">
        <v>3.5</v>
      </c>
      <c r="AF21" s="502">
        <v>1717</v>
      </c>
      <c r="AG21" s="489">
        <v>3</v>
      </c>
    </row>
    <row r="22" spans="1:33" x14ac:dyDescent="0.2">
      <c r="A22" s="480" t="s">
        <v>337</v>
      </c>
      <c r="B22" s="491">
        <v>48</v>
      </c>
      <c r="C22" s="483">
        <v>0.5</v>
      </c>
      <c r="D22" s="494">
        <v>44</v>
      </c>
      <c r="E22" s="486">
        <v>0.8</v>
      </c>
      <c r="F22" s="491">
        <v>22</v>
      </c>
      <c r="G22" s="483">
        <v>0.7</v>
      </c>
      <c r="H22" s="494">
        <v>31</v>
      </c>
      <c r="I22" s="486">
        <v>1</v>
      </c>
      <c r="J22" s="497">
        <v>145</v>
      </c>
      <c r="K22" s="489">
        <v>0.7</v>
      </c>
      <c r="L22" s="494">
        <v>33</v>
      </c>
      <c r="M22" s="486">
        <v>0.4</v>
      </c>
      <c r="N22" s="491">
        <v>41</v>
      </c>
      <c r="O22" s="483">
        <v>0.8</v>
      </c>
      <c r="P22" s="494">
        <v>29</v>
      </c>
      <c r="Q22" s="486">
        <v>0.9</v>
      </c>
      <c r="R22" s="491">
        <v>20</v>
      </c>
      <c r="S22" s="486">
        <v>0.7</v>
      </c>
      <c r="T22" s="499">
        <v>123</v>
      </c>
      <c r="U22" s="489">
        <v>0.6</v>
      </c>
      <c r="V22" s="491">
        <v>39</v>
      </c>
      <c r="W22" s="483">
        <v>0.6</v>
      </c>
      <c r="X22" s="494">
        <v>36</v>
      </c>
      <c r="Y22" s="486">
        <v>0.9</v>
      </c>
      <c r="Z22" s="491">
        <v>36</v>
      </c>
      <c r="AA22" s="483">
        <v>1.3</v>
      </c>
      <c r="AB22" s="494">
        <v>44</v>
      </c>
      <c r="AC22" s="486">
        <v>1.6</v>
      </c>
      <c r="AD22" s="497">
        <v>155</v>
      </c>
      <c r="AE22" s="489">
        <v>0.9</v>
      </c>
      <c r="AF22" s="502">
        <v>423</v>
      </c>
      <c r="AG22" s="489">
        <v>0.7</v>
      </c>
    </row>
    <row r="23" spans="1:33" x14ac:dyDescent="0.2">
      <c r="A23" s="480" t="s">
        <v>338</v>
      </c>
      <c r="B23" s="491">
        <v>13</v>
      </c>
      <c r="C23" s="483">
        <v>0.1</v>
      </c>
      <c r="D23" s="494">
        <v>17</v>
      </c>
      <c r="E23" s="486">
        <v>0.3</v>
      </c>
      <c r="F23" s="491">
        <v>15</v>
      </c>
      <c r="G23" s="483">
        <v>0.5</v>
      </c>
      <c r="H23" s="494">
        <v>5</v>
      </c>
      <c r="I23" s="486">
        <v>0.2</v>
      </c>
      <c r="J23" s="497">
        <v>50</v>
      </c>
      <c r="K23" s="489">
        <v>0.2</v>
      </c>
      <c r="L23" s="494">
        <v>25</v>
      </c>
      <c r="M23" s="486">
        <v>0.3</v>
      </c>
      <c r="N23" s="491">
        <v>10</v>
      </c>
      <c r="O23" s="483">
        <v>0.2</v>
      </c>
      <c r="P23" s="494">
        <v>19</v>
      </c>
      <c r="Q23" s="486">
        <v>0.6</v>
      </c>
      <c r="R23" s="491">
        <v>11</v>
      </c>
      <c r="S23" s="486">
        <v>0.4</v>
      </c>
      <c r="T23" s="499">
        <v>65</v>
      </c>
      <c r="U23" s="489">
        <v>0.3</v>
      </c>
      <c r="V23" s="491">
        <v>11</v>
      </c>
      <c r="W23" s="483">
        <v>0.2</v>
      </c>
      <c r="X23" s="494">
        <v>6</v>
      </c>
      <c r="Y23" s="486">
        <v>0.2</v>
      </c>
      <c r="Z23" s="491">
        <v>6</v>
      </c>
      <c r="AA23" s="483">
        <v>0.2</v>
      </c>
      <c r="AB23" s="494">
        <v>11</v>
      </c>
      <c r="AC23" s="486">
        <v>0.4</v>
      </c>
      <c r="AD23" s="497">
        <v>34</v>
      </c>
      <c r="AE23" s="489">
        <v>0.2</v>
      </c>
      <c r="AF23" s="502">
        <v>149</v>
      </c>
      <c r="AG23" s="489">
        <v>0.3</v>
      </c>
    </row>
    <row r="24" spans="1:33" x14ac:dyDescent="0.2">
      <c r="A24" s="480" t="s">
        <v>78</v>
      </c>
      <c r="B24" s="491">
        <v>183</v>
      </c>
      <c r="C24" s="483">
        <v>2.1</v>
      </c>
      <c r="D24" s="494">
        <v>130</v>
      </c>
      <c r="E24" s="486">
        <v>2.5</v>
      </c>
      <c r="F24" s="491">
        <v>92</v>
      </c>
      <c r="G24" s="483">
        <v>2.9</v>
      </c>
      <c r="H24" s="494">
        <v>49</v>
      </c>
      <c r="I24" s="486">
        <v>1.6</v>
      </c>
      <c r="J24" s="497">
        <v>454</v>
      </c>
      <c r="K24" s="489">
        <v>2.2000000000000002</v>
      </c>
      <c r="L24" s="494">
        <v>200</v>
      </c>
      <c r="M24" s="486">
        <v>2.2999999999999998</v>
      </c>
      <c r="N24" s="491">
        <v>142</v>
      </c>
      <c r="O24" s="483">
        <v>2.6</v>
      </c>
      <c r="P24" s="494">
        <v>81</v>
      </c>
      <c r="Q24" s="486">
        <v>2.4</v>
      </c>
      <c r="R24" s="491">
        <v>63</v>
      </c>
      <c r="S24" s="486">
        <v>2.1</v>
      </c>
      <c r="T24" s="499">
        <v>486</v>
      </c>
      <c r="U24" s="489">
        <v>2.4</v>
      </c>
      <c r="V24" s="491">
        <v>242</v>
      </c>
      <c r="W24" s="483">
        <v>3.5</v>
      </c>
      <c r="X24" s="494">
        <v>147</v>
      </c>
      <c r="Y24" s="486">
        <v>3.7</v>
      </c>
      <c r="Z24" s="491">
        <v>99</v>
      </c>
      <c r="AA24" s="483">
        <v>3.6</v>
      </c>
      <c r="AB24" s="494">
        <v>77</v>
      </c>
      <c r="AC24" s="486">
        <v>2.8</v>
      </c>
      <c r="AD24" s="497">
        <v>565</v>
      </c>
      <c r="AE24" s="489">
        <v>3.4</v>
      </c>
      <c r="AF24" s="502">
        <v>1505</v>
      </c>
      <c r="AG24" s="489">
        <v>2.6</v>
      </c>
    </row>
    <row r="25" spans="1:33" x14ac:dyDescent="0.2">
      <c r="A25" s="480" t="s">
        <v>339</v>
      </c>
      <c r="B25" s="491">
        <v>1613</v>
      </c>
      <c r="C25" s="483">
        <v>18.5</v>
      </c>
      <c r="D25" s="494">
        <v>935</v>
      </c>
      <c r="E25" s="486">
        <v>17.7</v>
      </c>
      <c r="F25" s="491">
        <v>507</v>
      </c>
      <c r="G25" s="483">
        <v>16</v>
      </c>
      <c r="H25" s="494">
        <v>526</v>
      </c>
      <c r="I25" s="486">
        <v>17.600000000000001</v>
      </c>
      <c r="J25" s="497">
        <v>3581</v>
      </c>
      <c r="K25" s="489">
        <v>17.7</v>
      </c>
      <c r="L25" s="494">
        <v>1121</v>
      </c>
      <c r="M25" s="486">
        <v>13</v>
      </c>
      <c r="N25" s="491">
        <v>720</v>
      </c>
      <c r="O25" s="483">
        <v>13.3</v>
      </c>
      <c r="P25" s="494">
        <v>387</v>
      </c>
      <c r="Q25" s="486">
        <v>11.6</v>
      </c>
      <c r="R25" s="491">
        <v>376</v>
      </c>
      <c r="S25" s="486">
        <v>12.5</v>
      </c>
      <c r="T25" s="499">
        <v>2604</v>
      </c>
      <c r="U25" s="489">
        <v>12.8</v>
      </c>
      <c r="V25" s="491">
        <v>785</v>
      </c>
      <c r="W25" s="483">
        <v>11.2</v>
      </c>
      <c r="X25" s="494">
        <v>496</v>
      </c>
      <c r="Y25" s="486">
        <v>12.6</v>
      </c>
      <c r="Z25" s="491">
        <v>254</v>
      </c>
      <c r="AA25" s="483">
        <v>9.3000000000000007</v>
      </c>
      <c r="AB25" s="494">
        <v>228</v>
      </c>
      <c r="AC25" s="486">
        <v>8.1999999999999993</v>
      </c>
      <c r="AD25" s="497">
        <v>1763</v>
      </c>
      <c r="AE25" s="489">
        <v>10.7</v>
      </c>
      <c r="AF25" s="502">
        <v>7948</v>
      </c>
      <c r="AG25" s="489">
        <v>13.9</v>
      </c>
    </row>
    <row r="26" spans="1:33" x14ac:dyDescent="0.2">
      <c r="A26" s="480" t="s">
        <v>5</v>
      </c>
      <c r="B26" s="491">
        <v>410</v>
      </c>
      <c r="C26" s="483">
        <v>4.7</v>
      </c>
      <c r="D26" s="494">
        <v>203</v>
      </c>
      <c r="E26" s="486">
        <v>3.8</v>
      </c>
      <c r="F26" s="491">
        <v>99</v>
      </c>
      <c r="G26" s="483">
        <v>3.1</v>
      </c>
      <c r="H26" s="494">
        <v>87</v>
      </c>
      <c r="I26" s="486">
        <v>2.9</v>
      </c>
      <c r="J26" s="497">
        <v>799</v>
      </c>
      <c r="K26" s="489">
        <v>4</v>
      </c>
      <c r="L26" s="494">
        <v>549</v>
      </c>
      <c r="M26" s="486">
        <v>6.3</v>
      </c>
      <c r="N26" s="491">
        <v>279</v>
      </c>
      <c r="O26" s="483">
        <v>5.2</v>
      </c>
      <c r="P26" s="494">
        <v>138</v>
      </c>
      <c r="Q26" s="486">
        <v>4.0999999999999996</v>
      </c>
      <c r="R26" s="491">
        <v>118</v>
      </c>
      <c r="S26" s="486">
        <v>3.9</v>
      </c>
      <c r="T26" s="499">
        <v>1084</v>
      </c>
      <c r="U26" s="489">
        <v>5.3</v>
      </c>
      <c r="V26" s="491">
        <v>358</v>
      </c>
      <c r="W26" s="483">
        <v>5.0999999999999996</v>
      </c>
      <c r="X26" s="494">
        <v>92</v>
      </c>
      <c r="Y26" s="486">
        <v>2.2999999999999998</v>
      </c>
      <c r="Z26" s="491">
        <v>59</v>
      </c>
      <c r="AA26" s="483">
        <v>2.2000000000000002</v>
      </c>
      <c r="AB26" s="494">
        <v>92</v>
      </c>
      <c r="AC26" s="486">
        <v>3.3</v>
      </c>
      <c r="AD26" s="497">
        <v>601</v>
      </c>
      <c r="AE26" s="489">
        <v>3.7</v>
      </c>
      <c r="AF26" s="502">
        <v>2484</v>
      </c>
      <c r="AG26" s="489">
        <v>4.4000000000000004</v>
      </c>
    </row>
    <row r="27" spans="1:33" x14ac:dyDescent="0.2">
      <c r="A27" s="481" t="s">
        <v>7</v>
      </c>
      <c r="B27" s="492">
        <v>8737</v>
      </c>
      <c r="C27" s="484">
        <v>43.3</v>
      </c>
      <c r="D27" s="495">
        <v>5293</v>
      </c>
      <c r="E27" s="487">
        <v>26.2</v>
      </c>
      <c r="F27" s="492">
        <v>3161</v>
      </c>
      <c r="G27" s="484">
        <v>15.7</v>
      </c>
      <c r="H27" s="495">
        <v>2989</v>
      </c>
      <c r="I27" s="487">
        <v>14.8</v>
      </c>
      <c r="J27" s="492">
        <v>20180</v>
      </c>
      <c r="K27" s="484"/>
      <c r="L27" s="495">
        <v>8652</v>
      </c>
      <c r="M27" s="487">
        <v>42.4</v>
      </c>
      <c r="N27" s="492">
        <v>5405</v>
      </c>
      <c r="O27" s="484">
        <v>26.5</v>
      </c>
      <c r="P27" s="495">
        <v>3346</v>
      </c>
      <c r="Q27" s="487">
        <v>16.399999999999999</v>
      </c>
      <c r="R27" s="492">
        <v>2997</v>
      </c>
      <c r="S27" s="487">
        <v>14.7</v>
      </c>
      <c r="T27" s="500">
        <v>20400</v>
      </c>
      <c r="U27" s="484"/>
      <c r="V27" s="492">
        <v>6984</v>
      </c>
      <c r="W27" s="484">
        <v>42.5</v>
      </c>
      <c r="X27" s="495">
        <v>3947</v>
      </c>
      <c r="Y27" s="487">
        <v>24</v>
      </c>
      <c r="Z27" s="492">
        <v>2733</v>
      </c>
      <c r="AA27" s="484">
        <v>16.600000000000001</v>
      </c>
      <c r="AB27" s="495">
        <v>2765</v>
      </c>
      <c r="AC27" s="487">
        <v>16.8</v>
      </c>
      <c r="AD27" s="492">
        <v>16429</v>
      </c>
      <c r="AE27" s="484"/>
      <c r="AF27" s="495">
        <v>57009</v>
      </c>
      <c r="AG27" s="484"/>
    </row>
    <row r="29" spans="1:33" x14ac:dyDescent="0.2">
      <c r="A29" s="529" t="s">
        <v>420</v>
      </c>
    </row>
  </sheetData>
  <mergeCells count="25">
    <mergeCell ref="A1:K1"/>
    <mergeCell ref="A4:I4"/>
    <mergeCell ref="A2:K2"/>
    <mergeCell ref="A3:J3"/>
    <mergeCell ref="X7:Y7"/>
    <mergeCell ref="A6:A8"/>
    <mergeCell ref="B6:K6"/>
    <mergeCell ref="L6:U6"/>
    <mergeCell ref="V6:AE6"/>
    <mergeCell ref="AF6:AG6"/>
    <mergeCell ref="B7:C7"/>
    <mergeCell ref="D7:E7"/>
    <mergeCell ref="F7:G7"/>
    <mergeCell ref="H7:I7"/>
    <mergeCell ref="J7:K7"/>
    <mergeCell ref="Z7:AA7"/>
    <mergeCell ref="AB7:AC7"/>
    <mergeCell ref="AD7:AE7"/>
    <mergeCell ref="AF7:AG7"/>
    <mergeCell ref="L7:M7"/>
    <mergeCell ref="N7:O7"/>
    <mergeCell ref="P7:Q7"/>
    <mergeCell ref="R7:S7"/>
    <mergeCell ref="T7:U7"/>
    <mergeCell ref="V7:W7"/>
  </mergeCells>
  <pageMargins left="0.7" right="0.7" top="0.75" bottom="0.75" header="0.3" footer="0.3"/>
  <pageSetup paperSize="9"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7 a c 3 e 7 5 6 - b 8 2 5 - 4 d 1 9 - 9 6 0 8 - 8 a b 5 d 8 f 5 1 3 0 1 "   x m l n s = " h t t p : / / s c h e m a s . m i c r o s o f t . c o m / D a t a M a s h u p " > A A A A A G s L A A B Q S w M E F A A C A A g A u 1 x k U 5 k M v o C k A A A A 9 Q A A A B I A H A B D b 2 5 m a W c v U G F j a 2 F n Z S 5 4 b W w g o h g A K K A U A A A A A A A A A A A A A A A A A A A A A A A A A A A A h Y + x D o I w G I R f h X S n r e h A y E 9 J d H C R x M T E u D a l Q i P 8 G F o s 7 + b g I / k K Y h R 1 c 7 z 7 7 p K 7 + / U G 2 d D U w U V 3 1 r S Y k h n l J N C o 2 s J g m Z L e H c O Y Z A K 2 U p 1 k q Y M x j D Y Z r E l J 5 d w 5 Y c x 7 T / 2 c t l 3 J I s 5 n 7 J B v d q r S j Q w N W i d R a f J p F f 9 b R M D + N U Z E N F 7 Q m I + T g E 0 e 5 A a / P B r Z k / 6 Y s O p r 1 3 d a a A z X S 2 C T B P a + I B 5 Q S w M E F A A C A A g A u 1 x k 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t c Z F N T x S X Y Z Q g A A L 6 + A A A T A B w A R m 9 y b X V s Y X M v U 2 V j d G l v b j E u b S C i G A A o o B Q A A A A A A A A A A A A A A A A A A A A A A A A A A A D t n V F v 2 k g Q x 9 8 j 8 R 0 Q f U m k q G J 3 j c E 6 5 S E q u m t 1 u v Q a o k p V V U X G + I g l M J E x r a o o 3 / 1 s w P b i 4 N 1 Z F o j J b F + S g j 2 L / / 8 f 4 / X M 2 p n 7 X h z M w u Z g 9 Z P 8 0 T h r n M 0 f 3 M g f N e P h h D S v m h M / P m s m / w a z R e T 5 y Q u f R 0 P v f d + N 3 d U r 5 6 3 R P L z 6 9 9 O H 6 x s / b l 0 2 v 3 8 M / M i N v I f A c y c 3 7 s 9 g 7 K a h r + J o 4 f + 4 u F z G W m 9 9 H c 7 C + z T S 0 J 2 n k V c B n 7 7 f u F P / q p W H / D s I R 1 e t b L v W j + f v 6 e 8 / V q F G w 9 n 9 w H v w p 2 4 S Y F v c L N x 1 G C 7 c y a 3 / O I v y m K s d S x H T 4 7 6 / c 4 e T 9 C M V 4 b M 4 6 d v Z / s u t S r u / a w 2 S E R L 9 b m e / 5 q 0 k x H K j 9 + m L 5 0 X o y 6 e n 1 o f Z 5 H M 0 8 q N E t O X P 9 9 d z z w 9 H Q T h + f r 7 I g t 3 6 0 9 n P J F q y 8 W I a c g F X b 6 x f P t 8 c 9 f K p d T d I w h Z D P F + c B W F F y J L p F K n p V G w 6 1 T C d 1 t 5 0 h t R 0 J j a d a Z j O C t O / + W 5 U 5 f p l U w h F + v b n a O y G w X y p 7 n Z u G v s F J / m 9 + M j P F 4 0 E o 6 o R S h x Z S D m y x B x Z G h x Z R + T o o B i B k 1 E H K U Q d M U S d C o g a E I o 6 o F P Q q 2 Q b p Q R j I 2 X D F r N h a y Q Y G 5 5 g / p m F 8 c P R 5 i / J 7 x s D 7 p Z N u k i J 6 Y q J 6 W o Q 0 9 3 b K e n A Q E F Q S v 6 T c K c A V A 8 p U D 0 x U D 0 N o H q o g X K Q A u W I g X I 0 g H L Q T Z p J G y l F p C 2 p 1 r V 1 y n V t 8 L z 5 b h a 7 k / y 9 v l + L u g 5 p u 2 i x c G V c u F p g u K d O x h A t G U M Z G U M t M o a 1 L / c S t J 0 d W W t H q 7 d D 8 M 0 6 s H a L i K R d R H T 6 R a T + D S O C t W N E J C 0 j o t M z I s d s G t U g g 0 S P 8 d f g F 2 H X 4 w g j T t z h 3 3 8 N / F 9 b m e I 2 y o K l 2 y q A V R 4 m p U u K R 2 E g H 7 i c B b D 2 + 4 i k 4 U d 0 O n 4 E W c t v z a e F O w t Y k C x g a W c B 6 w B Z A G v D l k g 6 t q S q Z Q v K A h 1 c W S A 9 Z K z d X S J p 7 5 K q / i 6 o 9 0 9 s c K m q H 7 j j c D a P A 6 / 5 V z R b P N Z v A Q D B 2 s 8 l k o Y u 0 e n o k u 6 J V z O x N m W J p C t L d N q y Z H 9 9 2 Z M 5 B W F t x h J J N 5 b o t G M J v n 4 s x d q P p Z J + L N X p x 9 I 2 P p C w 9 m q o p F d D d X o 1 F F + v h m L t 1 V D Z r T 1 a 9 / Z Q f C B h v U y n k s t 0 q r M M m y q s w 5 Z d o k V u O E 8 P q D n j k G r G v x / 9 W n O F 9 d K e S i 7 t q c 6 l P Y V f 2 n P V n 3 F 1 9 e f V L v J p F + t i t u T I Z Y T o L G b L w 7 8 B R r A W g q i k E E R 1 C k E U X y G I Y i 0 E U U k h i O o U g i i + Q h D D W g h i k k I Q 0 y k E s f 0 V g r 7 6 Y R x M V l P k Q e z G i 3 m t c c J a D m K S c h D T K Q c x f O U g h r U c x C T l I K Z T D m K w p b s p K C L O 6 k M J 1 n W + T P Z o G K 1 n w y B b 5 7 s 8 Z K w X 7 8 m R y 1 D S u X j P w 5 / q 2 g 1 r P U F u 7 J O M B o + G B h a r O L z d L w D Z C Y 5 G R o d V z J K 3 j M I / Q 6 h q u g x a A 2 b t Z 7 5 c q 2 d N E d T c E C g 3 V f N i G D f 7 m x j 3 g 7 m X m D f 2 h V d Z 9 c G L o s a L Q v G q m i 3 D 8 N p f 9 / T U 8 G L K e K U z k b e E G I M i V j X V h i G 2 v 7 n 2 q S F m o c 5 g F h S v q n u 1 Y H j t 7 2 a t U 8 O r g x q v D h Q v r e c 2 W s e 8 C 6 h G a L m 4 2 X L B c F W V D o B 0 w W o H r 3 z P j 2 W j p s G G w q B 1 l 5 g F u 0 v s l V H o 9 D C j 0 O k B U e h U r f a A P S y 4 B 6 4 o 1 v h p w f 0 v N t 6 z S H r w E F b S 7 X Z G p R g k J W V 5 w + i n / m E o y I I r 2 T / E b P 8 Q a H / V s 8 5 A 9 g / r b L + H 2 X 4 P a L + n Y 7 9 X Y / s d z M n f A S Z / R y f 5 O 1 z y l 8 4 D e O P 4 o C X T M K d s B 5 i y n Y q U X U h c x C r J i z k l O s C U 6 F S k x A 1 5 v W 3 y E r y d 7 P T g Y f J W P Y + Z l z e L V Z I X b 8 M 3 P X i g v L u 3 e 4 t B l t X G q k u + Z M + 7 7 X e S p e / e f B w 0 E 2 n n 8 W F m A t n g K j M B g r e T m x 4 8 k J v d + 7 j F I B r c J B O I 1 6 0 z F B + v + C x K l K k 3 d N 8 Q Z a B e b r q d D m X s 0 J Q d K X n t h t i 7 9 V r B 5 j m 9 a D X N W k q z l r I E y G A x n b r R b 7 x n u 0 w A S C 7 K t t 0 5 H 2 0 O B g D m w 2 w R x t H v o y 6 t 3 B g T n m r W x / Z n M M b b b u E 0 U O A p 3 V w X q W L I l C r x C e 3 w U H E n L W 2 a H E P T 2 F G j q e p u W x W a H C h N x 5 t l q 8 y s l 9 X f b 9 G t / 5 8 f R e 4 E L U M v l I D N u U s 7 a U z A t w 6 v M R s / S s 8 g y V s 7 Q 5 d 8 H 4 p n 6 S D H j t d C A T x + N 1 3 0 X n 4 E I X y 1 a 0 m t v z / X o 2 k w n 6 e 3 m y N H i p N C K Z X l e + n n s t I H e J P J b D k C I + 4 9 b V O 8 H Y o N F S C 4 b e w g 6 1 l s i f 7 S A s s 4 k I k A N 8 B S 0 N 8 S y t 8 1 8 m c i w O X v K s j f F c r f M / J n I s D l 7 y n I 3 x P K 3 z H y Z y L A 5 e 8 o y N 8 R y W / Z Q 6 N / r g L Y g G w H k A O b 0 b d a E A T G B V 4 I J S P W + 4 C 9 2 B h j m x 3 G D E 4 G F S v U j B D b 4 B g T M h H g F j g K B j g i + T t t I 3 8 m A l j + 9 f Y g + T d i b 5 H f M 0 m I k 0 H B A k 8 h C Z X i b 7 X B + M D r o G S E o h N C K 2 x i f M h E A J u w 3 h 7 k w E b s l / J T I 3 8 m A l x + q i A / F c p v G / k z E e D y 2 w r y 2 0 L 5 T Z E i F w E u v 0 K R w h Y W K W x T o M 5 F g M u v U K C 2 h Q V q m x n 5 M x H g 8 j M F + Z l Q f t M f y E W A y 6 / Q H 7 C F / Y H + F 2 J K p J w M Y A v y P U A m l O J v s 8 E 0 i j k Z V G x Q a B W X 4 m + z w T M 2 F D K o 2 O A p 2 e C J b a D m 2 8 D J o G A D V f o 2 U M m 3 g Z p z A y e D i g 1 K 5 w Y q O T d Q k 5 Q 4 G V R s U E p K V J K U m E l K n A w K N j C l p M Q k S Y m Z p M T J o G K D U l J i k q T E T F L i Z F C x Q S k p M U l S s k x S 4 m R Q s M F S S k q W J C l Z J i l x M q j Y o J S U L E l S s k x S 4 m R Q s U E p K V n C p M R M O y c X A b 7 o U a G d w 4 T t H G b W F u U i w O V X W F v E q t Y W L Z 8 V Q R z M j 4 o g k r 9 j S 3 T + j i 1 B 9 n d s c 5 6 Y 4 c n w t E e e L M O T 4 W l H n v 4 H U E s B A i 0 A F A A C A A g A u 1 x k U 5 k M v o C k A A A A 9 Q A A A B I A A A A A A A A A A A A A A A A A A A A A A E N v b m Z p Z y 9 Q Y W N r Y W d l L n h t b F B L A Q I t A B Q A A g A I A L t c Z F M P y u m r p A A A A O k A A A A T A A A A A A A A A A A A A A A A A P A A A A B b Q 2 9 u d G V u d F 9 U e X B l c 1 0 u e G 1 s U E s B A i 0 A F A A C A A g A u 1 x k U 1 P F J d h l C A A A v r 4 A A B M A A A A A A A A A A A A A A A A A 4 Q E A A E Z v c m 1 1 b G F z L 1 N l Y 3 R p b 2 4 x L m 1 Q S w U G A A A A A A M A A w D C A A A A k w o 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k d Y G A A A A A A B v 1 g Y 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d G J s 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G a W x s V G F y Z 2 V 0 I i B W Y W x 1 Z T 0 i c 1 9 0 Y m w x 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O Y W 1 l V X B k Y X R l Z E F m d G V y R m l s b C I g V m F s d W U 9 I m w w I i A v P j x F b n R y e S B U e X B l P S J S Z X N 1 b H R U e X B l I i B W Y W x 1 Z T 0 i c 1 R h Y m x l I i A v P j x F b n R y e S B U e X B l P S J C d W Z m Z X J O Z X h 0 U m V m c m V z a C I g V m F s d W U 9 I m w x I i A v P j x F b n R y e S B U e X B l P S J R d W V y e U l E I i B W Y W x 1 Z T 0 i c z M 1 M D d k N j g 5 L W R m N G Y t N D I w M S 1 i Z j c y L T k x N 2 Q z N G Q w M z I x O C I g L z 4 8 R W 5 0 c n k g V H l w Z T 0 i T m F 2 a W d h d G l v b l N 0 Z X B O Y W 1 l I i B W Y W x 1 Z T 0 i c 0 5 h d m l n Y X R p b 2 4 i I C 8 + P E V u d H J 5 I F R 5 c G U 9 I k Z p b G x M Y X N 0 V X B k Y X R l Z C I g V m F s d W U 9 I m Q y M D I w L T E y L T A 3 V D E 3 O j I x O j A 2 L j g 5 M z c 4 M z Z a I i A v P j x F b n R y e S B U e X B l P S J G a W x s R X J y b 3 J D b 3 V u d C I g V m F s d W U 9 I m w w I i A v P j x F b n R y e S B U e X B l P S J G a W x s Q 2 9 s d W 1 u V H l w Z X M i I F Z h b H V l P S J z Q m d J R 0 F n W U N C Z 0 l H Q W d Z P S I g L z 4 8 R W 5 0 c n k g V H l w Z T 0 i R m l s b E V y c m 9 y Q 2 9 k Z S I g V m F s d W U 9 I n N V b m t u b 3 d u I i A v P j x F b n R y e S B U e X B l P S J G a W x s Q 2 9 s d W 1 u T m F t Z X M i I F Z h b H V l P S J z W y Z x d W 9 0 O 0 F n Z S B Z Z W F y c y Z x d W 9 0 O y w m c X V v d D t N Y W x l J n F 1 b 3 Q 7 L C Z x d W 9 0 O 0 1 h b G U g K C U p J n F 1 b 3 Q 7 L C Z x d W 9 0 O 0 Z l b W F s Z S Z x d W 9 0 O y w m c X V v d D t G Z W 1 h b G U g K C U p J n F 1 b 3 Q 7 L C Z x d W 9 0 O 0 F t Y m l n d W 9 1 c y Z x d W 9 0 O y w m c X V v d D t B b W J p Z 3 V v d X M g K C U p J n F 1 b 3 Q 7 L C Z x d W 9 0 O 1 V u a 2 5 v d 2 4 m c X V v d D s s J n F 1 b 3 Q 7 V W 5 r b m 9 3 b i A o J S k m c X V v d D s s J n F 1 b 3 Q 7 V G 9 0 Y W w m c X V v d D s s J n F 1 b 3 Q 7 V G 9 0 Y W w g K C U p J n F 1 b 3 Q 7 X S I g L z 4 8 R W 5 0 c n k g V H l w Z T 0 i R m l s b E N v d W 5 0 I i B W Y W x 1 Z T 0 i b D E 3 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3 R i b D E u e 0 F n Z S B Z Z W F y c y w w f S Z x d W 9 0 O y w m c X V v d D t P Z G J j L k R h d G F T b 3 V y Y 2 V c X C 8 x L 2 R z b j 1 Q S U N B T m V 0 L 1 B J Q 0 F O Z X Q v Q W 5 u d W F s U m V w b 3 J 0 L 3 R i b D E u e 0 1 h b G U s M X 0 m c X V v d D s s J n F 1 b 3 Q 7 T 2 R i Y y 5 E Y X R h U 2 9 1 c m N l X F w v M S 9 k c 2 4 9 U E l D Q U 5 l d C 9 Q S U N B T m V 0 L 0 F u b n V h b F J l c G 9 y d C 9 0 Y m w x L n t N Y W x l I C g l K S w y f S Z x d W 9 0 O y w m c X V v d D t P Z G J j L k R h d G F T b 3 V y Y 2 V c X C 8 x L 2 R z b j 1 Q S U N B T m V 0 L 1 B J Q 0 F O Z X Q v Q W 5 u d W F s U m V w b 3 J 0 L 3 R i b D E u e 0 Z l b W F s Z S w z f S Z x d W 9 0 O y w m c X V v d D t P Z G J j L k R h d G F T b 3 V y Y 2 V c X C 8 x L 2 R z b j 1 Q S U N B T m V 0 L 1 B J Q 0 F O Z X Q v Q W 5 u d W F s U m V w b 3 J 0 L 3 R i b D E u e 0 Z l b W F s Z S A o J S k s N H 0 m c X V v d D s s J n F 1 b 3 Q 7 T 2 R i Y y 5 E Y X R h U 2 9 1 c m N l X F w v M S 9 k c 2 4 9 U E l D Q U 5 l d C 9 Q S U N B T m V 0 L 0 F u b n V h b F J l c G 9 y d C 9 0 Y m w x L n t B b W J p Z 3 V v d X M s N X 0 m c X V v d D s s J n F 1 b 3 Q 7 T 2 R i Y y 5 E Y X R h U 2 9 1 c m N l X F w v M S 9 k c 2 4 9 U E l D Q U 5 l d C 9 Q S U N B T m V 0 L 0 F u b n V h b F J l c G 9 y d C 9 0 Y m w x L n t B b W J p Z 3 V v d X M g K C U p L D Z 9 J n F 1 b 3 Q 7 L C Z x d W 9 0 O 0 9 k Y m M u R G F 0 Y V N v d X J j Z V x c L z E v Z H N u P V B J Q 0 F O Z X Q v U E l D Q U 5 l d C 9 B b m 5 1 Y W x S Z X B v c n Q v d G J s M S 5 7 V W 5 r b m 9 3 b i w 3 f S Z x d W 9 0 O y w m c X V v d D t P Z G J j L k R h d G F T b 3 V y Y 2 V c X C 8 x L 2 R z b j 1 Q S U N B T m V 0 L 1 B J Q 0 F O Z X Q v Q W 5 u d W F s U m V w b 3 J 0 L 3 R i b D E u e 1 V u a 2 5 v d 2 4 g K C U p L D h 9 J n F 1 b 3 Q 7 L C Z x d W 9 0 O 0 9 k Y m M u R G F 0 Y V N v d X J j Z V x c L z E v Z H N u P V B J Q 0 F O Z X Q v U E l D Q U 5 l d C 9 B b m 5 1 Y W x S Z X B v c n Q v d G J s M S 5 7 V G 9 0 Y W w s O X 0 m c X V v d D s s J n F 1 b 3 Q 7 T 2 R i Y y 5 E Y X R h U 2 9 1 c m N l X F w v M S 9 k c 2 4 9 U E l D Q U 5 l d C 9 Q S U N B T m V 0 L 0 F u b n V h b F J l c G 9 y d C 9 0 Y m w x L n t U b 3 R h b C A o J S k s M T B 9 J n F 1 b 3 Q 7 X S w m c X V v d D t D b 2 x 1 b W 5 D b 3 V u d C Z x d W 9 0 O z o x M S w m c X V v d D t L Z X l D b 2 x 1 b W 5 O Y W 1 l c y Z x d W 9 0 O z p b X S w m c X V v d D t D b 2 x 1 b W 5 J Z G V u d G l 0 a W V z J n F 1 b 3 Q 7 O l s m c X V v d D t P Z G J j L k R h d G F T b 3 V y Y 2 V c X C 8 x L 2 R z b j 1 Q S U N B T m V 0 L 1 B J Q 0 F O Z X Q v Q W 5 u d W F s U m V w b 3 J 0 L 3 R i b D E u e 0 F n Z S B Z Z W F y c y w w f S Z x d W 9 0 O y w m c X V v d D t P Z G J j L k R h d G F T b 3 V y Y 2 V c X C 8 x L 2 R z b j 1 Q S U N B T m V 0 L 1 B J Q 0 F O Z X Q v Q W 5 u d W F s U m V w b 3 J 0 L 3 R i b D E u e 0 1 h b G U s M X 0 m c X V v d D s s J n F 1 b 3 Q 7 T 2 R i Y y 5 E Y X R h U 2 9 1 c m N l X F w v M S 9 k c 2 4 9 U E l D Q U 5 l d C 9 Q S U N B T m V 0 L 0 F u b n V h b F J l c G 9 y d C 9 0 Y m w x L n t N Y W x l I C g l K S w y f S Z x d W 9 0 O y w m c X V v d D t P Z G J j L k R h d G F T b 3 V y Y 2 V c X C 8 x L 2 R z b j 1 Q S U N B T m V 0 L 1 B J Q 0 F O Z X Q v Q W 5 u d W F s U m V w b 3 J 0 L 3 R i b D E u e 0 Z l b W F s Z S w z f S Z x d W 9 0 O y w m c X V v d D t P Z G J j L k R h d G F T b 3 V y Y 2 V c X C 8 x L 2 R z b j 1 Q S U N B T m V 0 L 1 B J Q 0 F O Z X Q v Q W 5 u d W F s U m V w b 3 J 0 L 3 R i b D E u e 0 Z l b W F s Z S A o J S k s N H 0 m c X V v d D s s J n F 1 b 3 Q 7 T 2 R i Y y 5 E Y X R h U 2 9 1 c m N l X F w v M S 9 k c 2 4 9 U E l D Q U 5 l d C 9 Q S U N B T m V 0 L 0 F u b n V h b F J l c G 9 y d C 9 0 Y m w x L n t B b W J p Z 3 V v d X M s N X 0 m c X V v d D s s J n F 1 b 3 Q 7 T 2 R i Y y 5 E Y X R h U 2 9 1 c m N l X F w v M S 9 k c 2 4 9 U E l D Q U 5 l d C 9 Q S U N B T m V 0 L 0 F u b n V h b F J l c G 9 y d C 9 0 Y m w x L n t B b W J p Z 3 V v d X M g K C U p L D Z 9 J n F 1 b 3 Q 7 L C Z x d W 9 0 O 0 9 k Y m M u R G F 0 Y V N v d X J j Z V x c L z E v Z H N u P V B J Q 0 F O Z X Q v U E l D Q U 5 l d C 9 B b m 5 1 Y W x S Z X B v c n Q v d G J s M S 5 7 V W 5 r b m 9 3 b i w 3 f S Z x d W 9 0 O y w m c X V v d D t P Z G J j L k R h d G F T b 3 V y Y 2 V c X C 8 x L 2 R z b j 1 Q S U N B T m V 0 L 1 B J Q 0 F O Z X Q v Q W 5 u d W F s U m V w b 3 J 0 L 3 R i b D E u e 1 V u a 2 5 v d 2 4 g K C U p L D h 9 J n F 1 b 3 Q 7 L C Z x d W 9 0 O 0 9 k Y m M u R G F 0 Y V N v d X J j Z V x c L z E v Z H N u P V B J Q 0 F O Z X Q v U E l D Q U 5 l d C 9 B b m 5 1 Y W x S Z X B v c n Q v d G J s M S 5 7 V G 9 0 Y W w s O X 0 m c X V v d D s s J n F 1 b 3 Q 7 T 2 R i Y y 5 E Y X R h U 2 9 1 c m N l X F w v M S 9 k c 2 4 9 U E l D Q U 5 l d C 9 Q S U N B T m V 0 L 0 F u b n V h b F J l c G 9 y d C 9 0 Y m w x L n t U b 3 R h b C A o J S k s M T B 9 J n F 1 b 3 Q 7 X S w m c X V v d D t S Z W x h d G l v b n N o a X B J b m Z v J n F 1 b 3 Q 7 O l t d f S I g L z 4 8 L 1 N 0 Y W J s Z U V u d H J p Z X M + P C 9 J d G V t P j x J d G V t P j x J d G V t T G 9 j Y X R p b 2 4 + P E l 0 Z W 1 U e X B l P k Z v c m 1 1 b G E 8 L 0 l 0 Z W 1 U e X B l P j x J d G V t U G F 0 a D 5 T Z W N 0 a W 9 u M S 9 0 Y m w x L 1 N v d X J j Z T w v S X R l b V B h d G g + P C 9 J d G V t T G 9 j Y X R p b 2 4 + P F N 0 Y W J s Z U V u d H J p Z X M g L z 4 8 L 0 l 0 Z W 0 + P E l 0 Z W 0 + P E l 0 Z W 1 M b 2 N h d G l v b j 4 8 S X R l b V R 5 c G U + R m 9 y b X V s Y T w v S X R l b V R 5 c G U + P E l 0 Z W 1 Q Y X R o P l N l Y 3 R p b 2 4 x L 3 R i b D E v U E l D Q U 5 l d E F u b 2 5 f R G F 0 Y W J h c 2 U 8 L 0 l 0 Z W 1 Q Y X R o P j w v S X R l b U x v Y 2 F 0 a W 9 u P j x T d G F i b G V F b n R y a W V z I C 8 + P C 9 J d G V t P j x J d G V t P j x J d G V t T G 9 j Y X R p b 2 4 + P E l 0 Z W 1 U e X B l P k Z v c m 1 1 b G E 8 L 0 l 0 Z W 1 U e X B l P j x J d G V t U G F 0 a D 5 T Z W N 0 a W 9 u M S 9 0 Y m w x L 2 R i b 1 9 T Y 2 h l b W E 8 L 0 l 0 Z W 1 Q Y X R o P j w v S X R l b U x v Y 2 F 0 a W 9 u P j x T d G F i b G V F b n R y a W V z I C 8 + P C 9 J d G V t P j x J d G V t P j x J d G V t T G 9 j Y X R p b 2 4 + P E l 0 Z W 1 U e X B l P k Z v c m 1 1 b G E 8 L 0 l 0 Z W 1 U e X B l P j x J d G V t U G F 0 a D 5 T Z W N 0 a W 9 u M S 9 0 Y m w x L 3 R i b D F f V G F i b G U 8 L 0 l 0 Z W 1 Q Y X R o P j w v S X R l b U x v Y 2 F 0 a W 9 u P j x T d G F i b G V F b n R y a W V z I C 8 + P C 9 J d G V t P j x J d G V t P j x J d G V t T G 9 j Y X R p b 2 4 + P E l 0 Z W 1 U e X B l P k Z v c m 1 1 b G E 8 L 0 l 0 Z W 1 U e X B l P j x J d G V t U G F 0 a D 5 T Z W N 0 a W 9 u M S 9 0 Y m w x L 1 N v c n R l Z C U y M F J v d 3 M 8 L 0 l 0 Z W 1 Q Y X R o P j w v S X R l b U x v Y 2 F 0 a W 9 u P j x T d G F i b G V F b n R y a W V z I C 8 + P C 9 J d G V t P j x J d G V t P j x J d G V t T G 9 j Y X R p b 2 4 + P E l 0 Z W 1 U e X B l P k Z v c m 1 1 b G E 8 L 0 l 0 Z W 1 U e X B l P j x J d G V t U G F 0 a D 5 T Z W N 0 a W 9 u M S 9 0 Y m w x L 1 J l b W 9 2 Z W Q l M j B D b 2 x 1 b W 5 z P C 9 J d G V t U G F 0 a D 4 8 L 0 l 0 Z W 1 M b 2 N h d G l v b j 4 8 U 3 R h Y m x l R W 5 0 c m l l c y A v P j w v S X R l b T 4 8 S X R l b T 4 8 S X R l b U x v Y 2 F 0 a W 9 u P j x J d G V t V H l w Z T 5 G b 3 J t d W x h P C 9 J d G V t V H l w Z T 4 8 S X R l b V B h d G g + U 2 V j d G l v b j E v d G J s 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J l Y 2 9 2 Z X J 5 V G F y Z 2 V 0 U m 9 3 I i B W Y W x 1 Z T 0 i b D E i I C 8 + P E V u d H J 5 I F R 5 c G U 9 I l J l Y 2 9 2 Z X J 5 V G F y Z 2 V 0 Q 2 9 s d W 1 u I i B W Y W x 1 Z T 0 i b D E i I C 8 + P E V u d H J 5 I F R 5 c G U 9 I l J l Y 2 9 2 Z X J 5 V G F y Z 2 V 0 U 2 h l Z X Q i I F Z h b H V l P S J z U 2 h l Z X Q z I i A v P j x F b n R y e S B U e X B l P S J R d W V y e U l E I i B W Y W x 1 Z T 0 i c z Z j N m J h N j U 1 L T l h M W E t N G Z j M S 0 4 Y W V j L T M 3 Z D Q y Z G V m Z D Q 5 N y I g L z 4 8 R W 5 0 c n k g V H l w Z T 0 i T m F 2 a W d h d G l v b l N 0 Z X B O Y W 1 l I i B W Y W x 1 Z T 0 i c 0 5 h d m l n Y X R p b 2 4 i I C 8 + P E V u d H J 5 I F R 5 c G U 9 I k Z p b G x F c n J v c k N v d W 5 0 I i B W Y W x 1 Z T 0 i b D A i I C 8 + P E V u d H J 5 I F R 5 c G U 9 I k Z p b G x D b 2 x 1 b W 5 O Y W 1 l c y I g V m F s d W U 9 I n N b J n F 1 b 3 Q 7 Q W d l I E 1 v b n R o c y Z x d W 9 0 O y w m c X V v d D t N Y W x l J n F 1 b 3 Q 7 L C Z x d W 9 0 O 0 1 h b G U g K C U p J n F 1 b 3 Q 7 L C Z x d W 9 0 O 0 Z l b W F s Z S Z x d W 9 0 O y w m c X V v d D t G Z W 1 h b G U g K C U p J n F 1 b 3 Q 7 L C Z x d W 9 0 O 0 F t Y m l n d W 9 1 c y Z x d W 9 0 O y w m c X V v d D t B b W J p Z 3 V v d X M g K C U p J n F 1 b 3 Q 7 L C Z x d W 9 0 O 1 V u a 2 5 v d 2 4 m c X V v d D s s J n F 1 b 3 Q 7 V W 5 r b m 9 3 b i A o J S k m c X V v d D s s J n F 1 b 3 Q 7 V G 9 0 Y W w m c X V v d D s s J n F 1 b 3 Q 7 V G 9 0 Y W w g K C U p J n F 1 b 3 Q 7 X S I g L z 4 8 R W 5 0 c n k g V H l w Z T 0 i R m l s b E N v b H V t b l R 5 c G V z I i B W Y W x 1 Z T 0 i c 0 J n S U d B Z 1 l D Q m d J R 0 F n W T 0 i I C 8 + P E V u d H J 5 I F R 5 c G U 9 I k Z p b G x M Y X N 0 V X B k Y X R l Z C I g V m F s d W U 9 I m Q y M D I w L T E y L T A 3 V D E 3 O j I x O j I 4 L j k y M T k x N T Z a I i A v P j x F b n R y e S B U e X B l P S J G a W x s R X J y b 3 J D b 2 R l I i B W Y W x 1 Z T 0 i c 1 V u a 2 5 v d 2 4 i I C 8 + P E V u d H J 5 I F R 5 c G U 9 I k Z p b G x D b 3 V u d C I g V m F s d W U 9 I m w x M y 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y L n t B Z 2 U g T W 9 u d G h z L D B 9 J n F 1 b 3 Q 7 L C Z x d W 9 0 O 0 9 k Y m M u R G F 0 Y V N v d X J j Z V x c L z E v Z H N u P V B J Q 0 F O Z X Q v U E l D Q U 5 l d C 9 B b m 5 1 Y W x S Z X B v c n Q v d G J s M i 5 7 T W F s Z S w x f S Z x d W 9 0 O y w m c X V v d D t P Z G J j L k R h d G F T b 3 V y Y 2 V c X C 8 x L 2 R z b j 1 Q S U N B T m V 0 L 1 B J Q 0 F O Z X Q v Q W 5 u d W F s U m V w b 3 J 0 L 3 R i b D I u e 0 1 h b G U g K C U p L D J 9 J n F 1 b 3 Q 7 L C Z x d W 9 0 O 0 9 k Y m M u R G F 0 Y V N v d X J j Z V x c L z E v Z H N u P V B J Q 0 F O Z X Q v U E l D Q U 5 l d C 9 B b m 5 1 Y W x S Z X B v c n Q v d G J s M i 5 7 R m V t Y W x l L D N 9 J n F 1 b 3 Q 7 L C Z x d W 9 0 O 0 9 k Y m M u R G F 0 Y V N v d X J j Z V x c L z E v Z H N u P V B J Q 0 F O Z X Q v U E l D Q U 5 l d C 9 B b m 5 1 Y W x S Z X B v c n Q v d G J s M i 5 7 R m V t Y W x l I C g l K S w 0 f S Z x d W 9 0 O y w m c X V v d D t P Z G J j L k R h d G F T b 3 V y Y 2 V c X C 8 x L 2 R z b j 1 Q S U N B T m V 0 L 1 B J Q 0 F O Z X Q v Q W 5 u d W F s U m V w b 3 J 0 L 3 R i b D I u e 0 F t Y m l n d W 9 1 c y w 1 f S Z x d W 9 0 O y w m c X V v d D t P Z G J j L k R h d G F T b 3 V y Y 2 V c X C 8 x L 2 R z b j 1 Q S U N B T m V 0 L 1 B J Q 0 F O Z X Q v Q W 5 u d W F s U m V w b 3 J 0 L 3 R i b D I u e 0 F t Y m l n d W 9 1 c y A o J S k s N n 0 m c X V v d D s s J n F 1 b 3 Q 7 T 2 R i Y y 5 E Y X R h U 2 9 1 c m N l X F w v M S 9 k c 2 4 9 U E l D Q U 5 l d C 9 Q S U N B T m V 0 L 0 F u b n V h b F J l c G 9 y d C 9 0 Y m w y L n t V b m t u b 3 d u L D d 9 J n F 1 b 3 Q 7 L C Z x d W 9 0 O 0 9 k Y m M u R G F 0 Y V N v d X J j Z V x c L z E v Z H N u P V B J Q 0 F O Z X Q v U E l D Q U 5 l d C 9 B b m 5 1 Y W x S Z X B v c n Q v d G J s M i 5 7 V W 5 r b m 9 3 b i A o J S k s O H 0 m c X V v d D s s J n F 1 b 3 Q 7 T 2 R i Y y 5 E Y X R h U 2 9 1 c m N l X F w v M S 9 k c 2 4 9 U E l D Q U 5 l d C 9 Q S U N B T m V 0 L 0 F u b n V h b F J l c G 9 y d C 9 0 Y m w y L n t U b 3 R h b C w 5 f S Z x d W 9 0 O y w m c X V v d D t P Z G J j L k R h d G F T b 3 V y Y 2 V c X C 8 x L 2 R z b j 1 Q S U N B T m V 0 L 1 B J Q 0 F O Z X Q v Q W 5 u d W F s U m V w b 3 J 0 L 3 R i b D I u e 1 R v d G F s I C g l K S w x M H 0 m c X V v d D t d L C Z x d W 9 0 O 0 N v b H V t b k N v d W 5 0 J n F 1 b 3 Q 7 O j E x L C Z x d W 9 0 O 0 t l e U N v b H V t b k 5 h b W V z J n F 1 b 3 Q 7 O l t d L C Z x d W 9 0 O 0 N v b H V t b k l k Z W 5 0 a X R p Z X M m c X V v d D s 6 W y Z x d W 9 0 O 0 9 k Y m M u R G F 0 Y V N v d X J j Z V x c L z E v Z H N u P V B J Q 0 F O Z X Q v U E l D Q U 5 l d C 9 B b m 5 1 Y W x S Z X B v c n Q v d G J s M i 5 7 Q W d l I E 1 v b n R o c y w w f S Z x d W 9 0 O y w m c X V v d D t P Z G J j L k R h d G F T b 3 V y Y 2 V c X C 8 x L 2 R z b j 1 Q S U N B T m V 0 L 1 B J Q 0 F O Z X Q v Q W 5 u d W F s U m V w b 3 J 0 L 3 R i b D I u e 0 1 h b G U s M X 0 m c X V v d D s s J n F 1 b 3 Q 7 T 2 R i Y y 5 E Y X R h U 2 9 1 c m N l X F w v M S 9 k c 2 4 9 U E l D Q U 5 l d C 9 Q S U N B T m V 0 L 0 F u b n V h b F J l c G 9 y d C 9 0 Y m w y L n t N Y W x l I C g l K S w y f S Z x d W 9 0 O y w m c X V v d D t P Z G J j L k R h d G F T b 3 V y Y 2 V c X C 8 x L 2 R z b j 1 Q S U N B T m V 0 L 1 B J Q 0 F O Z X Q v Q W 5 u d W F s U m V w b 3 J 0 L 3 R i b D I u e 0 Z l b W F s Z S w z f S Z x d W 9 0 O y w m c X V v d D t P Z G J j L k R h d G F T b 3 V y Y 2 V c X C 8 x L 2 R z b j 1 Q S U N B T m V 0 L 1 B J Q 0 F O Z X Q v Q W 5 u d W F s U m V w b 3 J 0 L 3 R i b D I u e 0 Z l b W F s Z S A o J S k s N H 0 m c X V v d D s s J n F 1 b 3 Q 7 T 2 R i Y y 5 E Y X R h U 2 9 1 c m N l X F w v M S 9 k c 2 4 9 U E l D Q U 5 l d C 9 Q S U N B T m V 0 L 0 F u b n V h b F J l c G 9 y d C 9 0 Y m w y L n t B b W J p Z 3 V v d X M s N X 0 m c X V v d D s s J n F 1 b 3 Q 7 T 2 R i Y y 5 E Y X R h U 2 9 1 c m N l X F w v M S 9 k c 2 4 9 U E l D Q U 5 l d C 9 Q S U N B T m V 0 L 0 F u b n V h b F J l c G 9 y d C 9 0 Y m w y L n t B b W J p Z 3 V v d X M g K C U p L D Z 9 J n F 1 b 3 Q 7 L C Z x d W 9 0 O 0 9 k Y m M u R G F 0 Y V N v d X J j Z V x c L z E v Z H N u P V B J Q 0 F O Z X Q v U E l D Q U 5 l d C 9 B b m 5 1 Y W x S Z X B v c n Q v d G J s M i 5 7 V W 5 r b m 9 3 b i w 3 f S Z x d W 9 0 O y w m c X V v d D t P Z G J j L k R h d G F T b 3 V y Y 2 V c X C 8 x L 2 R z b j 1 Q S U N B T m V 0 L 1 B J Q 0 F O Z X Q v Q W 5 u d W F s U m V w b 3 J 0 L 3 R i b D I u e 1 V u a 2 5 v d 2 4 g K C U p L D h 9 J n F 1 b 3 Q 7 L C Z x d W 9 0 O 0 9 k Y m M u R G F 0 Y V N v d X J j Z V x c L z E v Z H N u P V B J Q 0 F O Z X Q v U E l D Q U 5 l d C 9 B b m 5 1 Y W x S Z X B v c n Q v d G J s M i 5 7 V G 9 0 Y W w s O X 0 m c X V v d D s s J n F 1 b 3 Q 7 T 2 R i Y y 5 E Y X R h U 2 9 1 c m N l X F w v M S 9 k c 2 4 9 U E l D Q U 5 l d C 9 Q S U N B T m V 0 L 0 F u b n V h b F J l c G 9 y d C 9 0 Y m w y L n t U b 3 R h b C A o J S k s M T B 9 J n F 1 b 3 Q 7 X S w m c X V v d D t S Z W x h d G l v b n N o a X B J b m Z v J n F 1 b 3 Q 7 O l t d f S I g L z 4 8 L 1 N 0 Y W J s Z U V u d H J p Z X M + P C 9 J d G V t P j x J d G V t P j x J d G V t T G 9 j Y X R p b 2 4 + P E l 0 Z W 1 U e X B l P k Z v c m 1 1 b G E 8 L 0 l 0 Z W 1 U e X B l P j x J d G V t U G F 0 a D 5 T Z W N 0 a W 9 u M S 9 0 Y m w y L 1 N v d X J j Z T w v S X R l b V B h d G g + P C 9 J d G V t T G 9 j Y X R p b 2 4 + P F N 0 Y W J s Z U V u d H J p Z X M g L z 4 8 L 0 l 0 Z W 0 + P E l 0 Z W 0 + P E l 0 Z W 1 M b 2 N h d G l v b j 4 8 S X R l b V R 5 c G U + R m 9 y b X V s Y T w v S X R l b V R 5 c G U + P E l 0 Z W 1 Q Y X R o P l N l Y 3 R p b 2 4 x L 3 R i b D I v d G J s M l 9 U Y W J s Z T w v S X R l b V B h d G g + P C 9 J d G V t T G 9 j Y X R p b 2 4 + P F N 0 Y W J s Z U V u d H J p Z X M g L z 4 8 L 0 l 0 Z W 0 + P E l 0 Z W 0 + P E l 0 Z W 1 M b 2 N h d G l v b j 4 8 S X R l b V R 5 c G U + R m 9 y b X V s Y T w v S X R l b V R 5 c G U + P E l 0 Z W 1 Q Y X R o P l N l Y 3 R p b 2 4 x L 3 R i b D I v U 2 9 y d G V k J T I w U m 9 3 c z w v S X R l b V B h d G g + P C 9 J d G V t T G 9 j Y X R p b 2 4 + P F N 0 Y W J s Z U V u d H J p Z X M g L z 4 8 L 0 l 0 Z W 0 + P E l 0 Z W 0 + P E l 0 Z W 1 M b 2 N h d G l v b j 4 8 S X R l b V R 5 c G U + R m 9 y b X V s Y T w v S X R l b V R 5 c G U + P E l 0 Z W 1 Q Y X R o P l N l Y 3 R p b 2 4 x L 3 R i b D I v U m V t b 3 Z l Z C U y M E N v b H V t b n M 8 L 0 l 0 Z W 1 Q Y X R o P j w v S X R l b U x v Y 2 F 0 a W 9 u P j x T d G F i b G V F b n R y a W V z I C 8 + P C 9 J d G V t P j x J d G V t P j x J d G V t T G 9 j Y X R p b 2 4 + P E l 0 Z W 1 U e X B l P k Z v c m 1 1 b G E 8 L 0 l 0 Z W 1 U e X B l P j x J d G V t U G F 0 a D 5 T Z W N 0 a W 9 u M S 9 0 Y m w 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l J l Y 2 9 2 Z X J 5 V G F y Z 2 V 0 U m 9 3 I i B W Y W x 1 Z T 0 i b D E i I C 8 + P E V u d H J 5 I F R 5 c G U 9 I l J l Y 2 9 2 Z X J 5 V G F y Z 2 V 0 Q 2 9 s d W 1 u I i B W Y W x 1 Z T 0 i b D E i I C 8 + P E V u d H J 5 I F R 5 c G U 9 I l J l Y 2 9 2 Z X J 5 V G F y Z 2 V 0 U 2 h l Z X Q i I F Z h b H V l P S J z U 2 h l Z X Q 0 I i A v P j x F b n R y e S B U e X B l P S J C d W Z m Z X J O Z X h 0 U m V m c m V z a C I g V m F s d W U 9 I m w x I i A v P j x F b n R y e S B U e X B l P S J R d W V y e U l E I i B W Y W x 1 Z T 0 i c z Z i N m M 1 M G U z L T d l N G U t N D d i Y i 0 5 N T Y y L T I 1 Y W U 4 Z D M 5 Z j I w N i I g L z 4 8 R W 5 0 c n k g V H l w Z T 0 i R m l s b E x h c 3 R V c G R h d G V k I i B W Y W x 1 Z T 0 i Z D I w M j A t M T I t M D d U M T c 6 M j E 6 N D I u N j I x N j g y M l o i I C 8 + P E V u d H J 5 I F R 5 c G U 9 I k Z p b G x D b 2 x 1 b W 5 U e X B l c y I g V m F s d W U 9 I n N C Z 1 l D Q m d J R 0 F n W U N C Z 0 l H I i A v P j x F b n R y e S B U e X B l P S J G a W x s Q 2 9 s d W 1 u T m F t Z X M i I F Z h b H V l P S J z W y Z x d W 9 0 O 1 l l Y X I m c X V v d D s s J n F 1 b 3 Q 7 T 3 J n Y W 5 p c 2 F 0 a W 9 u 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R m l s b E V y c m 9 y Q 2 9 1 b n Q i I F Z h b H V l P S J s M C I g L z 4 8 R W 5 0 c n k g V H l w Z T 0 i Q W R k Z W R U b 0 R h d G F N b 2 R l b C I g V m F s d W U 9 I m w w I i A v P j x F b n R y e S B U e X B l P S J G a W x s U 3 R h d H V z I i B W Y W x 1 Z T 0 i c 0 N v b X B s Z X R l I i A v P j x F b n R y e S B U e X B l P S J G a W x s Q 2 9 1 b n Q i I F Z h b H V l P S J s M T A w I i A v P j x F b n R y e S B U e X B l P S J G a W x s R X J y b 3 J D b 2 R l I i B W Y W x 1 Z T 0 i c 1 V u a 2 5 v d 2 4 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L 1 B J Q 0 F O Z X Q v Q W 5 u d W F s U m V w b 3 J 0 L 3 R i b D M u e 1 l l Y X I s M H 0 m c X V v d D s s J n F 1 b 3 Q 7 T 2 R i Y y 5 E Y X R h U 2 9 1 c m N l X F w v M S 9 k c 2 4 9 U E l D Q U 5 l d C 9 Q S U N B T m V 0 L 0 F u b n V h b F J l c G 9 y d C 9 0 Y m w z L n t P c m d h b m l z Y X R p b 2 4 s M X 0 m c X V v d D s s J n F 1 b 3 Q 7 T 2 R i Y y 5 E Y X R h U 2 9 1 c m N l X F w v M S 9 k c 2 4 9 U E l D Q U 5 l d C 9 Q S U N B T m V 0 L 0 F u b n V h b F J l c G 9 y d C 9 0 Y m w z L n t c d T A w M 2 M x L D J 9 J n F 1 b 3 Q 7 L C Z x d W 9 0 O 0 9 k Y m M u R G F 0 Y V N v d X J j Z V x c L z E v Z H N u P V B J Q 0 F O Z X Q v U E l D Q U 5 l d C 9 B b m 5 1 Y W x S Z X B v c n Q v d G J s M y 5 7 X H U w M D N j M S A o J S k s M 3 0 m c X V v d D s s J n F 1 b 3 Q 7 T 2 R i Y y 5 E Y X R h U 2 9 1 c m N l X F w v M S 9 k c 2 4 9 U E l D Q U 5 l d C 9 Q S U N B T m V 0 L 0 F u b n V h b F J l c G 9 y d C 9 0 Y m w z L n s x L T Q s N H 0 m c X V v d D s s J n F 1 b 3 Q 7 T 2 R i Y y 5 E Y X R h U 2 9 1 c m N l X F w v M S 9 k c 2 4 9 U E l D Q U 5 l d C 9 Q S U N B T m V 0 L 0 F u b n V h b F J l c G 9 y d C 9 0 Y m w z L n s x L T Q g K C U p L D V 9 J n F 1 b 3 Q 7 L C Z x d W 9 0 O 0 9 k Y m M u R G F 0 Y V N v d X J j Z V x c L z E v Z H N u P V B J Q 0 F O Z X Q v U E l D Q U 5 l d C 9 B b m 5 1 Y W x S Z X B v c n Q v d G J s M y 5 7 N S 0 x M C w 2 f S Z x d W 9 0 O y w m c X V v d D t P Z G J j L k R h d G F T b 3 V y Y 2 V c X C 8 x L 2 R z b j 1 Q S U N B T m V 0 L 1 B J Q 0 F O Z X Q v Q W 5 u d W F s U m V w b 3 J 0 L 3 R i b D M u e z U t M T A g K C U p L D d 9 J n F 1 b 3 Q 7 L C Z x d W 9 0 O 0 9 k Y m M u R G F 0 Y V N v d X J j Z V x c L z E v Z H N u P V B J Q 0 F O Z X Q v U E l D Q U 5 l d C 9 B b m 5 1 Y W x S Z X B v c n Q v d G J s M y 5 7 M T E t M T U s O H 0 m c X V v d D s s J n F 1 b 3 Q 7 T 2 R i Y y 5 E Y X R h U 2 9 1 c m N l X F w v M S 9 k c 2 4 9 U E l D Q U 5 l d C 9 Q S U N B T m V 0 L 0 F u b n V h b F J l c G 9 y d C 9 0 Y m w z L n s x M S 0 x N S A o J S k s O X 0 m c X V v d D s s J n F 1 b 3 Q 7 T 2 R i Y y 5 E Y X R h U 2 9 1 c m N l X F w v M S 9 k c 2 4 9 U E l D Q U 5 l d C 9 Q S U N B T m V 0 L 0 F u b n V h b F J l c G 9 y d C 9 0 Y m w z L n t U b 3 R h b C w x M H 0 m c X V v d D s s J n F 1 b 3 Q 7 T 2 R i Y y 5 E Y X R h U 2 9 1 c m N l X F w v M S 9 k c 2 4 9 U E l D Q U 5 l d C 9 Q S U N B T m V 0 L 0 F u b n V h b F J l c G 9 y d C 9 0 Y m w z L n t U b 3 R h b C A o J S k s M T F 9 J n F 1 b 3 Q 7 X S w m c X V v d D t D b 2 x 1 b W 5 D b 3 V u d C Z x d W 9 0 O z o x M i w m c X V v d D t L Z X l D b 2 x 1 b W 5 O Y W 1 l c y Z x d W 9 0 O z p b X S w m c X V v d D t D b 2 x 1 b W 5 J Z G V u d G l 0 a W V z J n F 1 b 3 Q 7 O l s m c X V v d D t P Z G J j L k R h d G F T b 3 V y Y 2 V c X C 8 x L 2 R z b j 1 Q S U N B T m V 0 L 1 B J Q 0 F O Z X Q v Q W 5 u d W F s U m V w b 3 J 0 L 3 R i b D M u e 1 l l Y X I s M H 0 m c X V v d D s s J n F 1 b 3 Q 7 T 2 R i Y y 5 E Y X R h U 2 9 1 c m N l X F w v M S 9 k c 2 4 9 U E l D Q U 5 l d C 9 Q S U N B T m V 0 L 0 F u b n V h b F J l c G 9 y d C 9 0 Y m w z L n t P c m d h b m l z Y X R p b 2 4 s M X 0 m c X V v d D s s J n F 1 b 3 Q 7 T 2 R i Y y 5 E Y X R h U 2 9 1 c m N l X F w v M S 9 k c 2 4 9 U E l D Q U 5 l d C 9 Q S U N B T m V 0 L 0 F u b n V h b F J l c G 9 y d C 9 0 Y m w z L n t c d T A w M 2 M x L D J 9 J n F 1 b 3 Q 7 L C Z x d W 9 0 O 0 9 k Y m M u R G F 0 Y V N v d X J j Z V x c L z E v Z H N u P V B J Q 0 F O Z X Q v U E l D Q U 5 l d C 9 B b m 5 1 Y W x S Z X B v c n Q v d G J s M y 5 7 X H U w M D N j M S A o J S k s M 3 0 m c X V v d D s s J n F 1 b 3 Q 7 T 2 R i Y y 5 E Y X R h U 2 9 1 c m N l X F w v M S 9 k c 2 4 9 U E l D Q U 5 l d C 9 Q S U N B T m V 0 L 0 F u b n V h b F J l c G 9 y d C 9 0 Y m w z L n s x L T Q s N H 0 m c X V v d D s s J n F 1 b 3 Q 7 T 2 R i Y y 5 E Y X R h U 2 9 1 c m N l X F w v M S 9 k c 2 4 9 U E l D Q U 5 l d C 9 Q S U N B T m V 0 L 0 F u b n V h b F J l c G 9 y d C 9 0 Y m w z L n s x L T Q g K C U p L D V 9 J n F 1 b 3 Q 7 L C Z x d W 9 0 O 0 9 k Y m M u R G F 0 Y V N v d X J j Z V x c L z E v Z H N u P V B J Q 0 F O Z X Q v U E l D Q U 5 l d C 9 B b m 5 1 Y W x S Z X B v c n Q v d G J s M y 5 7 N S 0 x M C w 2 f S Z x d W 9 0 O y w m c X V v d D t P Z G J j L k R h d G F T b 3 V y Y 2 V c X C 8 x L 2 R z b j 1 Q S U N B T m V 0 L 1 B J Q 0 F O Z X Q v Q W 5 u d W F s U m V w b 3 J 0 L 3 R i b D M u e z U t M T A g K C U p L D d 9 J n F 1 b 3 Q 7 L C Z x d W 9 0 O 0 9 k Y m M u R G F 0 Y V N v d X J j Z V x c L z E v Z H N u P V B J Q 0 F O Z X Q v U E l D Q U 5 l d C 9 B b m 5 1 Y W x S Z X B v c n Q v d G J s M y 5 7 M T E t M T U s O H 0 m c X V v d D s s J n F 1 b 3 Q 7 T 2 R i Y y 5 E Y X R h U 2 9 1 c m N l X F w v M S 9 k c 2 4 9 U E l D Q U 5 l d C 9 Q S U N B T m V 0 L 0 F u b n V h b F J l c G 9 y d C 9 0 Y m w z L n s x M S 0 x N S A o J S k s O X 0 m c X V v d D s s J n F 1 b 3 Q 7 T 2 R i Y y 5 E Y X R h U 2 9 1 c m N l X F w v M S 9 k c 2 4 9 U E l D Q U 5 l d C 9 Q S U N B T m V 0 L 0 F u b n V h b F J l c G 9 y d C 9 0 Y m w z L n t U b 3 R h b C w x M H 0 m c X V v d D s s J n F 1 b 3 Q 7 T 2 R i Y y 5 E Y X R h U 2 9 1 c m N l X F w v M S 9 k c 2 4 9 U E l D Q U 5 l d C 9 Q S U N B T m V 0 L 0 F u b n V h b F J l c G 9 y d C 9 0 Y m w z L n t U b 3 R h b C A o J S k s M T F 9 J n F 1 b 3 Q 7 X S w m c X V v d D t S Z W x h d G l v b n N o a X B J b m Z v J n F 1 b 3 Q 7 O l t d f S I g L z 4 8 L 1 N 0 Y W J s Z U V u d H J p Z X M + P C 9 J d G V t P j x J d G V t P j x J d G V t T G 9 j Y X R p b 2 4 + P E l 0 Z W 1 U e X B l P k Z v c m 1 1 b G E 8 L 0 l 0 Z W 1 U e X B l P j x J d G V t U G F 0 a D 5 T Z W N 0 a W 9 u M S 9 0 Y m w z L 1 N v d X J j Z T w v S X R l b V B h d G g + P C 9 J d G V t T G 9 j Y X R p b 2 4 + P F N 0 Y W J s Z U V u d H J p Z X M g L z 4 8 L 0 l 0 Z W 0 + P E l 0 Z W 0 + P E l 0 Z W 1 M b 2 N h d G l v b j 4 8 S X R l b V R 5 c G U + R m 9 y b X V s Y T w v S X R l b V R 5 c G U + P E l 0 Z W 1 Q Y X R o P l N l Y 3 R p b 2 4 x L 3 R i b D M v U E l D Q U 5 l d E F u b 2 5 f R G F 0 Y W J h c 2 U 8 L 0 l 0 Z W 1 Q Y X R o P j w v S X R l b U x v Y 2 F 0 a W 9 u P j x T d G F i b G V F b n R y a W V z I C 8 + P C 9 J d G V t P j x J d G V t P j x J d G V t T G 9 j Y X R p b 2 4 + P E l 0 Z W 1 U e X B l P k Z v c m 1 1 b G E 8 L 0 l 0 Z W 1 U e X B l P j x J d G V t U G F 0 a D 5 T Z W N 0 a W 9 u M S 9 0 Y m w z L 2 R i b 1 9 T Y 2 h l b W E 8 L 0 l 0 Z W 1 Q Y X R o P j w v S X R l b U x v Y 2 F 0 a W 9 u P j x T d G F i b G V F b n R y a W V z I C 8 + P C 9 J d G V t P j x J d G V t P j x J d G V t T G 9 j Y X R p b 2 4 + P E l 0 Z W 1 U e X B l P k Z v c m 1 1 b G E 8 L 0 l 0 Z W 1 U e X B l P j x J d G V t U G F 0 a D 5 T Z W N 0 a W 9 u M S 9 0 Y m w z L 3 R i b D N f V G F i b G U 8 L 0 l 0 Z W 1 Q Y X R o P j w v S X R l b U x v Y 2 F 0 a W 9 u P j x T d G F i b G V F b n R y a W V z I C 8 + P C 9 J d G V t P j x J d G V t P j x J d G V t T G 9 j Y X R p b 2 4 + P E l 0 Z W 1 U e X B l P k Z v c m 1 1 b G E 8 L 0 l 0 Z W 1 U e X B l P j x J d G V t U G F 0 a D 5 T Z W N 0 a W 9 u M S 9 0 Y m w 0 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R d W V y e U l E I i B W Y W x 1 Z T 0 i c 2 R m N G I 4 Y j Y 3 L T E 0 M 2 U t N G U 3 O C 0 5 N D F j L T U 5 Z j E y Z m N l Z G I z N C I g L z 4 8 R W 5 0 c n k g V H l w Z T 0 i R m l s b E V y c m 9 y Q 2 9 1 b n Q i I F Z h b H V l P S J s M C I g L z 4 8 R W 5 0 c n k g V H l w Z T 0 i R m l s b E x h c 3 R V c G R h d G V k I i B W Y W x 1 Z T 0 i Z D I w M j A t M T I t M D d U M T c 6 M j E 6 N T I u O D A x N T E x O V o i I C 8 + P E V u d H J 5 I F R 5 c G U 9 I k Z p b G x D b 2 x 1 b W 5 U e X B l c y I g V m F s d W U 9 I n N C Z 1 l D Q m d J R 0 F n W U N C Z 0 l H I i A v P j x F b n R y e S B U e X B l P S J G a W x s Q 2 9 s d W 1 u T m F t Z X M i I F Z h b H V l P S J z W y Z x d W 9 0 O 1 l l Y X I m c X V v d D s s J n F 1 b 3 Q 7 T 3 J n Y W 5 p c 2 F 0 a W 9 u J n F 1 b 3 Q 7 L C Z x d W 9 0 O 1 x 1 M D A z Y z E m c X V v d D s s J n F 1 b 3 Q 7 X H U w M D N j M S A o J S k m c X V v d D s s J n F 1 b 3 Q 7 M S 0 y J n F 1 b 3 Q 7 L C Z x d W 9 0 O z E t M i A o J S k m c X V v d D s s J n F 1 b 3 Q 7 M y 0 1 J n F 1 b 3 Q 7 L C Z x d W 9 0 O z M t N S A o J S k m c X V v d D s s J n F 1 b 3 Q 7 N i 0 x M S Z x d W 9 0 O y w m c X V v d D s 2 L T E x I C g l K S Z x d W 9 0 O y w m c X V v d D t U b 3 R h b C Z x d W 9 0 O y w m c X V v d D t U b 3 R h b C A o J S k m c X V v d D t d I i A v P j x F b n R y e S B U e X B l P S J G a W x s R X J y b 3 J D b 2 R l I i B W Y W x 1 Z T 0 i c 1 V u a 2 5 v d 2 4 i I C 8 + P E V u d H J 5 I F R 5 c G U 9 I k Z p b G x D b 3 V u d C I g V m F s d W U 9 I m w x M D A i I C 8 + P E V u d H J 5 I F R 5 c G U 9 I k Z p b G x T d G F 0 d X M i I F Z h b H V l P S J z Q 2 9 t c G x l d G U 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N C 5 7 W W V h c i w w f S Z x d W 9 0 O y w m c X V v d D t P Z G J j L k R h d G F T b 3 V y Y 2 V c X C 8 x L 2 R z b j 1 Q S U N B T m V 0 L 1 B J Q 0 F O Z X Q v Q W 5 u d W F s U m V w b 3 J 0 L 3 R i b D Q u e 0 9 y Z 2 F u a X N h d G l v b i w x f S Z x d W 9 0 O y w m c X V v d D t P Z G J j L k R h d G F T b 3 V y Y 2 V c X C 8 x L 2 R z b j 1 Q S U N B T m V 0 L 1 B J Q 0 F O Z X Q v Q W 5 u d W F s U m V w b 3 J 0 L 3 R i b D Q u e 1 x 1 M D A z Y z E s M n 0 m c X V v d D s s J n F 1 b 3 Q 7 T 2 R i Y y 5 E Y X R h U 2 9 1 c m N l X F w v M S 9 k c 2 4 9 U E l D Q U 5 l d C 9 Q S U N B T m V 0 L 0 F u b n V h b F J l c G 9 y d C 9 0 Y m w 0 L n t c d T A w M 2 M x I C g l K S w z f S Z x d W 9 0 O y w m c X V v d D t P Z G J j L k R h d G F T b 3 V y Y 2 V c X C 8 x L 2 R z b j 1 Q S U N B T m V 0 L 1 B J Q 0 F O Z X Q v Q W 5 u d W F s U m V w b 3 J 0 L 3 R i b D Q u e z E t M i w 0 f S Z x d W 9 0 O y w m c X V v d D t P Z G J j L k R h d G F T b 3 V y Y 2 V c X C 8 x L 2 R z b j 1 Q S U N B T m V 0 L 1 B J Q 0 F O Z X Q v Q W 5 u d W F s U m V w b 3 J 0 L 3 R i b D Q u e z E t M i A o J S k s N X 0 m c X V v d D s s J n F 1 b 3 Q 7 T 2 R i Y y 5 E Y X R h U 2 9 1 c m N l X F w v M S 9 k c 2 4 9 U E l D Q U 5 l d C 9 Q S U N B T m V 0 L 0 F u b n V h b F J l c G 9 y d C 9 0 Y m w 0 L n s z L T U s N n 0 m c X V v d D s s J n F 1 b 3 Q 7 T 2 R i Y y 5 E Y X R h U 2 9 1 c m N l X F w v M S 9 k c 2 4 9 U E l D Q U 5 l d C 9 Q S U N B T m V 0 L 0 F u b n V h b F J l c G 9 y d C 9 0 Y m w 0 L n s z L T U g K C U p L D d 9 J n F 1 b 3 Q 7 L C Z x d W 9 0 O 0 9 k Y m M u R G F 0 Y V N v d X J j Z V x c L z E v Z H N u P V B J Q 0 F O Z X Q v U E l D Q U 5 l d C 9 B b m 5 1 Y W x S Z X B v c n Q v d G J s N C 5 7 N i 0 x M S w 4 f S Z x d W 9 0 O y w m c X V v d D t P Z G J j L k R h d G F T b 3 V y Y 2 V c X C 8 x L 2 R z b j 1 Q S U N B T m V 0 L 1 B J Q 0 F O Z X Q v Q W 5 u d W F s U m V w b 3 J 0 L 3 R i b D Q u e z Y t M T E g K C U p L D l 9 J n F 1 b 3 Q 7 L C Z x d W 9 0 O 0 9 k Y m M u R G F 0 Y V N v d X J j Z V x c L z E v Z H N u P V B J Q 0 F O Z X Q v U E l D Q U 5 l d C 9 B b m 5 1 Y W x S Z X B v c n Q v d G J s N C 5 7 V G 9 0 Y W w s M T B 9 J n F 1 b 3 Q 7 L C Z x d W 9 0 O 0 9 k Y m M u R G F 0 Y V N v d X J j Z V x c L z E v Z H N u P V B J Q 0 F O Z X Q v U E l D Q U 5 l d C 9 B b m 5 1 Y W x S Z X B v c n Q v d G J s N C 5 7 V G 9 0 Y W w g K C U p L D E x f S Z x d W 9 0 O 1 0 s J n F 1 b 3 Q 7 Q 2 9 s d W 1 u Q 2 9 1 b n Q m c X V v d D s 6 M T I s J n F 1 b 3 Q 7 S 2 V 5 Q 2 9 s d W 1 u T m F t Z X M m c X V v d D s 6 W 1 0 s J n F 1 b 3 Q 7 Q 2 9 s d W 1 u S W R l b n R p d G l l c y Z x d W 9 0 O z p b J n F 1 b 3 Q 7 T 2 R i Y y 5 E Y X R h U 2 9 1 c m N l X F w v M S 9 k c 2 4 9 U E l D Q U 5 l d C 9 Q S U N B T m V 0 L 0 F u b n V h b F J l c G 9 y d C 9 0 Y m w 0 L n t Z Z W F y L D B 9 J n F 1 b 3 Q 7 L C Z x d W 9 0 O 0 9 k Y m M u R G F 0 Y V N v d X J j Z V x c L z E v Z H N u P V B J Q 0 F O Z X Q v U E l D Q U 5 l d C 9 B b m 5 1 Y W x S Z X B v c n Q v d G J s N C 5 7 T 3 J n Y W 5 p c 2 F 0 a W 9 u L D F 9 J n F 1 b 3 Q 7 L C Z x d W 9 0 O 0 9 k Y m M u R G F 0 Y V N v d X J j Z V x c L z E v Z H N u P V B J Q 0 F O Z X Q v U E l D Q U 5 l d C 9 B b m 5 1 Y W x S Z X B v c n Q v d G J s N C 5 7 X H U w M D N j M S w y f S Z x d W 9 0 O y w m c X V v d D t P Z G J j L k R h d G F T b 3 V y Y 2 V c X C 8 x L 2 R z b j 1 Q S U N B T m V 0 L 1 B J Q 0 F O Z X Q v Q W 5 u d W F s U m V w b 3 J 0 L 3 R i b D Q u e 1 x 1 M D A z Y z E g K C U p L D N 9 J n F 1 b 3 Q 7 L C Z x d W 9 0 O 0 9 k Y m M u R G F 0 Y V N v d X J j Z V x c L z E v Z H N u P V B J Q 0 F O Z X Q v U E l D Q U 5 l d C 9 B b m 5 1 Y W x S Z X B v c n Q v d G J s N C 5 7 M S 0 y L D R 9 J n F 1 b 3 Q 7 L C Z x d W 9 0 O 0 9 k Y m M u R G F 0 Y V N v d X J j Z V x c L z E v Z H N u P V B J Q 0 F O Z X Q v U E l D Q U 5 l d C 9 B b m 5 1 Y W x S Z X B v c n Q v d G J s N C 5 7 M S 0 y I C g l K S w 1 f S Z x d W 9 0 O y w m c X V v d D t P Z G J j L k R h d G F T b 3 V y Y 2 V c X C 8 x L 2 R z b j 1 Q S U N B T m V 0 L 1 B J Q 0 F O Z X Q v Q W 5 u d W F s U m V w b 3 J 0 L 3 R i b D Q u e z M t N S w 2 f S Z x d W 9 0 O y w m c X V v d D t P Z G J j L k R h d G F T b 3 V y Y 2 V c X C 8 x L 2 R z b j 1 Q S U N B T m V 0 L 1 B J Q 0 F O Z X Q v Q W 5 u d W F s U m V w b 3 J 0 L 3 R i b D Q u e z M t N S A o J S k s N 3 0 m c X V v d D s s J n F 1 b 3 Q 7 T 2 R i Y y 5 E Y X R h U 2 9 1 c m N l X F w v M S 9 k c 2 4 9 U E l D Q U 5 l d C 9 Q S U N B T m V 0 L 0 F u b n V h b F J l c G 9 y d C 9 0 Y m w 0 L n s 2 L T E x L D h 9 J n F 1 b 3 Q 7 L C Z x d W 9 0 O 0 9 k Y m M u R G F 0 Y V N v d X J j Z V x c L z E v Z H N u P V B J Q 0 F O Z X Q v U E l D Q U 5 l d C 9 B b m 5 1 Y W x S Z X B v c n Q v d G J s N C 5 7 N i 0 x M S A o J S k s O X 0 m c X V v d D s s J n F 1 b 3 Q 7 T 2 R i Y y 5 E Y X R h U 2 9 1 c m N l X F w v M S 9 k c 2 4 9 U E l D Q U 5 l d C 9 Q S U N B T m V 0 L 0 F u b n V h b F J l c G 9 y d C 9 0 Y m w 0 L n t U b 3 R h b C w x M H 0 m c X V v d D s s J n F 1 b 3 Q 7 T 2 R i Y y 5 E Y X R h U 2 9 1 c m N l X F w v M S 9 k c 2 4 9 U E l D Q U 5 l d C 9 Q S U N B T m V 0 L 0 F u b n V h b F J l c G 9 y d C 9 0 Y m w 0 L n t U b 3 R h b C A o J S k s M T F 9 J n F 1 b 3 Q 7 X S w m c X V v d D t S Z W x h d G l v b n N o a X B J b m Z v J n F 1 b 3 Q 7 O l t d f S I g L z 4 8 L 1 N 0 Y W J s Z U V u d H J p Z X M + P C 9 J d G V t P j x J d G V t P j x J d G V t T G 9 j Y X R p b 2 4 + P E l 0 Z W 1 U e X B l P k Z v c m 1 1 b G E 8 L 0 l 0 Z W 1 U e X B l P j x J d G V t U G F 0 a D 5 T Z W N 0 a W 9 u M S 9 0 Y m w 0 L 1 N v d X J j Z T w v S X R l b V B h d G g + P C 9 J d G V t T G 9 j Y X R p b 2 4 + P F N 0 Y W J s Z U V u d H J p Z X M g L z 4 8 L 0 l 0 Z W 0 + P E l 0 Z W 0 + P E l 0 Z W 1 M b 2 N h d G l v b j 4 8 S X R l b V R 5 c G U + R m 9 y b X V s Y T w v S X R l b V R 5 c G U + P E l 0 Z W 1 Q Y X R o P l N l Y 3 R p b 2 4 x L 3 R i b D Q v U E l D Q U 5 l d E F u b 2 5 f R G F 0 Y W J h c 2 U 8 L 0 l 0 Z W 1 Q Y X R o P j w v S X R l b U x v Y 2 F 0 a W 9 u P j x T d G F i b G V F b n R y a W V z I C 8 + P C 9 J d G V t P j x J d G V t P j x J d G V t T G 9 j Y X R p b 2 4 + P E l 0 Z W 1 U e X B l P k Z v c m 1 1 b G E 8 L 0 l 0 Z W 1 U e X B l P j x J d G V t U G F 0 a D 5 T Z W N 0 a W 9 u M S 9 0 Y m w 0 L 2 R i b 1 9 T Y 2 h l b W E 8 L 0 l 0 Z W 1 Q Y X R o P j w v S X R l b U x v Y 2 F 0 a W 9 u P j x T d G F i b G V F b n R y a W V z I C 8 + P C 9 J d G V t P j x J d G V t P j x J d G V t T G 9 j Y X R p b 2 4 + P E l 0 Z W 1 U e X B l P k Z v c m 1 1 b G E 8 L 0 l 0 Z W 1 U e X B l P j x J d G V t U G F 0 a D 5 T Z W N 0 a W 9 u M S 9 0 Y m w 0 L 3 R i b D R f V G F i b G U 8 L 0 l 0 Z W 1 Q Y X R o P j w v S X R l b U x v Y 2 F 0 a W 9 u P j x T d G F i b G V F b n R y a W V z I C 8 + P C 9 J d G V t P j x J d G V t P j x J d G V t T G 9 j Y X R p b 2 4 + P E l 0 Z W 1 U e X B l P k Z v c m 1 1 b G E 8 L 0 l 0 Z W 1 U e X B l P j x J d G V t U G F 0 a D 5 T Z W N 0 a W 9 u M S 9 0 Y m w 1 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R d W V y e U l E I i B W Y W x 1 Z T 0 i c 2 E 1 M j E y Y W R k L W U 1 Y m Y t N G U z Z i 1 h O T h k L T M 4 Z D R m Z T c w M m J h N C I g L z 4 8 R W 5 0 c n k g V H l w Z T 0 i R m l s b E x h c 3 R V c G R h d G V k I i B W Y W x 1 Z T 0 i Z D I w M j A t M T I t M T B U M j M 6 M T U 6 N D M u N j c 2 M D k y O V o i I C 8 + P E V u d H J 5 I F R 5 c G U 9 I k Z p b G x F c n J v c k N v d W 5 0 I i B W Y W x 1 Z T 0 i b D A i I C 8 + P E V u d H J 5 I F R 5 c G U 9 I k Z p b G x D b 2 x 1 b W 5 U e X B l c y I g V m F s d W U 9 I n N C Z 0 l H Q W d Z Q 0 J n S U d B Z 1 k 9 I i A v P j x F b n R y e S B U e X B l P S J G a W x s Q 2 9 s d W 1 u T m F t Z X M i I F Z h b H V l P S J z W y Z x d W 9 0 O 0 9 y Z 2 F u a X N h d G l v b i Z x d W 9 0 O y w m c X V v d D s x N i Z x d W 9 0 O y w m c X V v d D s x N i A o J S k m c X V v d D s s J n F 1 b 3 Q 7 M T c t M j A m c X V v d D s s J n F 1 b 3 Q 7 M T c t M j A g K C U p J n F 1 b 3 Q 7 L C Z x d W 9 0 O z I x L T I 1 J n F 1 b 3 Q 7 L C Z x d W 9 0 O z I x L T I 1 I C g l K S Z x d W 9 0 O y w m c X V v d D s y N i s m c X V v d D s s J n F 1 b 3 Q 7 M j Y r I C g l K S Z x d W 9 0 O y w m c X V v d D t U b 3 R h b C Z x d W 9 0 O y w m c X V v d D t U b 3 R h b C A o J S k m c X V v d D t d I i A v P j x F b n R y e S B U e X B l P S J G a W x s R X J y b 3 J D b 2 R l I i B W Y W x 1 Z T 0 i c 1 V u a 2 5 v d 2 4 i I C 8 + P E V u d H J 5 I F R 5 c G U 9 I k Z p b G x T d G F 0 d X M i I F Z h b H V l P S J z Q 2 9 t c G x l d G U i I C 8 + P E V u d H J 5 I F R 5 c G U 9 I k Z p b G x D b 3 V u d C I g V m F s d W U 9 I m w z M y 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1 L n t P c m d h b m l z Y X R p b 2 4 s M H 0 m c X V v d D s s J n F 1 b 3 Q 7 T 2 R i Y y 5 E Y X R h U 2 9 1 c m N l X F w v M S 9 k c 2 4 9 U E l D Q U 5 l d C 9 Q S U N B T m V 0 L 0 F u b n V h b F J l c G 9 y d C 9 0 Y m w 1 L n s x N i w x f S Z x d W 9 0 O y w m c X V v d D t P Z G J j L k R h d G F T b 3 V y Y 2 V c X C 8 x L 2 R z b j 1 Q S U N B T m V 0 L 1 B J Q 0 F O Z X Q v Q W 5 u d W F s U m V w b 3 J 0 L 3 R i b D U u e z E 2 I C g l K S w y f S Z x d W 9 0 O y w m c X V v d D t P Z G J j L k R h d G F T b 3 V y Y 2 V c X C 8 x L 2 R z b j 1 Q S U N B T m V 0 L 1 B J Q 0 F O Z X Q v Q W 5 u d W F s U m V w b 3 J 0 L 3 R i b D U u e z E 3 L T I w L D N 9 J n F 1 b 3 Q 7 L C Z x d W 9 0 O 0 9 k Y m M u R G F 0 Y V N v d X J j Z V x c L z E v Z H N u P V B J Q 0 F O Z X Q v U E l D Q U 5 l d C 9 B b m 5 1 Y W x S Z X B v c n Q v d G J s N S 5 7 M T c t M j A g K C U p L D R 9 J n F 1 b 3 Q 7 L C Z x d W 9 0 O 0 9 k Y m M u R G F 0 Y V N v d X J j Z V x c L z E v Z H N u P V B J Q 0 F O Z X Q v U E l D Q U 5 l d C 9 B b m 5 1 Y W x S Z X B v c n Q v d G J s N S 5 7 M j E t M j U s N X 0 m c X V v d D s s J n F 1 b 3 Q 7 T 2 R i Y y 5 E Y X R h U 2 9 1 c m N l X F w v M S 9 k c 2 4 9 U E l D Q U 5 l d C 9 Q S U N B T m V 0 L 0 F u b n V h b F J l c G 9 y d C 9 0 Y m w 1 L n s y M S 0 y N S A o J S k s N n 0 m c X V v d D s s J n F 1 b 3 Q 7 T 2 R i Y y 5 E Y X R h U 2 9 1 c m N l X F w v M S 9 k c 2 4 9 U E l D Q U 5 l d C 9 Q S U N B T m V 0 L 0 F u b n V h b F J l c G 9 y d C 9 0 Y m w 1 L n s y N i s s N 3 0 m c X V v d D s s J n F 1 b 3 Q 7 T 2 R i Y y 5 E Y X R h U 2 9 1 c m N l X F w v M S 9 k c 2 4 9 U E l D Q U 5 l d C 9 Q S U N B T m V 0 L 0 F u b n V h b F J l c G 9 y d C 9 0 Y m w 1 L n s y N i s g K C U p L D h 9 J n F 1 b 3 Q 7 L C Z x d W 9 0 O 0 9 k Y m M u R G F 0 Y V N v d X J j Z V x c L z E v Z H N u P V B J Q 0 F O Z X Q v U E l D Q U 5 l d C 9 B b m 5 1 Y W x S Z X B v c n Q v d G J s N S 5 7 V G 9 0 Y W w s O X 0 m c X V v d D s s J n F 1 b 3 Q 7 T 2 R i Y y 5 E Y X R h U 2 9 1 c m N l X F w v M S 9 k c 2 4 9 U E l D Q U 5 l d C 9 Q S U N B T m V 0 L 0 F u b n V h b F J l c G 9 y d C 9 0 Y m w 1 L n t U b 3 R h b C A o J S k s M T B 9 J n F 1 b 3 Q 7 X S w m c X V v d D t D b 2 x 1 b W 5 D b 3 V u d C Z x d W 9 0 O z o x M S w m c X V v d D t L Z X l D b 2 x 1 b W 5 O Y W 1 l c y Z x d W 9 0 O z p b X S w m c X V v d D t D b 2 x 1 b W 5 J Z G V u d G l 0 a W V z J n F 1 b 3 Q 7 O l s m c X V v d D t P Z G J j L k R h d G F T b 3 V y Y 2 V c X C 8 x L 2 R z b j 1 Q S U N B T m V 0 L 1 B J Q 0 F O Z X Q v Q W 5 u d W F s U m V w b 3 J 0 L 3 R i b D U u e 0 9 y Z 2 F u a X N h d G l v b i w w f S Z x d W 9 0 O y w m c X V v d D t P Z G J j L k R h d G F T b 3 V y Y 2 V c X C 8 x L 2 R z b j 1 Q S U N B T m V 0 L 1 B J Q 0 F O Z X Q v Q W 5 u d W F s U m V w b 3 J 0 L 3 R i b D U u e z E 2 L D F 9 J n F 1 b 3 Q 7 L C Z x d W 9 0 O 0 9 k Y m M u R G F 0 Y V N v d X J j Z V x c L z E v Z H N u P V B J Q 0 F O Z X Q v U E l D Q U 5 l d C 9 B b m 5 1 Y W x S Z X B v c n Q v d G J s N S 5 7 M T Y g K C U p L D J 9 J n F 1 b 3 Q 7 L C Z x d W 9 0 O 0 9 k Y m M u R G F 0 Y V N v d X J j Z V x c L z E v Z H N u P V B J Q 0 F O Z X Q v U E l D Q U 5 l d C 9 B b m 5 1 Y W x S Z X B v c n Q v d G J s N S 5 7 M T c t M j A s M 3 0 m c X V v d D s s J n F 1 b 3 Q 7 T 2 R i Y y 5 E Y X R h U 2 9 1 c m N l X F w v M S 9 k c 2 4 9 U E l D Q U 5 l d C 9 Q S U N B T m V 0 L 0 F u b n V h b F J l c G 9 y d C 9 0 Y m w 1 L n s x N y 0 y M C A o J S k s N H 0 m c X V v d D s s J n F 1 b 3 Q 7 T 2 R i Y y 5 E Y X R h U 2 9 1 c m N l X F w v M S 9 k c 2 4 9 U E l D Q U 5 l d C 9 Q S U N B T m V 0 L 0 F u b n V h b F J l c G 9 y d C 9 0 Y m w 1 L n s y M S 0 y N S w 1 f S Z x d W 9 0 O y w m c X V v d D t P Z G J j L k R h d G F T b 3 V y Y 2 V c X C 8 x L 2 R z b j 1 Q S U N B T m V 0 L 1 B J Q 0 F O Z X Q v Q W 5 u d W F s U m V w b 3 J 0 L 3 R i b D U u e z I x L T I 1 I C g l K S w 2 f S Z x d W 9 0 O y w m c X V v d D t P Z G J j L k R h d G F T b 3 V y Y 2 V c X C 8 x L 2 R z b j 1 Q S U N B T m V 0 L 1 B J Q 0 F O Z X Q v Q W 5 u d W F s U m V w b 3 J 0 L 3 R i b D U u e z I 2 K y w 3 f S Z x d W 9 0 O y w m c X V v d D t P Z G J j L k R h d G F T b 3 V y Y 2 V c X C 8 x L 2 R z b j 1 Q S U N B T m V 0 L 1 B J Q 0 F O Z X Q v Q W 5 u d W F s U m V w b 3 J 0 L 3 R i b D U u e z I 2 K y A o J S k s O H 0 m c X V v d D s s J n F 1 b 3 Q 7 T 2 R i Y y 5 E Y X R h U 2 9 1 c m N l X F w v M S 9 k c 2 4 9 U E l D Q U 5 l d C 9 Q S U N B T m V 0 L 0 F u b n V h b F J l c G 9 y d C 9 0 Y m w 1 L n t U b 3 R h b C w 5 f S Z x d W 9 0 O y w m c X V v d D t P Z G J j L k R h d G F T b 3 V y Y 2 V c X C 8 x L 2 R z b j 1 Q S U N B T m V 0 L 1 B J Q 0 F O Z X Q v Q W 5 u d W F s U m V w b 3 J 0 L 3 R i b D U u e 1 R v d G F s I C g l K S w x M H 0 m c X V v d D t d L C Z x d W 9 0 O 1 J l b G F 0 a W 9 u c 2 h p c E l u Z m 8 m c X V v d D s 6 W 1 1 9 I i A v P j w v U 3 R h Y m x l R W 5 0 c m l l c z 4 8 L 0 l 0 Z W 0 + P E l 0 Z W 0 + P E l 0 Z W 1 M b 2 N h d G l v b j 4 8 S X R l b V R 5 c G U + R m 9 y b X V s Y T w v S X R l b V R 5 c G U + P E l 0 Z W 1 Q Y X R o P l N l Y 3 R p b 2 4 x L 3 R i b D U v U 2 9 1 c m N l P C 9 J d G V t U G F 0 a D 4 8 L 0 l 0 Z W 1 M b 2 N h d G l v b j 4 8 U 3 R h Y m x l R W 5 0 c m l l c y A v P j w v S X R l b T 4 8 S X R l b T 4 8 S X R l b U x v Y 2 F 0 a W 9 u P j x J d G V t V H l w Z T 5 G b 3 J t d W x h P C 9 J d G V t V H l w Z T 4 8 S X R l b V B h d G g + U 2 V j d G l v b j E v d G J s N S 9 Q S U N B T m V 0 Q W 5 v b l 9 E Y X R h Y m F z Z T w v S X R l b V B h d G g + P C 9 J d G V t T G 9 j Y X R p b 2 4 + P F N 0 Y W J s Z U V u d H J p Z X M g L z 4 8 L 0 l 0 Z W 0 + P E l 0 Z W 0 + P E l 0 Z W 1 M b 2 N h d G l v b j 4 8 S X R l b V R 5 c G U + R m 9 y b X V s Y T w v S X R l b V R 5 c G U + P E l 0 Z W 1 Q Y X R o P l N l Y 3 R p b 2 4 x L 3 R i b D U v Z G J v X 1 N j a G V t Y T w v S X R l b V B h d G g + P C 9 J d G V t T G 9 j Y X R p b 2 4 + P F N 0 Y W J s Z U V u d H J p Z X M g L z 4 8 L 0 l 0 Z W 0 + P E l 0 Z W 0 + P E l 0 Z W 1 M b 2 N h d G l v b j 4 8 S X R l b V R 5 c G U + R m 9 y b X V s Y T w v S X R l b V R 5 c G U + P E l 0 Z W 1 Q Y X R o P l N l Y 3 R p b 2 4 x L 3 R i b D U v d G J s N V 9 U Y W J s Z T w v S X R l b V B h d G g + P C 9 J d G V t T G 9 j Y X R p b 2 4 + P F N 0 Y W J s Z U V u d H J p Z X M g L z 4 8 L 0 l 0 Z W 0 + P E l 0 Z W 0 + P E l 0 Z W 1 M b 2 N h d G l v b j 4 8 S X R l b V R 5 c G U + R m 9 y b X V s Y T w v S X R l b V R 5 c G U + P E l 0 Z W 1 Q Y X R o P l N l Y 3 R p b 2 4 x L 3 R i b D Y 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Y i I C 8 + P E V u d H J 5 I F R 5 c G U 9 I k Z p b G x l Z E N v b X B s Z X R l U m V z d W x 0 V G 9 X b 3 J r c 2 h l Z X Q i I F Z h b H V l P S J s M S I g L z 4 8 R W 5 0 c n k g V H l w Z T 0 i U m V j b 3 Z l c n l U Y X J n Z X R T a G V l d C I g V m F s d W U 9 I n N T a G V l d D U i I C 8 + P E V u d H J 5 I F R 5 c G U 9 I l J l Y 2 9 2 Z X J 5 V G F y Z 2 V 0 Q 2 9 s d W 1 u I i B W Y W x 1 Z T 0 i b D E i I C 8 + P E V u d H J 5 I F R 5 c G U 9 I l J l Y 2 9 2 Z X J 5 V G F y Z 2 V 0 U m 9 3 I i B W Y W x 1 Z T 0 i b D E i I C 8 + P E V u d H J 5 I F R 5 c G U 9 I l F 1 Z X J 5 S U Q i I F Z h b H V l P S J z N z A x O W J k M D I t N 2 Q y O S 0 0 Y T c 4 L W I 3 N m U t Y 2 F i N j V l M j N j O T d m I i A v P j x F b n R y e S B U e X B l P S J G a W x s R X J y b 3 J D b 3 V u d C I g V m F s d W U 9 I m w w I i A v P j x F b n R y e S B U e X B l P S J G a W x s T G F z d F V w Z G F 0 Z W Q i I F Z h b H V l P S J k M j A y M C 0 x M i 0 w N 1 Q x N z o y M j o w O C 4 2 M D E 0 O D A 4 W i I g L z 4 8 R W 5 0 c n k g V H l w Z T 0 i R m l s b F N 0 Y X R 1 c y I g V m F s d W U 9 I n N D b 2 1 w b G V 0 Z S I g L z 4 8 R W 5 0 c n k g V H l w Z T 0 i R m l s b E V y c m 9 y Q 2 9 k Z S I g V m F s d W U 9 I n N V b m t u b 3 d u I i A v P j x F b n R y e S B U e X B l P S J G a W x s Q 2 9 s d W 1 u T m F t Z X M i I F Z h b H V l P S J z W y Z x d W 9 0 O 1 l l Y X I m c X V v d D s s J n F 1 b 3 Q 7 R 1 J B U E h B W E l T U 1 B B T i Z x d W 9 0 O y w m c X V v d D t N b 2 5 0 a C Z x d W 9 0 O y w m c X V v d D t c d T A w M 2 M x J n F 1 b 3 Q 7 L C Z x d W 9 0 O 1 x 1 M D A z Y z E g K C U p J n F 1 b 3 Q 7 L C Z x d W 9 0 O z E t N C Z x d W 9 0 O y w m c X V v d D s x L T Q g K C U p J n F 1 b 3 Q 7 L C Z x d W 9 0 O z U t M T A m c X V v d D s s J n F 1 b 3 Q 7 N S 0 x M C A o J S k m c X V v d D s s J n F 1 b 3 Q 7 M T E t M T U m c X V v d D s s J n F 1 b 3 Q 7 M T E t M T U g K C U p J n F 1 b 3 Q 7 L C Z x d W 9 0 O 1 R v d G F s J n F 1 b 3 Q 7 L C Z x d W 9 0 O 1 R v d G F s I C g l K S Z x d W 9 0 O 1 0 i I C 8 + P E V u d H J 5 I F R 5 c G U 9 I k Z p b G x D b 3 V u d C I g V m F s d W U 9 I m w 0 M C I g L z 4 8 R W 5 0 c n k g V H l w Z T 0 i R m l s b E N v b H V t b l R 5 c G V z I i B W Y W x 1 Z T 0 i c 0 J n S U d B Z 1 l D Q m d J R 0 F n W U N C Z z 0 9 I i A v P j x F b n R y e S B U e X B l P S J B Z G R l Z F R v R G F 0 Y U 1 v Z G V s I i B W Y W x 1 Z T 0 i b D A i I C 8 + P E V u d H J 5 I F R 5 c G U 9 I l J l b G F 0 a W 9 u c 2 h p c E l u Z m 9 D b 2 5 0 Y W l u Z X I i I F Z h b H V l P S J z e y Z x d W 9 0 O 2 N v b H V t b k N v d W 5 0 J n F 1 b 3 Q 7 O j E z L C Z x d W 9 0 O 2 t l e U N v b H V t b k 5 h b W V z J n F 1 b 3 Q 7 O l t d L C Z x d W 9 0 O 3 F 1 Z X J 5 U m V s Y X R p b 2 5 z a G l w c y Z x d W 9 0 O z p b X S w m c X V v d D t j b 2 x 1 b W 5 J Z G V u d G l 0 a W V z J n F 1 b 3 Q 7 O l s m c X V v d D t P Z G J j L k R h d G F T b 3 V y Y 2 V c X C 8 x L 2 R z b j 1 Q S U N B T m V 0 L 1 B J Q 0 F O Z X Q v Q W 5 u d W F s U m V w b 3 J 0 L 3 R i b D Y u e 1 l l Y X I s M H 0 m c X V v d D s s J n F 1 b 3 Q 7 T 2 R i Y y 5 E Y X R h U 2 9 1 c m N l X F w v M S 9 k c 2 4 9 U E l D Q U 5 l d C 9 Q S U N B T m V 0 L 0 F u b n V h b F J l c G 9 y d C 9 0 Y m w 2 L n t H U k F Q S E F Y S V N T U E F O L D F 9 J n F 1 b 3 Q 7 L C Z x d W 9 0 O 0 9 k Y m M u R G F 0 Y V N v d X J j Z V x c L z E v Z H N u P V B J Q 0 F O Z X Q v U E l D Q U 5 l d C 9 B b m 5 1 Y W x S Z X B v c n Q v d G J s N i 5 7 T W 9 u d G g s M n 0 m c X V v d D s s J n F 1 b 3 Q 7 T 2 R i Y y 5 E Y X R h U 2 9 1 c m N l X F w v M S 9 k c 2 4 9 U E l D Q U 5 l d C 9 Q S U N B T m V 0 L 0 F u b n V h b F J l c G 9 y d C 9 0 Y m w 2 L n t c d T A w M 2 M x L D N 9 J n F 1 b 3 Q 7 L C Z x d W 9 0 O 0 9 k Y m M u R G F 0 Y V N v d X J j Z V x c L z E v Z H N u P V B J Q 0 F O Z X Q v U E l D Q U 5 l d C 9 B b m 5 1 Y W x S Z X B v c n Q v d G J s N i 5 7 X H U w M D N j M S A o J S k s N H 0 m c X V v d D s s J n F 1 b 3 Q 7 T 2 R i Y y 5 E Y X R h U 2 9 1 c m N l X F w v M S 9 k c 2 4 9 U E l D Q U 5 l d C 9 Q S U N B T m V 0 L 0 F u b n V h b F J l c G 9 y d C 9 0 Y m w 2 L n s x L T Q s N X 0 m c X V v d D s s J n F 1 b 3 Q 7 T 2 R i Y y 5 E Y X R h U 2 9 1 c m N l X F w v M S 9 k c 2 4 9 U E l D Q U 5 l d C 9 Q S U N B T m V 0 L 0 F u b n V h b F J l c G 9 y d C 9 0 Y m w 2 L n s x L T Q g K C U p L D Z 9 J n F 1 b 3 Q 7 L C Z x d W 9 0 O 0 9 k Y m M u R G F 0 Y V N v d X J j Z V x c L z E v Z H N u P V B J Q 0 F O Z X Q v U E l D Q U 5 l d C 9 B b m 5 1 Y W x S Z X B v c n Q v d G J s N i 5 7 N S 0 x M C w 3 f S Z x d W 9 0 O y w m c X V v d D t P Z G J j L k R h d G F T b 3 V y Y 2 V c X C 8 x L 2 R z b j 1 Q S U N B T m V 0 L 1 B J Q 0 F O Z X Q v Q W 5 u d W F s U m V w b 3 J 0 L 3 R i b D Y u e z U t M T A g K C U p L D h 9 J n F 1 b 3 Q 7 L C Z x d W 9 0 O 0 9 k Y m M u R G F 0 Y V N v d X J j Z V x c L z E v Z H N u P V B J Q 0 F O Z X Q v U E l D Q U 5 l d C 9 B b m 5 1 Y W x S Z X B v c n Q v d G J s N i 5 7 M T E t M T U s O X 0 m c X V v d D s s J n F 1 b 3 Q 7 T 2 R i Y y 5 E Y X R h U 2 9 1 c m N l X F w v M S 9 k c 2 4 9 U E l D Q U 5 l d C 9 Q S U N B T m V 0 L 0 F u b n V h b F J l c G 9 y d C 9 0 Y m w 2 L n s x M S 0 x N S A o J S k s M T B 9 J n F 1 b 3 Q 7 L C Z x d W 9 0 O 0 9 k Y m M u R G F 0 Y V N v d X J j Z V x c L z E v Z H N u P V B J Q 0 F O Z X Q v U E l D Q U 5 l d C 9 B b m 5 1 Y W x S Z X B v c n Q v d G J s N i 5 7 V G 9 0 Y W w s M T F 9 J n F 1 b 3 Q 7 L C Z x d W 9 0 O 0 9 k Y m M u R G F 0 Y V N v d X J j Z V x c L z E v Z H N u P V B J Q 0 F O Z X Q v U E l D Q U 5 l d C 9 B b m 5 1 Y W x S Z X B v c n Q v d G J s N i 5 7 V G 9 0 Y W w g K C U p L D E y f S Z x d W 9 0 O 1 0 s J n F 1 b 3 Q 7 Q 2 9 s d W 1 u Q 2 9 1 b n Q m c X V v d D s 6 M T M s J n F 1 b 3 Q 7 S 2 V 5 Q 2 9 s d W 1 u T m F t Z X M m c X V v d D s 6 W 1 0 s J n F 1 b 3 Q 7 Q 2 9 s d W 1 u S W R l b n R p d G l l c y Z x d W 9 0 O z p b J n F 1 b 3 Q 7 T 2 R i Y y 5 E Y X R h U 2 9 1 c m N l X F w v M S 9 k c 2 4 9 U E l D Q U 5 l d C 9 Q S U N B T m V 0 L 0 F u b n V h b F J l c G 9 y d C 9 0 Y m w 2 L n t Z Z W F y L D B 9 J n F 1 b 3 Q 7 L C Z x d W 9 0 O 0 9 k Y m M u R G F 0 Y V N v d X J j Z V x c L z E v Z H N u P V B J Q 0 F O Z X Q v U E l D Q U 5 l d C 9 B b m 5 1 Y W x S Z X B v c n Q v d G J s N i 5 7 R 1 J B U E h B W E l T U 1 B B T i w x f S Z x d W 9 0 O y w m c X V v d D t P Z G J j L k R h d G F T b 3 V y Y 2 V c X C 8 x L 2 R z b j 1 Q S U N B T m V 0 L 1 B J Q 0 F O Z X Q v Q W 5 u d W F s U m V w b 3 J 0 L 3 R i b D Y u e 0 1 v b n R o L D J 9 J n F 1 b 3 Q 7 L C Z x d W 9 0 O 0 9 k Y m M u R G F 0 Y V N v d X J j Z V x c L z E v Z H N u P V B J Q 0 F O Z X Q v U E l D Q U 5 l d C 9 B b m 5 1 Y W x S Z X B v c n Q v d G J s N i 5 7 X H U w M D N j M S w z f S Z x d W 9 0 O y w m c X V v d D t P Z G J j L k R h d G F T b 3 V y Y 2 V c X C 8 x L 2 R z b j 1 Q S U N B T m V 0 L 1 B J Q 0 F O Z X Q v Q W 5 u d W F s U m V w b 3 J 0 L 3 R i b D Y u e 1 x 1 M D A z Y z E g K C U p L D R 9 J n F 1 b 3 Q 7 L C Z x d W 9 0 O 0 9 k Y m M u R G F 0 Y V N v d X J j Z V x c L z E v Z H N u P V B J Q 0 F O Z X Q v U E l D Q U 5 l d C 9 B b m 5 1 Y W x S Z X B v c n Q v d G J s N i 5 7 M S 0 0 L D V 9 J n F 1 b 3 Q 7 L C Z x d W 9 0 O 0 9 k Y m M u R G F 0 Y V N v d X J j Z V x c L z E v Z H N u P V B J Q 0 F O Z X Q v U E l D Q U 5 l d C 9 B b m 5 1 Y W x S Z X B v c n Q v d G J s N i 5 7 M S 0 0 I C g l K S w 2 f S Z x d W 9 0 O y w m c X V v d D t P Z G J j L k R h d G F T b 3 V y Y 2 V c X C 8 x L 2 R z b j 1 Q S U N B T m V 0 L 1 B J Q 0 F O Z X Q v Q W 5 u d W F s U m V w b 3 J 0 L 3 R i b D Y u e z U t M T A s N 3 0 m c X V v d D s s J n F 1 b 3 Q 7 T 2 R i Y y 5 E Y X R h U 2 9 1 c m N l X F w v M S 9 k c 2 4 9 U E l D Q U 5 l d C 9 Q S U N B T m V 0 L 0 F u b n V h b F J l c G 9 y d C 9 0 Y m w 2 L n s 1 L T E w I C g l K S w 4 f S Z x d W 9 0 O y w m c X V v d D t P Z G J j L k R h d G F T b 3 V y Y 2 V c X C 8 x L 2 R z b j 1 Q S U N B T m V 0 L 1 B J Q 0 F O Z X Q v Q W 5 u d W F s U m V w b 3 J 0 L 3 R i b D Y u e z E x L T E 1 L D l 9 J n F 1 b 3 Q 7 L C Z x d W 9 0 O 0 9 k Y m M u R G F 0 Y V N v d X J j Z V x c L z E v Z H N u P V B J Q 0 F O Z X Q v U E l D Q U 5 l d C 9 B b m 5 1 Y W x S Z X B v c n Q v d G J s N i 5 7 M T E t M T U g K C U p L D E w f S Z x d W 9 0 O y w m c X V v d D t P Z G J j L k R h d G F T b 3 V y Y 2 V c X C 8 x L 2 R z b j 1 Q S U N B T m V 0 L 1 B J Q 0 F O Z X Q v Q W 5 u d W F s U m V w b 3 J 0 L 3 R i b D Y u e 1 R v d G F s L D E x f S Z x d W 9 0 O y w m c X V v d D t P Z G J j L k R h d G F T b 3 V y Y 2 V c X C 8 x L 2 R z b j 1 Q S U N B T m V 0 L 1 B J Q 0 F O Z X Q v Q W 5 u d W F s U m V w b 3 J 0 L 3 R i b D Y u e 1 R v d G F s I C g l K S w x M n 0 m c X V v d D t d L C Z x d W 9 0 O 1 J l b G F 0 a W 9 u c 2 h p c E l u Z m 8 m c X V v d D s 6 W 1 1 9 I i A v P j w v U 3 R h Y m x l R W 5 0 c m l l c z 4 8 L 0 l 0 Z W 0 + P E l 0 Z W 0 + P E l 0 Z W 1 M b 2 N h d G l v b j 4 8 S X R l b V R 5 c G U + R m 9 y b X V s Y T w v S X R l b V R 5 c G U + P E l 0 Z W 1 Q Y X R o P l N l Y 3 R p b 2 4 x L 3 R i b D Y v U 2 9 1 c m N l P C 9 J d G V t U G F 0 a D 4 8 L 0 l 0 Z W 1 M b 2 N h d G l v b j 4 8 U 3 R h Y m x l R W 5 0 c m l l c y A v P j w v S X R l b T 4 8 S X R l b T 4 8 S X R l b U x v Y 2 F 0 a W 9 u P j x J d G V t V H l w Z T 5 G b 3 J t d W x h P C 9 J d G V t V H l w Z T 4 8 S X R l b V B h d G g + U 2 V j d G l v b j E v d G J s N i 9 Q S U N B T m V 0 Q W 5 v b l 9 E Y X R h Y m F z Z T w v S X R l b V B h d G g + P C 9 J d G V t T G 9 j Y X R p b 2 4 + P F N 0 Y W J s Z U V u d H J p Z X M g L z 4 8 L 0 l 0 Z W 0 + P E l 0 Z W 0 + P E l 0 Z W 1 M b 2 N h d G l v b j 4 8 S X R l b V R 5 c G U + R m 9 y b X V s Y T w v S X R l b V R 5 c G U + P E l 0 Z W 1 Q Y X R o P l N l Y 3 R p b 2 4 x L 3 R i b D Y v Z G J v X 1 N j a G V t Y T w v S X R l b V B h d G g + P C 9 J d G V t T G 9 j Y X R p b 2 4 + P F N 0 Y W J s Z U V u d H J p Z X M g L z 4 8 L 0 l 0 Z W 0 + P E l 0 Z W 0 + P E l 0 Z W 1 M b 2 N h d G l v b j 4 8 S X R l b V R 5 c G U + R m 9 y b X V s Y T w v S X R l b V R 5 c G U + P E l 0 Z W 1 Q Y X R o P l N l Y 3 R p b 2 4 x L 3 R i b D Y v d G J s N l 9 U Y W J s Z T w v S X R l b V B h d G g + P C 9 J d G V t T G 9 j Y X R p b 2 4 + P F N 0 Y W J s Z U V u d H J p Z X M g L z 4 8 L 0 l 0 Z W 0 + P E l 0 Z W 0 + P E l 0 Z W 1 M b 2 N h d G l v b j 4 8 S X R l b V R 5 c G U + R m 9 y b X V s Y T w v S X R l b V R 5 c G U + P E l 0 Z W 1 Q Y X R o P l N l Y 3 R p b 2 4 x L 3 R i b D Y v U 2 9 y d G V k J T I w U m 9 3 c z w v S X R l b V B h d G g + P C 9 J d G V t T G 9 j Y X R p b 2 4 + P F N 0 Y W J s Z U V u d H J p Z X M g L z 4 8 L 0 l 0 Z W 0 + P E l 0 Z W 0 + P E l 0 Z W 1 M b 2 N h d G l v b j 4 8 S X R l b V R 5 c G U + R m 9 y b X V s Y T w v S X R l b V R 5 c G U + P E l 0 Z W 1 Q Y X R o P l N l Y 3 R p b 2 4 x L 3 R i b D Q v U 2 9 y d G V k J T I w U m 9 3 c z w v S X R l b V B h d G g + P C 9 J d G V t T G 9 j Y X R p b 2 4 + P F N 0 Y W J s Z U V u d H J p Z X M g L z 4 8 L 0 l 0 Z W 0 + P E l 0 Z W 0 + P E l 0 Z W 1 M b 2 N h d G l v b j 4 8 S X R l b V R 5 c G U + R m 9 y b X V s Y T w v S X R l b V R 5 c G U + P E l 0 Z W 1 Q Y X R o P l N l Y 3 R p b 2 4 x L 3 R i b D Q v U m V t b 3 Z l Z C U y M E N v b H V t b n M 8 L 0 l 0 Z W 1 Q Y X R o P j w v S X R l b U x v Y 2 F 0 a W 9 u P j x T d G F i b G V F b n R y a W V z I C 8 + P C 9 J d G V t P j x J d G V t P j x J d G V t T G 9 j Y X R p b 2 4 + P E l 0 Z W 1 U e X B l P k Z v c m 1 1 b G E 8 L 0 l 0 Z W 1 U e X B l P j x J d G V t U G F 0 a D 5 T Z W N 0 a W 9 u M S 9 0 Y m w z L 1 N v c n R l Z C U y M F J v d 3 M 8 L 0 l 0 Z W 1 Q Y X R o P j w v S X R l b U x v Y 2 F 0 a W 9 u P j x T d G F i b G V F b n R y a W V z I C 8 + P C 9 J d G V t P j x J d G V t P j x J d G V t T G 9 j Y X R p b 2 4 + P E l 0 Z W 1 U e X B l P k Z v c m 1 1 b G E 8 L 0 l 0 Z W 1 U e X B l P j x J d G V t U G F 0 a D 5 T Z W N 0 a W 9 u M S 9 0 Y m w 3 P C 9 J d G V t U G F 0 a D 4 8 L 0 l 0 Z W 1 M b 2 N h d G l v b j 4 8 U 3 R h Y m x l R W 5 0 c m l l c 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G a W x s V G F y Z 2 V 0 I i B W Y W x 1 Z T 0 i c 1 9 0 Y m w 3 I i A v P j x F b n R y e S B U e X B l P S J G a W x s Z W R D b 2 1 w b G V 0 Z V J l c 3 V s d F R v V 2 9 y a 3 N o Z W V 0 I i B W Y W x 1 Z T 0 i b D E i I C 8 + P E V u d H J 5 I F R 5 c G U 9 I l J l Y 2 9 2 Z X J 5 V G F y Z 2 V 0 U m 9 3 I i B W Y W x 1 Z T 0 i b D E i I C 8 + P E V u d H J 5 I F R 5 c G U 9 I l J l Y 2 9 2 Z X J 5 V G F y Z 2 V 0 Q 2 9 s d W 1 u I i B W Y W x 1 Z T 0 i b D E i I C 8 + P E V u d H J 5 I F R 5 c G U 9 I l J l Y 2 9 2 Z X J 5 V G F y Z 2 V 0 U 2 h l Z X Q i I F Z h b H V l P S J z U 2 h l Z X Q x I i A v P j x F b n R y e S B U e X B l P S J R d W V y e U l E I i B W Y W x 1 Z T 0 i c z g z N W E 5 M G E 1 L T B i M G Q t N G U 0 Y S 1 i Z j c z L W Y z N z g 5 M D V h Y T I x N C I g L z 4 8 R W 5 0 c n k g V H l w Z T 0 i R m l s b E N v b H V t b k 5 h b W V z I i B W Y W x 1 Z T 0 i c 1 s m c X V v d D t Z Z W F y J n F 1 b 3 Q 7 L C Z x d W 9 0 O 0 d S Q V B I Q V h J U 1 N Q Q U 4 m c X V v d D s s J n F 1 b 3 Q 7 T W 9 u d G g m c X V v d D s s J n F 1 b 3 Q 7 Q m x v b 2 Q g L y B s e W 1 w a G F 0 a W M m c X V v d D s s J n F 1 b 3 Q 7 Q m x v b 2 Q g L y B s e W 1 w a G F 0 a W M g K C U p J n F 1 b 3 Q 7 L C Z x d W 9 0 O 0 J v Z H k g d 2 F s b C B h b m Q g Y 2 F 2 a X R p Z X M m c X V v d D s s J n F 1 b 3 Q 7 Q m 9 k e S B 3 Y W x s I G F u Z C B j Y X Z p d G l l c y A o J S k m c X V v d D s s J n F 1 b 3 Q 7 Q 2 F y Z G l v d m F z Y 3 V s Y X I m c X V v d D s s J n F 1 b 3 Q 7 Q 2 F y Z G l v d m F z Y 3 V s Y X I g K C U p J n F 1 b 3 Q 7 L C Z x d W 9 0 O 0 V u Z G 9 j c m l u Z S A v I G 1 l d G F i b 2 x p Y y Z x d W 9 0 O y w m c X V v d D t F b m R v Y 3 J p b m U g L y B t Z X R h Y m 9 s a W M g K C U p J n F 1 b 3 Q 7 L C Z x d W 9 0 O 0 d h c 3 R y b 2 l u d G V z d G l u Y W w m c X V v d D s s J n F 1 b 3 Q 7 R 2 F z d H J v a W 5 0 Z X N 0 a W 5 h b C A o J S k m c X V v d D s s J n F 1 b 3 Q 7 S W 5 m Z W N 0 a W 9 u J n F 1 b 3 Q 7 L C Z x d W 9 0 O 0 l u Z m V j d G l v b i A o J S k m c X V v d D s s J n F 1 b 3 Q 7 T X V s d G l z e X N 0 Z W 0 m c X V v d D s s J n F 1 b 3 Q 7 T X V s d G l z e X N 0 Z W 0 g K C U p J n F 1 b 3 Q 7 L C Z x d W 9 0 O 0 1 1 c 2 N 1 b G 9 z a 2 V s Z X R h b C Z x d W 9 0 O y w m c X V v d D t N d X N j d W x v c 2 t l b G V 0 Y W w g K C U p J n F 1 b 3 Q 7 L C Z x d W 9 0 O 0 5 l d X J v b G 9 n a W N h b C Z x d W 9 0 O y w m c X V v d D t O Z X V y b 2 x v Z 2 l j Y W w g K C U p J n F 1 b 3 Q 7 L C Z x d W 9 0 O 0 9 u Y 2 9 s b 2 d 5 J n F 1 b 3 Q 7 L C Z x d W 9 0 O 0 9 u Y 2 9 s b 2 d 5 I C g l K S Z x d W 9 0 O y w m c X V v d D t S Z X N w a X J h d G 9 y e S Z x d W 9 0 O y w m c X V v d D t S Z X N w a X J h d G 9 y e S A o J S k m c X V v d D s s J n F 1 b 3 Q 7 V H J h d W 1 h J n F 1 b 3 Q 7 L C Z x d W 9 0 O 1 R y Y X V t Y S A o J S k m c X V v d D s s J n F 1 b 3 Q 7 T 3 R o Z X I m c X V v d D s s J n F 1 b 3 Q 7 T 3 R o Z X I g K C U p J n F 1 b 3 Q 7 L C Z x d W 9 0 O 1 V u a 2 5 v d 2 4 m c X V v d D s s J n F 1 b 3 Q 7 V W 5 r b m 9 3 b i A o J S k m c X V v d D s s J n F 1 b 3 Q 7 V G 9 0 Y W w m c X V v d D s s J n F 1 b 3 Q 7 V G 9 0 Y W w g K C U p J n F 1 b 3 Q 7 X S I g L z 4 8 R W 5 0 c n k g V H l w Z T 0 i Q W R k Z W R U b 0 R h d G F N b 2 R l b C I g V m F s d W U 9 I m w w I i A v P j x F b n R y e S B U e X B l P S J G a W x s Q 2 9 s d W 1 u V H l w Z X M i I F Z h b H V l P S J z Q m d J R 0 F n W U N C Z 0 l H Q W d Z Q 0 J n S U d B Z 1 l D Q m d J R 0 F n W U N C Z 0 l H Q W d Z Q 0 J n S U c i I C 8 + P E V u d H J 5 I F R 5 c G U 9 I k Z p b G x F c n J v c k N v d W 5 0 I i B W Y W x 1 Z T 0 i b D A i I C 8 + P E V u d H J 5 I F R 5 c G U 9 I k Z p b G x M Y X N 0 V X B k Y X R l Z C I g V m F s d W U 9 I m Q y M D I w L T E y L T E 2 V D E z O j Q 2 O j M 3 L j I 2 N T k y M T J a I i A v P j x F b n R y e S B U e X B l P S J G a W x s Q 2 9 1 b n Q i I F Z h b H V l P S J s N D A i I C 8 + P E V u d H J 5 I F R 5 c G U 9 I k Z p b G x T d G F 0 d X M i I F Z h b H V l P S J z Q 2 9 t c G x l d G U i I C 8 + P E V u d H J 5 I F R 5 c G U 9 I k Z p b G x F c n J v c k N v Z G U i I F Z h b H V l P S J z V W 5 r b m 9 3 b i I g L z 4 8 R W 5 0 c n k g V H l w Z T 0 i U m V s Y X R p b 2 5 z a G l w S W 5 m b 0 N v b n R h a W 5 l c i I g V m F s d W U 9 I n N 7 J n F 1 b 3 Q 7 Y 2 9 s d W 1 u Q 2 9 1 b n Q m c X V v d D s 6 M z M s J n F 1 b 3 Q 7 a 2 V 5 Q 2 9 s d W 1 u T m F t Z X M m c X V v d D s 6 W 1 0 s J n F 1 b 3 Q 7 c X V l c n l S Z W x h d G l v b n N o a X B z J n F 1 b 3 Q 7 O l t d L C Z x d W 9 0 O 2 N v b H V t b k l k Z W 5 0 a X R p Z X M m c X V v d D s 6 W y Z x d W 9 0 O 0 9 k Y m M u R G F 0 Y V N v d X J j Z V x c L z E v Z H N u P V B J Q 0 F O Z X Q v U E l D Q U 5 l d C 9 B b m 5 1 Y W x S Z X B v c n Q v d G J s N y 5 7 W W V h c i w w f S Z x d W 9 0 O y w m c X V v d D t P Z G J j L k R h d G F T b 3 V y Y 2 V c X C 8 x L 2 R z b j 1 Q S U N B T m V 0 L 1 B J Q 0 F O Z X Q v Q W 5 u d W F s U m V w b 3 J 0 L 3 R i b D c u e 0 d S Q V B I Q V h J U 1 N Q Q U 4 s M X 0 m c X V v d D s s J n F 1 b 3 Q 7 T 2 R i Y y 5 E Y X R h U 2 9 1 c m N l X F w v M S 9 k c 2 4 9 U E l D Q U 5 l d C 9 Q S U N B T m V 0 L 0 F u b n V h b F J l c G 9 y d C 9 0 Y m w 3 L n t N b 2 5 0 a C w y f S Z x d W 9 0 O y w m c X V v d D t P Z G J j L k R h d G F T b 3 V y Y 2 V c X C 8 x L 2 R z b j 1 Q S U N B T m V 0 L 1 B J Q 0 F O Z X Q v Q W 5 u d W F s U m V w b 3 J 0 L 3 R i b D c u e 0 J s b 2 9 k I C 8 g b H l t c G h h d G l j L D N 9 J n F 1 b 3 Q 7 L C Z x d W 9 0 O 0 9 k Y m M u R G F 0 Y V N v d X J j Z V x c L z E v Z H N u P V B J Q 0 F O Z X Q v U E l D Q U 5 l d C 9 B b m 5 1 Y W x S Z X B v c n Q v d G J s N y 5 7 Q m x v b 2 Q g L y B s e W 1 w a G F 0 a W M g K C U p L D R 9 J n F 1 b 3 Q 7 L C Z x d W 9 0 O 0 9 k Y m M u R G F 0 Y V N v d X J j Z V x c L z E v Z H N u P V B J Q 0 F O Z X Q v U E l D Q U 5 l d C 9 B b m 5 1 Y W x S Z X B v c n Q v d G J s N y 5 7 Q m 9 k e S B 3 Y W x s I G F u Z C B j Y X Z p d G l l c y w 1 f S Z x d W 9 0 O y w m c X V v d D t P Z G J j L k R h d G F T b 3 V y Y 2 V c X C 8 x L 2 R z b j 1 Q S U N B T m V 0 L 1 B J Q 0 F O Z X Q v Q W 5 u d W F s U m V w b 3 J 0 L 3 R i b D c u e 0 J v Z H k g d 2 F s b C B h b m Q g Y 2 F 2 a X R p Z X M g K C U p L D Z 9 J n F 1 b 3 Q 7 L C Z x d W 9 0 O 0 9 k Y m M u R G F 0 Y V N v d X J j Z V x c L z E v Z H N u P V B J Q 0 F O Z X Q v U E l D Q U 5 l d C 9 B b m 5 1 Y W x S Z X B v c n Q v d G J s N y 5 7 Q 2 F y Z G l v d m F z Y 3 V s Y X I s N 3 0 m c X V v d D s s J n F 1 b 3 Q 7 T 2 R i Y y 5 E Y X R h U 2 9 1 c m N l X F w v M S 9 k c 2 4 9 U E l D Q U 5 l d C 9 Q S U N B T m V 0 L 0 F u b n V h b F J l c G 9 y d C 9 0 Y m w 3 L n t D Y X J k a W 9 2 Y X N j d W x h c i A o J S k s O H 0 m c X V v d D s s J n F 1 b 3 Q 7 T 2 R i Y y 5 E Y X R h U 2 9 1 c m N l X F w v M S 9 k c 2 4 9 U E l D Q U 5 l d C 9 Q S U N B T m V 0 L 0 F u b n V h b F J l c G 9 y d C 9 0 Y m w 3 L n t F b m R v Y 3 J p b m U g L y B t Z X R h Y m 9 s a W M s O X 0 m c X V v d D s s J n F 1 b 3 Q 7 T 2 R i Y y 5 E Y X R h U 2 9 1 c m N l X F w v M S 9 k c 2 4 9 U E l D Q U 5 l d C 9 Q S U N B T m V 0 L 0 F u b n V h b F J l c G 9 y d C 9 0 Y m w 3 L n t F b m R v Y 3 J p b m U g L y B t Z X R h Y m 9 s a W M g K C U p L D E w f S Z x d W 9 0 O y w m c X V v d D t P Z G J j L k R h d G F T b 3 V y Y 2 V c X C 8 x L 2 R z b j 1 Q S U N B T m V 0 L 1 B J Q 0 F O Z X Q v Q W 5 u d W F s U m V w b 3 J 0 L 3 R i b D c u e 0 d h c 3 R y b 2 l u d G V z d G l u Y W w s M T F 9 J n F 1 b 3 Q 7 L C Z x d W 9 0 O 0 9 k Y m M u R G F 0 Y V N v d X J j Z V x c L z E v Z H N u P V B J Q 0 F O Z X Q v U E l D Q U 5 l d C 9 B b m 5 1 Y W x S Z X B v c n Q v d G J s N y 5 7 R 2 F z d H J v a W 5 0 Z X N 0 a W 5 h b C A o J S k s M T J 9 J n F 1 b 3 Q 7 L C Z x d W 9 0 O 0 9 k Y m M u R G F 0 Y V N v d X J j Z V x c L z E v Z H N u P V B J Q 0 F O Z X Q v U E l D Q U 5 l d C 9 B b m 5 1 Y W x S Z X B v c n Q v d G J s N y 5 7 S W 5 m Z W N 0 a W 9 u L D E z f S Z x d W 9 0 O y w m c X V v d D t P Z G J j L k R h d G F T b 3 V y Y 2 V c X C 8 x L 2 R z b j 1 Q S U N B T m V 0 L 1 B J Q 0 F O Z X Q v Q W 5 u d W F s U m V w b 3 J 0 L 3 R i b D c u e 0 l u Z m V j d G l v b i A o J S k s M T R 9 J n F 1 b 3 Q 7 L C Z x d W 9 0 O 0 9 k Y m M u R G F 0 Y V N v d X J j Z V x c L z E v Z H N u P V B J Q 0 F O Z X Q v U E l D Q U 5 l d C 9 B b m 5 1 Y W x S Z X B v c n Q v d G J s N y 5 7 T X V s d G l z e X N 0 Z W 0 s M T V 9 J n F 1 b 3 Q 7 L C Z x d W 9 0 O 0 9 k Y m M u R G F 0 Y V N v d X J j Z V x c L z E v Z H N u P V B J Q 0 F O Z X Q v U E l D Q U 5 l d C 9 B b m 5 1 Y W x S Z X B v c n Q v d G J s N y 5 7 T X V s d G l z e X N 0 Z W 0 g K C U p L D E 2 f S Z x d W 9 0 O y w m c X V v d D t P Z G J j L k R h d G F T b 3 V y Y 2 V c X C 8 x L 2 R z b j 1 Q S U N B T m V 0 L 1 B J Q 0 F O Z X Q v Q W 5 u d W F s U m V w b 3 J 0 L 3 R i b D c u e 0 1 1 c 2 N 1 b G 9 z a 2 V s Z X R h b C w x N 3 0 m c X V v d D s s J n F 1 b 3 Q 7 T 2 R i Y y 5 E Y X R h U 2 9 1 c m N l X F w v M S 9 k c 2 4 9 U E l D Q U 5 l d C 9 Q S U N B T m V 0 L 0 F u b n V h b F J l c G 9 y d C 9 0 Y m w 3 L n t N d X N j d W x v c 2 t l b G V 0 Y W w g K C U p L D E 4 f S Z x d W 9 0 O y w m c X V v d D t P Z G J j L k R h d G F T b 3 V y Y 2 V c X C 8 x L 2 R z b j 1 Q S U N B T m V 0 L 1 B J Q 0 F O Z X Q v Q W 5 u d W F s U m V w b 3 J 0 L 3 R i b D c u e 0 5 l d X J v b G 9 n a W N h b C w x O X 0 m c X V v d D s s J n F 1 b 3 Q 7 T 2 R i Y y 5 E Y X R h U 2 9 1 c m N l X F w v M S 9 k c 2 4 9 U E l D Q U 5 l d C 9 Q S U N B T m V 0 L 0 F u b n V h b F J l c G 9 y d C 9 0 Y m w 3 L n t O Z X V y b 2 x v Z 2 l j Y W w g K C U p L D I w f S Z x d W 9 0 O y w m c X V v d D t P Z G J j L k R h d G F T b 3 V y Y 2 V c X C 8 x L 2 R z b j 1 Q S U N B T m V 0 L 1 B J Q 0 F O Z X Q v Q W 5 u d W F s U m V w b 3 J 0 L 3 R i b D c u e 0 9 u Y 2 9 s b 2 d 5 L D I x f S Z x d W 9 0 O y w m c X V v d D t P Z G J j L k R h d G F T b 3 V y Y 2 V c X C 8 x L 2 R z b j 1 Q S U N B T m V 0 L 1 B J Q 0 F O Z X Q v Q W 5 u d W F s U m V w b 3 J 0 L 3 R i b D c u e 0 9 u Y 2 9 s b 2 d 5 I C g l K S w y M n 0 m c X V v d D s s J n F 1 b 3 Q 7 T 2 R i Y y 5 E Y X R h U 2 9 1 c m N l X F w v M S 9 k c 2 4 9 U E l D Q U 5 l d C 9 Q S U N B T m V 0 L 0 F u b n V h b F J l c G 9 y d C 9 0 Y m w 3 L n t S Z X N w a X J h d G 9 y e S w y M 3 0 m c X V v d D s s J n F 1 b 3 Q 7 T 2 R i Y y 5 E Y X R h U 2 9 1 c m N l X F w v M S 9 k c 2 4 9 U E l D Q U 5 l d C 9 Q S U N B T m V 0 L 0 F u b n V h b F J l c G 9 y d C 9 0 Y m w 3 L n t S Z X N w a X J h d G 9 y e S A o J S k s M j R 9 J n F 1 b 3 Q 7 L C Z x d W 9 0 O 0 9 k Y m M u R G F 0 Y V N v d X J j Z V x c L z E v Z H N u P V B J Q 0 F O Z X Q v U E l D Q U 5 l d C 9 B b m 5 1 Y W x S Z X B v c n Q v d G J s N y 5 7 V H J h d W 1 h L D I 1 f S Z x d W 9 0 O y w m c X V v d D t P Z G J j L k R h d G F T b 3 V y Y 2 V c X C 8 x L 2 R z b j 1 Q S U N B T m V 0 L 1 B J Q 0 F O Z X Q v Q W 5 u d W F s U m V w b 3 J 0 L 3 R i b D c u e 1 R y Y X V t Y S A o J S k s M j Z 9 J n F 1 b 3 Q 7 L C Z x d W 9 0 O 0 9 k Y m M u R G F 0 Y V N v d X J j Z V x c L z E v Z H N u P V B J Q 0 F O Z X Q v U E l D Q U 5 l d C 9 B b m 5 1 Y W x S Z X B v c n Q v d G J s N y 5 7 T 3 R o Z X I s M j d 9 J n F 1 b 3 Q 7 L C Z x d W 9 0 O 0 9 k Y m M u R G F 0 Y V N v d X J j Z V x c L z E v Z H N u P V B J Q 0 F O Z X Q v U E l D Q U 5 l d C 9 B b m 5 1 Y W x S Z X B v c n Q v d G J s N y 5 7 T 3 R o Z X I g K C U p L D I 4 f S Z x d W 9 0 O y w m c X V v d D t P Z G J j L k R h d G F T b 3 V y Y 2 V c X C 8 x L 2 R z b j 1 Q S U N B T m V 0 L 1 B J Q 0 F O Z X Q v Q W 5 u d W F s U m V w b 3 J 0 L 3 R i b D c u e 1 V u a 2 5 v d 2 4 s M j l 9 J n F 1 b 3 Q 7 L C Z x d W 9 0 O 0 9 k Y m M u R G F 0 Y V N v d X J j Z V x c L z E v Z H N u P V B J Q 0 F O Z X Q v U E l D Q U 5 l d C 9 B b m 5 1 Y W x S Z X B v c n Q v d G J s N y 5 7 V W 5 r b m 9 3 b i A o J S k s M z B 9 J n F 1 b 3 Q 7 L C Z x d W 9 0 O 0 9 k Y m M u R G F 0 Y V N v d X J j Z V x c L z E v Z H N u P V B J Q 0 F O Z X Q v U E l D Q U 5 l d C 9 B b m 5 1 Y W x S Z X B v c n Q v d G J s N y 5 7 V G 9 0 Y W w s M z F 9 J n F 1 b 3 Q 7 L C Z x d W 9 0 O 0 9 k Y m M u R G F 0 Y V N v d X J j Z V x c L z E v Z H N u P V B J Q 0 F O Z X Q v U E l D Q U 5 l d C 9 B b m 5 1 Y W x S Z X B v c n Q v d G J s N y 5 7 V G 9 0 Y W w g K C U p L D M y f S Z x d W 9 0 O 1 0 s J n F 1 b 3 Q 7 Q 2 9 s d W 1 u Q 2 9 1 b n Q m c X V v d D s 6 M z M s J n F 1 b 3 Q 7 S 2 V 5 Q 2 9 s d W 1 u T m F t Z X M m c X V v d D s 6 W 1 0 s J n F 1 b 3 Q 7 Q 2 9 s d W 1 u S W R l b n R p d G l l c y Z x d W 9 0 O z p b J n F 1 b 3 Q 7 T 2 R i Y y 5 E Y X R h U 2 9 1 c m N l X F w v M S 9 k c 2 4 9 U E l D Q U 5 l d C 9 Q S U N B T m V 0 L 0 F u b n V h b F J l c G 9 y d C 9 0 Y m w 3 L n t Z Z W F y L D B 9 J n F 1 b 3 Q 7 L C Z x d W 9 0 O 0 9 k Y m M u R G F 0 Y V N v d X J j Z V x c L z E v Z H N u P V B J Q 0 F O Z X Q v U E l D Q U 5 l d C 9 B b m 5 1 Y W x S Z X B v c n Q v d G J s N y 5 7 R 1 J B U E h B W E l T U 1 B B T i w x f S Z x d W 9 0 O y w m c X V v d D t P Z G J j L k R h d G F T b 3 V y Y 2 V c X C 8 x L 2 R z b j 1 Q S U N B T m V 0 L 1 B J Q 0 F O Z X Q v Q W 5 u d W F s U m V w b 3 J 0 L 3 R i b D c u e 0 1 v b n R o L D J 9 J n F 1 b 3 Q 7 L C Z x d W 9 0 O 0 9 k Y m M u R G F 0 Y V N v d X J j Z V x c L z E v Z H N u P V B J Q 0 F O Z X Q v U E l D Q U 5 l d C 9 B b m 5 1 Y W x S Z X B v c n Q v d G J s N y 5 7 Q m x v b 2 Q g L y B s e W 1 w a G F 0 a W M s M 3 0 m c X V v d D s s J n F 1 b 3 Q 7 T 2 R i Y y 5 E Y X R h U 2 9 1 c m N l X F w v M S 9 k c 2 4 9 U E l D Q U 5 l d C 9 Q S U N B T m V 0 L 0 F u b n V h b F J l c G 9 y d C 9 0 Y m w 3 L n t C b G 9 v Z C A v I G x 5 b X B o Y X R p Y y A o J S k s N H 0 m c X V v d D s s J n F 1 b 3 Q 7 T 2 R i Y y 5 E Y X R h U 2 9 1 c m N l X F w v M S 9 k c 2 4 9 U E l D Q U 5 l d C 9 Q S U N B T m V 0 L 0 F u b n V h b F J l c G 9 y d C 9 0 Y m w 3 L n t C b 2 R 5 I H d h b G w g Y W 5 k I G N h d m l 0 a W V z L D V 9 J n F 1 b 3 Q 7 L C Z x d W 9 0 O 0 9 k Y m M u R G F 0 Y V N v d X J j Z V x c L z E v Z H N u P V B J Q 0 F O Z X Q v U E l D Q U 5 l d C 9 B b m 5 1 Y W x S Z X B v c n Q v d G J s N y 5 7 Q m 9 k e S B 3 Y W x s I G F u Z C B j Y X Z p d G l l c y A o J S k s N n 0 m c X V v d D s s J n F 1 b 3 Q 7 T 2 R i Y y 5 E Y X R h U 2 9 1 c m N l X F w v M S 9 k c 2 4 9 U E l D Q U 5 l d C 9 Q S U N B T m V 0 L 0 F u b n V h b F J l c G 9 y d C 9 0 Y m w 3 L n t D Y X J k a W 9 2 Y X N j d W x h c i w 3 f S Z x d W 9 0 O y w m c X V v d D t P Z G J j L k R h d G F T b 3 V y Y 2 V c X C 8 x L 2 R z b j 1 Q S U N B T m V 0 L 1 B J Q 0 F O Z X Q v Q W 5 u d W F s U m V w b 3 J 0 L 3 R i b D c u e 0 N h c m R p b 3 Z h c 2 N 1 b G F y I C g l K S w 4 f S Z x d W 9 0 O y w m c X V v d D t P Z G J j L k R h d G F T b 3 V y Y 2 V c X C 8 x L 2 R z b j 1 Q S U N B T m V 0 L 1 B J Q 0 F O Z X Q v Q W 5 u d W F s U m V w b 3 J 0 L 3 R i b D c u e 0 V u Z G 9 j c m l u Z S A v I G 1 l d G F i b 2 x p Y y w 5 f S Z x d W 9 0 O y w m c X V v d D t P Z G J j L k R h d G F T b 3 V y Y 2 V c X C 8 x L 2 R z b j 1 Q S U N B T m V 0 L 1 B J Q 0 F O Z X Q v Q W 5 u d W F s U m V w b 3 J 0 L 3 R i b D c u e 0 V u Z G 9 j c m l u Z S A v I G 1 l d G F i b 2 x p Y y A o J S k s M T B 9 J n F 1 b 3 Q 7 L C Z x d W 9 0 O 0 9 k Y m M u R G F 0 Y V N v d X J j Z V x c L z E v Z H N u P V B J Q 0 F O Z X Q v U E l D Q U 5 l d C 9 B b m 5 1 Y W x S Z X B v c n Q v d G J s N y 5 7 R 2 F z d H J v a W 5 0 Z X N 0 a W 5 h b C w x M X 0 m c X V v d D s s J n F 1 b 3 Q 7 T 2 R i Y y 5 E Y X R h U 2 9 1 c m N l X F w v M S 9 k c 2 4 9 U E l D Q U 5 l d C 9 Q S U N B T m V 0 L 0 F u b n V h b F J l c G 9 y d C 9 0 Y m w 3 L n t H Y X N 0 c m 9 p b n R l c 3 R p b m F s I C g l K S w x M n 0 m c X V v d D s s J n F 1 b 3 Q 7 T 2 R i Y y 5 E Y X R h U 2 9 1 c m N l X F w v M S 9 k c 2 4 9 U E l D Q U 5 l d C 9 Q S U N B T m V 0 L 0 F u b n V h b F J l c G 9 y d C 9 0 Y m w 3 L n t J b m Z l Y 3 R p b 2 4 s M T N 9 J n F 1 b 3 Q 7 L C Z x d W 9 0 O 0 9 k Y m M u R G F 0 Y V N v d X J j Z V x c L z E v Z H N u P V B J Q 0 F O Z X Q v U E l D Q U 5 l d C 9 B b m 5 1 Y W x S Z X B v c n Q v d G J s N y 5 7 S W 5 m Z W N 0 a W 9 u I C g l K S w x N H 0 m c X V v d D s s J n F 1 b 3 Q 7 T 2 R i Y y 5 E Y X R h U 2 9 1 c m N l X F w v M S 9 k c 2 4 9 U E l D Q U 5 l d C 9 Q S U N B T m V 0 L 0 F u b n V h b F J l c G 9 y d C 9 0 Y m w 3 L n t N d W x 0 a X N 5 c 3 R l b S w x N X 0 m c X V v d D s s J n F 1 b 3 Q 7 T 2 R i Y y 5 E Y X R h U 2 9 1 c m N l X F w v M S 9 k c 2 4 9 U E l D Q U 5 l d C 9 Q S U N B T m V 0 L 0 F u b n V h b F J l c G 9 y d C 9 0 Y m w 3 L n t N d W x 0 a X N 5 c 3 R l b S A o J S k s M T Z 9 J n F 1 b 3 Q 7 L C Z x d W 9 0 O 0 9 k Y m M u R G F 0 Y V N v d X J j Z V x c L z E v Z H N u P V B J Q 0 F O Z X Q v U E l D Q U 5 l d C 9 B b m 5 1 Y W x S Z X B v c n Q v d G J s N y 5 7 T X V z Y 3 V s b 3 N r Z W x l d G F s L D E 3 f S Z x d W 9 0 O y w m c X V v d D t P Z G J j L k R h d G F T b 3 V y Y 2 V c X C 8 x L 2 R z b j 1 Q S U N B T m V 0 L 1 B J Q 0 F O Z X Q v Q W 5 u d W F s U m V w b 3 J 0 L 3 R i b D c u e 0 1 1 c 2 N 1 b G 9 z a 2 V s Z X R h b C A o J S k s M T h 9 J n F 1 b 3 Q 7 L C Z x d W 9 0 O 0 9 k Y m M u R G F 0 Y V N v d X J j Z V x c L z E v Z H N u P V B J Q 0 F O Z X Q v U E l D Q U 5 l d C 9 B b m 5 1 Y W x S Z X B v c n Q v d G J s N y 5 7 T m V 1 c m 9 s b 2 d p Y 2 F s L D E 5 f S Z x d W 9 0 O y w m c X V v d D t P Z G J j L k R h d G F T b 3 V y Y 2 V c X C 8 x L 2 R z b j 1 Q S U N B T m V 0 L 1 B J Q 0 F O Z X Q v Q W 5 u d W F s U m V w b 3 J 0 L 3 R i b D c u e 0 5 l d X J v b G 9 n a W N h b C A o J S k s M j B 9 J n F 1 b 3 Q 7 L C Z x d W 9 0 O 0 9 k Y m M u R G F 0 Y V N v d X J j Z V x c L z E v Z H N u P V B J Q 0 F O Z X Q v U E l D Q U 5 l d C 9 B b m 5 1 Y W x S Z X B v c n Q v d G J s N y 5 7 T 2 5 j b 2 x v Z 3 k s M j F 9 J n F 1 b 3 Q 7 L C Z x d W 9 0 O 0 9 k Y m M u R G F 0 Y V N v d X J j Z V x c L z E v Z H N u P V B J Q 0 F O Z X Q v U E l D Q U 5 l d C 9 B b m 5 1 Y W x S Z X B v c n Q v d G J s N y 5 7 T 2 5 j b 2 x v Z 3 k g K C U p L D I y f S Z x d W 9 0 O y w m c X V v d D t P Z G J j L k R h d G F T b 3 V y Y 2 V c X C 8 x L 2 R z b j 1 Q S U N B T m V 0 L 1 B J Q 0 F O Z X Q v Q W 5 u d W F s U m V w b 3 J 0 L 3 R i b D c u e 1 J l c 3 B p c m F 0 b 3 J 5 L D I z f S Z x d W 9 0 O y w m c X V v d D t P Z G J j L k R h d G F T b 3 V y Y 2 V c X C 8 x L 2 R z b j 1 Q S U N B T m V 0 L 1 B J Q 0 F O Z X Q v Q W 5 u d W F s U m V w b 3 J 0 L 3 R i b D c u e 1 J l c 3 B p c m F 0 b 3 J 5 I C g l K S w y N H 0 m c X V v d D s s J n F 1 b 3 Q 7 T 2 R i Y y 5 E Y X R h U 2 9 1 c m N l X F w v M S 9 k c 2 4 9 U E l D Q U 5 l d C 9 Q S U N B T m V 0 L 0 F u b n V h b F J l c G 9 y d C 9 0 Y m w 3 L n t U c m F 1 b W E s M j V 9 J n F 1 b 3 Q 7 L C Z x d W 9 0 O 0 9 k Y m M u R G F 0 Y V N v d X J j Z V x c L z E v Z H N u P V B J Q 0 F O Z X Q v U E l D Q U 5 l d C 9 B b m 5 1 Y W x S Z X B v c n Q v d G J s N y 5 7 V H J h d W 1 h I C g l K S w y N n 0 m c X V v d D s s J n F 1 b 3 Q 7 T 2 R i Y y 5 E Y X R h U 2 9 1 c m N l X F w v M S 9 k c 2 4 9 U E l D Q U 5 l d C 9 Q S U N B T m V 0 L 0 F u b n V h b F J l c G 9 y d C 9 0 Y m w 3 L n t P d G h l c i w y N 3 0 m c X V v d D s s J n F 1 b 3 Q 7 T 2 R i Y y 5 E Y X R h U 2 9 1 c m N l X F w v M S 9 k c 2 4 9 U E l D Q U 5 l d C 9 Q S U N B T m V 0 L 0 F u b n V h b F J l c G 9 y d C 9 0 Y m w 3 L n t P d G h l c i A o J S k s M j h 9 J n F 1 b 3 Q 7 L C Z x d W 9 0 O 0 9 k Y m M u R G F 0 Y V N v d X J j Z V x c L z E v Z H N u P V B J Q 0 F O Z X Q v U E l D Q U 5 l d C 9 B b m 5 1 Y W x S Z X B v c n Q v d G J s N y 5 7 V W 5 r b m 9 3 b i w y O X 0 m c X V v d D s s J n F 1 b 3 Q 7 T 2 R i Y y 5 E Y X R h U 2 9 1 c m N l X F w v M S 9 k c 2 4 9 U E l D Q U 5 l d C 9 Q S U N B T m V 0 L 0 F u b n V h b F J l c G 9 y d C 9 0 Y m w 3 L n t V b m t u b 3 d u I C g l K S w z M H 0 m c X V v d D s s J n F 1 b 3 Q 7 T 2 R i Y y 5 E Y X R h U 2 9 1 c m N l X F w v M S 9 k c 2 4 9 U E l D Q U 5 l d C 9 Q S U N B T m V 0 L 0 F u b n V h b F J l c G 9 y d C 9 0 Y m w 3 L n t U b 3 R h b C w z M X 0 m c X V v d D s s J n F 1 b 3 Q 7 T 2 R i Y y 5 E Y X R h U 2 9 1 c m N l X F w v M S 9 k c 2 4 9 U E l D Q U 5 l d C 9 Q S U N B T m V 0 L 0 F u b n V h b F J l c G 9 y d C 9 0 Y m w 3 L n t U b 3 R h b C A o J S k s M z J 9 J n F 1 b 3 Q 7 X S w m c X V v d D t S Z W x h d G l v b n N o a X B J b m Z v J n F 1 b 3 Q 7 O l t d f S I g L z 4 8 L 1 N 0 Y W J s Z U V u d H J p Z X M + P C 9 J d G V t P j x J d G V t P j x J d G V t T G 9 j Y X R p b 2 4 + P E l 0 Z W 1 U e X B l P k Z v c m 1 1 b G E 8 L 0 l 0 Z W 1 U e X B l P j x J d G V t U G F 0 a D 5 T Z W N 0 a W 9 u M S 9 0 Y m w 3 L 1 N v d X J j Z T w v S X R l b V B h d G g + P C 9 J d G V t T G 9 j Y X R p b 2 4 + P F N 0 Y W J s Z U V u d H J p Z X M g L z 4 8 L 0 l 0 Z W 0 + P E l 0 Z W 0 + P E l 0 Z W 1 M b 2 N h d G l v b j 4 8 S X R l b V R 5 c G U + R m 9 y b X V s Y T w v S X R l b V R 5 c G U + P E l 0 Z W 1 Q Y X R o P l N l Y 3 R p b 2 4 x L 3 R i b D c v U E l D Q U 5 l d E F u b 2 5 f R G F 0 Y W J h c 2 U 8 L 0 l 0 Z W 1 Q Y X R o P j w v S X R l b U x v Y 2 F 0 a W 9 u P j x T d G F i b G V F b n R y a W V z I C 8 + P C 9 J d G V t P j x J d G V t P j x J d G V t T G 9 j Y X R p b 2 4 + P E l 0 Z W 1 U e X B l P k Z v c m 1 1 b G E 8 L 0 l 0 Z W 1 U e X B l P j x J d G V t U G F 0 a D 5 T Z W N 0 a W 9 u M S 9 0 Y m w 3 L 2 R i b 1 9 T Y 2 h l b W E 8 L 0 l 0 Z W 1 Q Y X R o P j w v S X R l b U x v Y 2 F 0 a W 9 u P j x T d G F i b G V F b n R y a W V z I C 8 + P C 9 J d G V t P j x J d G V t P j x J d G V t T G 9 j Y X R p b 2 4 + P E l 0 Z W 1 U e X B l P k Z v c m 1 1 b G E 8 L 0 l 0 Z W 1 U e X B l P j x J d G V t U G F 0 a D 5 T Z W N 0 a W 9 u M S 9 0 Y m w 3 L 3 R i b D d f V G F i b G U 8 L 0 l 0 Z W 1 Q Y X R o P j w v S X R l b U x v Y 2 F 0 a W 9 u P j x T d G F i b G V F b n R y a W V z I C 8 + P C 9 J d G V t P j x J d G V t P j x J d G V t T G 9 j Y X R p b 2 4 + P E l 0 Z W 1 U e X B l P k Z v c m 1 1 b G E 8 L 0 l 0 Z W 1 U e X B l P j x J d G V t U G F 0 a D 5 T Z W N 0 a W 9 u M S 9 0 Y m w 3 L 1 N v c n R l Z C U y M F J v d 3 M 8 L 0 l 0 Z W 1 Q Y X R o P j w v S X R l b U x v Y 2 F 0 a W 9 u P j x T d G F i b G V F b n R y a W V z I C 8 + P C 9 J d G V t P j x J d G V t P j x J d G V t T G 9 j Y X R p b 2 4 + P E l 0 Z W 1 U e X B l P k Z v c m 1 1 b G E 8 L 0 l 0 Z W 1 U e X B l P j x J d G V t U G F 0 a D 5 T Z W N 0 a W 9 u M S 9 0 Y m w 3 L 1 J l b W 9 2 Z W Q l M j B D b 2 x 1 b W 5 z P C 9 J d G V t U G F 0 a D 4 8 L 0 l 0 Z W 1 M b 2 N h d G l v b j 4 8 U 3 R h Y m x l R W 5 0 c m l l c y A v P j w v S X R l b T 4 8 S X R l b T 4 8 S X R l b U x v Y 2 F 0 a W 9 u P j x J d G V t V H l w Z T 5 G b 3 J t d W x h P C 9 J d G V t V H l w Z T 4 8 S X R l b V B h d G g + U 2 V j d G l v b j E v d G J s O 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O C 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R m l s b E V y c m 9 y Q 2 9 1 b n Q i I F Z h b H V l P S J s M C I g L z 4 8 R W 5 0 c n k g V H l w Z T 0 i U X V l c n l J R C I g V m F s d W U 9 I n N l O W N h Z j U 3 N y 0 x M z F l L T Q 1 N D A t O D I 3 O S 0 z M m Q 4 Z j F m N z V i Y m Y i I C 8 + P E V u d H J 5 I F R 5 c G U 9 I k Z p b G x F c n J v c k N v Z G U i I F Z h b H V l P S J z V W 5 r b m 9 3 b i I g L z 4 8 R W 5 0 c n k g V H l w Z T 0 i R m l s b E x h c 3 R V c G R h d G V k I i B W Y W x 1 Z T 0 i Z D I w M j A t M T I t M T Z U M T Q 6 M z Q 6 M j k u M z k y M D Q y N V o i I C 8 + P E V u d H J 5 I F R 5 c G U 9 I k Z p b G x D b 3 V u d C I g V m F s d W U 9 I m w 0 M C I g L z 4 8 R W 5 0 c n k g V H l w Z T 0 i R m l s b E N v b H V t b l R 5 c G V z I i B W Y W x 1 Z T 0 i c 0 J n S U d B Z 1 l D Q m d J R 0 F n W U N C Z z 0 9 I i A v P j x F b n R y e S B U e X B l P S J G a W x s Q 2 9 s d W 1 u T m F t Z X M i I F Z h b H V l P S J z W y Z x d W 9 0 O 1 l l Y X I m c X V v d D s s J n F 1 b 3 Q 7 R 1 J B U E h B W E l T U 1 B B T i Z x d W 9 0 O y w m c X V v d D t N b 2 5 0 a C Z x d W 9 0 O y w m c X V v d D t c d T A w M 2 M x J n F 1 b 3 Q 7 L C Z x d W 9 0 O 1 x 1 M D A z Y z E g K C U p J n F 1 b 3 Q 7 L C Z x d W 9 0 O z E t N C Z x d W 9 0 O y w m c X V v d D s x L T Q g K C U p J n F 1 b 3 Q 7 L C Z x d W 9 0 O z U t M T A m c X V v d D s s J n F 1 b 3 Q 7 N S 0 x M C A o J S k m c X V v d D s s J n F 1 b 3 Q 7 M T E t M T U m c X V v d D s s J n F 1 b 3 Q 7 M T E t M T U g K C U p J n F 1 b 3 Q 7 L C Z x d W 9 0 O 1 R v d G F s J n F 1 b 3 Q 7 L C Z x d W 9 0 O 1 R v d G F s I C g l K S Z x d W 9 0 O 1 0 i I C 8 + P E V u d H J 5 I F R 5 c G U 9 I k F k Z G V k V G 9 E Y X R h T W 9 k Z W w i I F Z h b H V l P S J s M C 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0 9 k Y m M u R G F 0 Y V N v d X J j Z V x c L z E v Z H N u P V B J Q 0 F O Z X Q v U E l D Q U 5 l d C 9 B b m 5 1 Y W x S Z X B v c n Q v d G J s O C 5 7 W W V h c i w w f S Z x d W 9 0 O y w m c X V v d D t P Z G J j L k R h d G F T b 3 V y Y 2 V c X C 8 x L 2 R z b j 1 Q S U N B T m V 0 L 1 B J Q 0 F O Z X Q v Q W 5 u d W F s U m V w b 3 J 0 L 3 R i b D g u e 0 d S Q V B I Q V h J U 1 N Q Q U 4 s M X 0 m c X V v d D s s J n F 1 b 3 Q 7 T 2 R i Y y 5 E Y X R h U 2 9 1 c m N l X F w v M S 9 k c 2 4 9 U E l D Q U 5 l d C 9 Q S U N B T m V 0 L 0 F u b n V h b F J l c G 9 y d C 9 0 Y m w 4 L n t N b 2 5 0 a C w y f S Z x d W 9 0 O y w m c X V v d D t P Z G J j L k R h d G F T b 3 V y Y 2 V c X C 8 x L 2 R z b j 1 Q S U N B T m V 0 L 1 B J Q 0 F O Z X Q v Q W 5 u d W F s U m V w b 3 J 0 L 3 R i b D g u e 1 x 1 M D A z Y z E s M 3 0 m c X V v d D s s J n F 1 b 3 Q 7 T 2 R i Y y 5 E Y X R h U 2 9 1 c m N l X F w v M S 9 k c 2 4 9 U E l D Q U 5 l d C 9 Q S U N B T m V 0 L 0 F u b n V h b F J l c G 9 y d C 9 0 Y m w 4 L n t c d T A w M 2 M x I C g l K S w 0 f S Z x d W 9 0 O y w m c X V v d D t P Z G J j L k R h d G F T b 3 V y Y 2 V c X C 8 x L 2 R z b j 1 Q S U N B T m V 0 L 1 B J Q 0 F O Z X Q v Q W 5 u d W F s U m V w b 3 J 0 L 3 R i b D g u e z E t N C w 1 f S Z x d W 9 0 O y w m c X V v d D t P Z G J j L k R h d G F T b 3 V y Y 2 V c X C 8 x L 2 R z b j 1 Q S U N B T m V 0 L 1 B J Q 0 F O Z X Q v Q W 5 u d W F s U m V w b 3 J 0 L 3 R i b D g u e z E t N C A o J S k s N n 0 m c X V v d D s s J n F 1 b 3 Q 7 T 2 R i Y y 5 E Y X R h U 2 9 1 c m N l X F w v M S 9 k c 2 4 9 U E l D Q U 5 l d C 9 Q S U N B T m V 0 L 0 F u b n V h b F J l c G 9 y d C 9 0 Y m w 4 L n s 1 L T E w L D d 9 J n F 1 b 3 Q 7 L C Z x d W 9 0 O 0 9 k Y m M u R G F 0 Y V N v d X J j Z V x c L z E v Z H N u P V B J Q 0 F O Z X Q v U E l D Q U 5 l d C 9 B b m 5 1 Y W x S Z X B v c n Q v d G J s O C 5 7 N S 0 x M C A o J S k s O H 0 m c X V v d D s s J n F 1 b 3 Q 7 T 2 R i Y y 5 E Y X R h U 2 9 1 c m N l X F w v M S 9 k c 2 4 9 U E l D Q U 5 l d C 9 Q S U N B T m V 0 L 0 F u b n V h b F J l c G 9 y d C 9 0 Y m w 4 L n s x M S 0 x N S w 5 f S Z x d W 9 0 O y w m c X V v d D t P Z G J j L k R h d G F T b 3 V y Y 2 V c X C 8 x L 2 R z b j 1 Q S U N B T m V 0 L 1 B J Q 0 F O Z X Q v Q W 5 u d W F s U m V w b 3 J 0 L 3 R i b D g u e z E x L T E 1 I C g l K S w x M H 0 m c X V v d D s s J n F 1 b 3 Q 7 T 2 R i Y y 5 E Y X R h U 2 9 1 c m N l X F w v M S 9 k c 2 4 9 U E l D Q U 5 l d C 9 Q S U N B T m V 0 L 0 F u b n V h b F J l c G 9 y d C 9 0 Y m w 4 L n t U b 3 R h b C w x M X 0 m c X V v d D s s J n F 1 b 3 Q 7 T 2 R i Y y 5 E Y X R h U 2 9 1 c m N l X F w v M S 9 k c 2 4 9 U E l D Q U 5 l d C 9 Q S U N B T m V 0 L 0 F u b n V h b F J l c G 9 y d C 9 0 Y m w 4 L n t U b 3 R h b C A o J S k s M T J 9 J n F 1 b 3 Q 7 X S w m c X V v d D t D b 2 x 1 b W 5 D b 3 V u d C Z x d W 9 0 O z o x M y w m c X V v d D t L Z X l D b 2 x 1 b W 5 O Y W 1 l c y Z x d W 9 0 O z p b X S w m c X V v d D t D b 2 x 1 b W 5 J Z G V u d G l 0 a W V z J n F 1 b 3 Q 7 O l s m c X V v d D t P Z G J j L k R h d G F T b 3 V y Y 2 V c X C 8 x L 2 R z b j 1 Q S U N B T m V 0 L 1 B J Q 0 F O Z X Q v Q W 5 u d W F s U m V w b 3 J 0 L 3 R i b D g u e 1 l l Y X I s M H 0 m c X V v d D s s J n F 1 b 3 Q 7 T 2 R i Y y 5 E Y X R h U 2 9 1 c m N l X F w v M S 9 k c 2 4 9 U E l D Q U 5 l d C 9 Q S U N B T m V 0 L 0 F u b n V h b F J l c G 9 y d C 9 0 Y m w 4 L n t H U k F Q S E F Y S V N T U E F O L D F 9 J n F 1 b 3 Q 7 L C Z x d W 9 0 O 0 9 k Y m M u R G F 0 Y V N v d X J j Z V x c L z E v Z H N u P V B J Q 0 F O Z X Q v U E l D Q U 5 l d C 9 B b m 5 1 Y W x S Z X B v c n Q v d G J s O C 5 7 T W 9 u d G g s M n 0 m c X V v d D s s J n F 1 b 3 Q 7 T 2 R i Y y 5 E Y X R h U 2 9 1 c m N l X F w v M S 9 k c 2 4 9 U E l D Q U 5 l d C 9 Q S U N B T m V 0 L 0 F u b n V h b F J l c G 9 y d C 9 0 Y m w 4 L n t c d T A w M 2 M x L D N 9 J n F 1 b 3 Q 7 L C Z x d W 9 0 O 0 9 k Y m M u R G F 0 Y V N v d X J j Z V x c L z E v Z H N u P V B J Q 0 F O Z X Q v U E l D Q U 5 l d C 9 B b m 5 1 Y W x S Z X B v c n Q v d G J s O C 5 7 X H U w M D N j M S A o J S k s N H 0 m c X V v d D s s J n F 1 b 3 Q 7 T 2 R i Y y 5 E Y X R h U 2 9 1 c m N l X F w v M S 9 k c 2 4 9 U E l D Q U 5 l d C 9 Q S U N B T m V 0 L 0 F u b n V h b F J l c G 9 y d C 9 0 Y m w 4 L n s x L T Q s N X 0 m c X V v d D s s J n F 1 b 3 Q 7 T 2 R i Y y 5 E Y X R h U 2 9 1 c m N l X F w v M S 9 k c 2 4 9 U E l D Q U 5 l d C 9 Q S U N B T m V 0 L 0 F u b n V h b F J l c G 9 y d C 9 0 Y m w 4 L n s x L T Q g K C U p L D Z 9 J n F 1 b 3 Q 7 L C Z x d W 9 0 O 0 9 k Y m M u R G F 0 Y V N v d X J j Z V x c L z E v Z H N u P V B J Q 0 F O Z X Q v U E l D Q U 5 l d C 9 B b m 5 1 Y W x S Z X B v c n Q v d G J s O C 5 7 N S 0 x M C w 3 f S Z x d W 9 0 O y w m c X V v d D t P Z G J j L k R h d G F T b 3 V y Y 2 V c X C 8 x L 2 R z b j 1 Q S U N B T m V 0 L 1 B J Q 0 F O Z X Q v Q W 5 u d W F s U m V w b 3 J 0 L 3 R i b D g u e z U t M T A g K C U p L D h 9 J n F 1 b 3 Q 7 L C Z x d W 9 0 O 0 9 k Y m M u R G F 0 Y V N v d X J j Z V x c L z E v Z H N u P V B J Q 0 F O Z X Q v U E l D Q U 5 l d C 9 B b m 5 1 Y W x S Z X B v c n Q v d G J s O C 5 7 M T E t M T U s O X 0 m c X V v d D s s J n F 1 b 3 Q 7 T 2 R i Y y 5 E Y X R h U 2 9 1 c m N l X F w v M S 9 k c 2 4 9 U E l D Q U 5 l d C 9 Q S U N B T m V 0 L 0 F u b n V h b F J l c G 9 y d C 9 0 Y m w 4 L n s x M S 0 x N S A o J S k s M T B 9 J n F 1 b 3 Q 7 L C Z x d W 9 0 O 0 9 k Y m M u R G F 0 Y V N v d X J j Z V x c L z E v Z H N u P V B J Q 0 F O Z X Q v U E l D Q U 5 l d C 9 B b m 5 1 Y W x S Z X B v c n Q v d G J s O C 5 7 V G 9 0 Y W w s M T F 9 J n F 1 b 3 Q 7 L C Z x d W 9 0 O 0 9 k Y m M u R G F 0 Y V N v d X J j Z V x c L z E v Z H N u P V B J Q 0 F O Z X Q v U E l D Q U 5 l d C 9 B b m 5 1 Y W x S Z X B v c n Q v d G J s O C 5 7 V G 9 0 Y W w g K C U p L D E y f S Z x d W 9 0 O 1 0 s J n F 1 b 3 Q 7 U m V s Y X R p b 2 5 z a G l w S W 5 m b y Z x d W 9 0 O z p b X X 0 i I C 8 + P C 9 T d G F i b G V F b n R y a W V z P j w v S X R l b T 4 8 S X R l b T 4 8 S X R l b U x v Y 2 F 0 a W 9 u P j x J d G V t V H l w Z T 5 G b 3 J t d W x h P C 9 J d G V t V H l w Z T 4 8 S X R l b V B h d G g + U 2 V j d G l v b j E v d G J s O C 9 T b 3 V y Y 2 U 8 L 0 l 0 Z W 1 Q Y X R o P j w v S X R l b U x v Y 2 F 0 a W 9 u P j x T d G F i b G V F b n R y a W V z I C 8 + P C 9 J d G V t P j x J d G V t P j x J d G V t T G 9 j Y X R p b 2 4 + P E l 0 Z W 1 U e X B l P k Z v c m 1 1 b G E 8 L 0 l 0 Z W 1 U e X B l P j x J d G V t U G F 0 a D 5 T Z W N 0 a W 9 u M S 9 0 Y m w 4 L 1 B J Q 0 F O Z X R B b m 9 u X 0 R h d G F i Y X N l P C 9 J d G V t U G F 0 a D 4 8 L 0 l 0 Z W 1 M b 2 N h d G l v b j 4 8 U 3 R h Y m x l R W 5 0 c m l l c y A v P j w v S X R l b T 4 8 S X R l b T 4 8 S X R l b U x v Y 2 F 0 a W 9 u P j x J d G V t V H l w Z T 5 G b 3 J t d W x h P C 9 J d G V t V H l w Z T 4 8 S X R l b V B h d G g + U 2 V j d G l v b j E v d G J s O C 9 k Y m 9 f U 2 N o Z W 1 h P C 9 J d G V t U G F 0 a D 4 8 L 0 l 0 Z W 1 M b 2 N h d G l v b j 4 8 U 3 R h Y m x l R W 5 0 c m l l c y A v P j w v S X R l b T 4 8 S X R l b T 4 8 S X R l b U x v Y 2 F 0 a W 9 u P j x J d G V t V H l w Z T 5 G b 3 J t d W x h P C 9 J d G V t V H l w Z T 4 8 S X R l b V B h d G g + U 2 V j d G l v b j E v d G J s O C 9 0 Y m w 4 X 1 R h Y m x l P C 9 J d G V t U G F 0 a D 4 8 L 0 l 0 Z W 1 M b 2 N h d G l v b j 4 8 U 3 R h Y m x l R W 5 0 c m l l c y A v P j w v S X R l b T 4 8 S X R l b T 4 8 S X R l b U x v Y 2 F 0 a W 9 u P j x J d G V t V H l w Z T 5 G b 3 J t d W x h P C 9 J d G V t V H l w Z T 4 8 S X R l b V B h d G g + U 2 V j d G l v b j E v d G J s O C 9 T b 3 J 0 Z W Q l M j B S b 3 d z P C 9 J d G V t U G F 0 a D 4 8 L 0 l 0 Z W 1 M b 2 N h d G l v b j 4 8 U 3 R h Y m x l R W 5 0 c m l l c y A v P j w v S X R l b T 4 8 S X R l b T 4 8 S X R l b U x v Y 2 F 0 a W 9 u P j x J d G V t V H l w Z T 5 G b 3 J t d W x h P C 9 J d G V t V H l w Z T 4 8 S X R l b V B h d G g + U 2 V j d G l v b j E v d G J s O C 9 S Z W 1 v d m V k J T I w Q 2 9 s d W 1 u c z w v S X R l b V B h d G g + P C 9 J d G V t T G 9 j Y X R p b 2 4 + P F N 0 Y W J s Z U V u d H J p Z X M g L z 4 8 L 0 l 0 Z W 0 + P E l 0 Z W 0 + P E l 0 Z W 1 M b 2 N h d G l v b j 4 8 S X R l b V R 5 c G U + R m 9 y b X V s Y T w v S X R l b V R 5 c G U + P E l 0 Z W 1 Q Y X R o P l N l Y 3 R p b 2 4 x L 3 R i b D k 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k i I C 8 + P E V u d H J 5 I F R 5 c G U 9 I k Z p b G x l Z E N v b X B s Z X R l U m V z d W x 0 V G 9 X b 3 J r c 2 h l Z X Q i I F Z h b H V l P S J s M S I g L z 4 8 R W 5 0 c n k g V H l w Z T 0 i U m V j b 3 Z l c n l U Y X J n Z X R T a G V l d C I g V m F s d W U 9 I n N T a G V l d D Y i I C 8 + P E V u d H J 5 I F R 5 c G U 9 I l J l Y 2 9 2 Z X J 5 V G F y Z 2 V 0 Q 2 9 s d W 1 u I i B W Y W x 1 Z T 0 i b D E i I C 8 + P E V u d H J 5 I F R 5 c G U 9 I l J l Y 2 9 2 Z X J 5 V G F y Z 2 V 0 U m 9 3 I i B W Y W x 1 Z T 0 i b D E i I C 8 + P E V u d H J 5 I F R 5 c G U 9 I k Z p b G x M Y X N 0 V X B k Y X R l Z C I g V m F s d W U 9 I m Q y M D I w L T E y L T A 3 V D E 3 O j I z O j E x L j Q 0 M j U z M D Z a I i A v P j x F b n R y e S B U e X B l P S J R d W V y e U l E I i B W Y W x 1 Z T 0 i c z Z k O D c 0 N z Q z L T Y 4 N z A t N D A 4 N S 0 5 N z E 5 L T E 5 O G M z M j Q 5 M m Y 5 Z S I g L z 4 8 R W 5 0 c n k g V H l w Z T 0 i R m l s b E N v b H V t b l R 5 c G V z I i B W Y W x 1 Z T 0 i c 0 J n W U N C Z 0 l H Q W d Z Q 0 J n S U d B Z 1 l D Q m d J R 0 F n W U N C Z 0 l H Q W d Z Q 0 J n P T 0 i I C 8 + P E V u d H J 5 I F R 5 c G U 9 I k Z p b G x D b 2 x 1 b W 5 O Y W 1 l c y I g V m F s d W U 9 I n N b J n F 1 b 3 Q 7 W W V h c i Z x d W 9 0 O y w m c X V v d D t P c m d h b m l z Y X R p b 2 4 m c X V v d D s s J n F 1 b 3 Q 7 S m F u d W F y e S Z x d W 9 0 O y w m c X V v d D t K Y W 5 1 Y X J 5 I C g l K S Z x d W 9 0 O y w m c X V v d D t G Z W J y d W F y e S Z x d W 9 0 O y w m c X V v d D t G Z W J y d W F y e S A o J S k m c X V v d D s s J n F 1 b 3 Q 7 T W F y Y 2 g m c X V v d D s s J n F 1 b 3 Q 7 T W F y Y 2 g g K C U p J n F 1 b 3 Q 7 L C Z x d W 9 0 O 0 F w c m l s J n F 1 b 3 Q 7 L C Z x d W 9 0 O 0 F w c m l s I C g l K S Z x d W 9 0 O y w m c X V v d D t N Y X k m c X V v d D s s J n F 1 b 3 Q 7 T W F 5 I C g l K S Z x d W 9 0 O y w m c X V v d D t K d W 5 l J n F 1 b 3 Q 7 L C Z x d W 9 0 O 0 p 1 b m U g K C U p J n F 1 b 3 Q 7 L C Z x d W 9 0 O 0 p 1 b H k m c X V v d D s s J n F 1 b 3 Q 7 S n V s e S A o J S k m c X V v d D s s J n F 1 b 3 Q 7 Q X V n d X N 0 J n F 1 b 3 Q 7 L C Z x d W 9 0 O 0 F 1 Z 3 V z d C A o J S k m c X V v d D s s J n F 1 b 3 Q 7 U 2 V w d G V t Y m V y J n F 1 b 3 Q 7 L C Z x d W 9 0 O 1 N l c H R l b W J l c i A o J S k m c X V v d D s s J n F 1 b 3 Q 7 T 2 N 0 b 2 J l c i Z x d W 9 0 O y w m c X V v d D t P Y 3 R v Y m V y I C g l K S Z x d W 9 0 O y w m c X V v d D t O b 3 Z l b W J l c i Z x d W 9 0 O y w m c X V v d D t O b 3 Z l b W J l c i A o J S k m c X V v d D s s J n F 1 b 3 Q 7 R G V j Z W 1 i Z X I m c X V v d D s s J n F 1 b 3 Q 7 R G V j Z W 1 i Z X I g K C U p J n F 1 b 3 Q 7 L C Z x d W 9 0 O 1 R v d G F s J n F 1 b 3 Q 7 L C Z x d W 9 0 O 1 R v d G F s I C g l K S Z x d W 9 0 O 1 0 i I C 8 + P E V u d H J 5 I F R 5 c G U 9 I k Z p b G x F c n J v c k N v d W 5 0 I i B W Y W x 1 Z T 0 i b D A i I C 8 + P E V u d H J 5 I F R 5 c G U 9 I k Z p b G x T d G F 0 d X M i I F Z h b H V l P S J z Q 2 9 t c G x l d G U i I C 8 + P E V u d H J 5 I F R 5 c G U 9 I k Z p b G x F c n J v c k N v Z G U i I F Z h b H V l P S J z V W 5 r b m 9 3 b i I g L z 4 8 R W 5 0 c n k g V H l w Z T 0 i R m l s b E N v d W 5 0 I i B W Y W x 1 Z T 0 i b D E w M C I g L z 4 8 R W 5 0 c n k g V H l w Z T 0 i U m V s Y X R p b 2 5 z a G l w S W 5 m b 0 N v b n R h a W 5 l c i I g V m F s d W U 9 I n N 7 J n F 1 b 3 Q 7 Y 2 9 s d W 1 u Q 2 9 1 b n Q m c X V v d D s 6 M j g s J n F 1 b 3 Q 7 a 2 V 5 Q 2 9 s d W 1 u T m F t Z X M m c X V v d D s 6 W 1 0 s J n F 1 b 3 Q 7 c X V l c n l S Z W x h d G l v b n N o a X B z J n F 1 b 3 Q 7 O l t d L C Z x d W 9 0 O 2 N v b H V t b k l k Z W 5 0 a X R p Z X M m c X V v d D s 6 W y Z x d W 9 0 O 0 9 k Y m M u R G F 0 Y V N v d X J j Z V x c L z E v Z H N u P V B J Q 0 F O Z X Q v U E l D Q U 5 l d C 9 B b m 5 1 Y W x S Z X B v c n Q v d G J s O S 5 7 W W V h c i w w f S Z x d W 9 0 O y w m c X V v d D t P Z G J j L k R h d G F T b 3 V y Y 2 V c X C 8 x L 2 R z b j 1 Q S U N B T m V 0 L 1 B J Q 0 F O Z X Q v Q W 5 u d W F s U m V w b 3 J 0 L 3 R i b D k u e 0 9 y Z 2 F u a X N h d G l v b i w x f S Z x d W 9 0 O y w m c X V v d D t P Z G J j L k R h d G F T b 3 V y Y 2 V c X C 8 x L 2 R z b j 1 Q S U N B T m V 0 L 1 B J Q 0 F O Z X Q v Q W 5 u d W F s U m V w b 3 J 0 L 3 R i b D k u e 0 p h b n V h c n k s M n 0 m c X V v d D s s J n F 1 b 3 Q 7 T 2 R i Y y 5 E Y X R h U 2 9 1 c m N l X F w v M S 9 k c 2 4 9 U E l D Q U 5 l d C 9 Q S U N B T m V 0 L 0 F u b n V h b F J l c G 9 y d C 9 0 Y m w 5 L n t K Y W 5 1 Y X J 5 I C g l K S w z f S Z x d W 9 0 O y w m c X V v d D t P Z G J j L k R h d G F T b 3 V y Y 2 V c X C 8 x L 2 R z b j 1 Q S U N B T m V 0 L 1 B J Q 0 F O Z X Q v Q W 5 u d W F s U m V w b 3 J 0 L 3 R i b D k u e 0 Z l Y n J 1 Y X J 5 L D R 9 J n F 1 b 3 Q 7 L C Z x d W 9 0 O 0 9 k Y m M u R G F 0 Y V N v d X J j Z V x c L z E v Z H N u P V B J Q 0 F O Z X Q v U E l D Q U 5 l d C 9 B b m 5 1 Y W x S Z X B v c n Q v d G J s O S 5 7 R m V i c n V h c n k g K C U p L D V 9 J n F 1 b 3 Q 7 L C Z x d W 9 0 O 0 9 k Y m M u R G F 0 Y V N v d X J j Z V x c L z E v Z H N u P V B J Q 0 F O Z X Q v U E l D Q U 5 l d C 9 B b m 5 1 Y W x S Z X B v c n Q v d G J s O S 5 7 T W F y Y 2 g s N n 0 m c X V v d D s s J n F 1 b 3 Q 7 T 2 R i Y y 5 E Y X R h U 2 9 1 c m N l X F w v M S 9 k c 2 4 9 U E l D Q U 5 l d C 9 Q S U N B T m V 0 L 0 F u b n V h b F J l c G 9 y d C 9 0 Y m w 5 L n t N Y X J j a C A o J S k s N 3 0 m c X V v d D s s J n F 1 b 3 Q 7 T 2 R i Y y 5 E Y X R h U 2 9 1 c m N l X F w v M S 9 k c 2 4 9 U E l D Q U 5 l d C 9 Q S U N B T m V 0 L 0 F u b n V h b F J l c G 9 y d C 9 0 Y m w 5 L n t B c H J p b C w 4 f S Z x d W 9 0 O y w m c X V v d D t P Z G J j L k R h d G F T b 3 V y Y 2 V c X C 8 x L 2 R z b j 1 Q S U N B T m V 0 L 1 B J Q 0 F O Z X Q v Q W 5 u d W F s U m V w b 3 J 0 L 3 R i b D k u e 0 F w c m l s I C g l K S w 5 f S Z x d W 9 0 O y w m c X V v d D t P Z G J j L k R h d G F T b 3 V y Y 2 V c X C 8 x L 2 R z b j 1 Q S U N B T m V 0 L 1 B J Q 0 F O Z X Q v Q W 5 u d W F s U m V w b 3 J 0 L 3 R i b D k u e 0 1 h e S w x M H 0 m c X V v d D s s J n F 1 b 3 Q 7 T 2 R i Y y 5 E Y X R h U 2 9 1 c m N l X F w v M S 9 k c 2 4 9 U E l D Q U 5 l d C 9 Q S U N B T m V 0 L 0 F u b n V h b F J l c G 9 y d C 9 0 Y m w 5 L n t N Y X k g K C U p L D E x f S Z x d W 9 0 O y w m c X V v d D t P Z G J j L k R h d G F T b 3 V y Y 2 V c X C 8 x L 2 R z b j 1 Q S U N B T m V 0 L 1 B J Q 0 F O Z X Q v Q W 5 u d W F s U m V w b 3 J 0 L 3 R i b D k u e 0 p 1 b m U s M T J 9 J n F 1 b 3 Q 7 L C Z x d W 9 0 O 0 9 k Y m M u R G F 0 Y V N v d X J j Z V x c L z E v Z H N u P V B J Q 0 F O Z X Q v U E l D Q U 5 l d C 9 B b m 5 1 Y W x S Z X B v c n Q v d G J s O S 5 7 S n V u Z S A o J S k s M T N 9 J n F 1 b 3 Q 7 L C Z x d W 9 0 O 0 9 k Y m M u R G F 0 Y V N v d X J j Z V x c L z E v Z H N u P V B J Q 0 F O Z X Q v U E l D Q U 5 l d C 9 B b m 5 1 Y W x S Z X B v c n Q v d G J s O S 5 7 S n V s e S w x N H 0 m c X V v d D s s J n F 1 b 3 Q 7 T 2 R i Y y 5 E Y X R h U 2 9 1 c m N l X F w v M S 9 k c 2 4 9 U E l D Q U 5 l d C 9 Q S U N B T m V 0 L 0 F u b n V h b F J l c G 9 y d C 9 0 Y m w 5 L n t K d W x 5 I C g l K S w x N X 0 m c X V v d D s s J n F 1 b 3 Q 7 T 2 R i Y y 5 E Y X R h U 2 9 1 c m N l X F w v M S 9 k c 2 4 9 U E l D Q U 5 l d C 9 Q S U N B T m V 0 L 0 F u b n V h b F J l c G 9 y d C 9 0 Y m w 5 L n t B d W d 1 c 3 Q s M T Z 9 J n F 1 b 3 Q 7 L C Z x d W 9 0 O 0 9 k Y m M u R G F 0 Y V N v d X J j Z V x c L z E v Z H N u P V B J Q 0 F O Z X Q v U E l D Q U 5 l d C 9 B b m 5 1 Y W x S Z X B v c n Q v d G J s O S 5 7 Q X V n d X N 0 I C g l K S w x N 3 0 m c X V v d D s s J n F 1 b 3 Q 7 T 2 R i Y y 5 E Y X R h U 2 9 1 c m N l X F w v M S 9 k c 2 4 9 U E l D Q U 5 l d C 9 Q S U N B T m V 0 L 0 F u b n V h b F J l c G 9 y d C 9 0 Y m w 5 L n t T Z X B 0 Z W 1 i Z X I s M T h 9 J n F 1 b 3 Q 7 L C Z x d W 9 0 O 0 9 k Y m M u R G F 0 Y V N v d X J j Z V x c L z E v Z H N u P V B J Q 0 F O Z X Q v U E l D Q U 5 l d C 9 B b m 5 1 Y W x S Z X B v c n Q v d G J s O S 5 7 U 2 V w d G V t Y m V y I C g l K S w x O X 0 m c X V v d D s s J n F 1 b 3 Q 7 T 2 R i Y y 5 E Y X R h U 2 9 1 c m N l X F w v M S 9 k c 2 4 9 U E l D Q U 5 l d C 9 Q S U N B T m V 0 L 0 F u b n V h b F J l c G 9 y d C 9 0 Y m w 5 L n t P Y 3 R v Y m V y L D I w f S Z x d W 9 0 O y w m c X V v d D t P Z G J j L k R h d G F T b 3 V y Y 2 V c X C 8 x L 2 R z b j 1 Q S U N B T m V 0 L 1 B J Q 0 F O Z X Q v Q W 5 u d W F s U m V w b 3 J 0 L 3 R i b D k u e 0 9 j d G 9 i Z X I g K C U p L D I x f S Z x d W 9 0 O y w m c X V v d D t P Z G J j L k R h d G F T b 3 V y Y 2 V c X C 8 x L 2 R z b j 1 Q S U N B T m V 0 L 1 B J Q 0 F O Z X Q v Q W 5 u d W F s U m V w b 3 J 0 L 3 R i b D k u e 0 5 v d m V t Y m V y L D I y f S Z x d W 9 0 O y w m c X V v d D t P Z G J j L k R h d G F T b 3 V y Y 2 V c X C 8 x L 2 R z b j 1 Q S U N B T m V 0 L 1 B J Q 0 F O Z X Q v Q W 5 u d W F s U m V w b 3 J 0 L 3 R i b D k u e 0 5 v d m V t Y m V y I C g l K S w y M 3 0 m c X V v d D s s J n F 1 b 3 Q 7 T 2 R i Y y 5 E Y X R h U 2 9 1 c m N l X F w v M S 9 k c 2 4 9 U E l D Q U 5 l d C 9 Q S U N B T m V 0 L 0 F u b n V h b F J l c G 9 y d C 9 0 Y m w 5 L n t E Z W N l b W J l c i w y N H 0 m c X V v d D s s J n F 1 b 3 Q 7 T 2 R i Y y 5 E Y X R h U 2 9 1 c m N l X F w v M S 9 k c 2 4 9 U E l D Q U 5 l d C 9 Q S U N B T m V 0 L 0 F u b n V h b F J l c G 9 y d C 9 0 Y m w 5 L n t E Z W N l b W J l c i A o J S k s M j V 9 J n F 1 b 3 Q 7 L C Z x d W 9 0 O 0 9 k Y m M u R G F 0 Y V N v d X J j Z V x c L z E v Z H N u P V B J Q 0 F O Z X Q v U E l D Q U 5 l d C 9 B b m 5 1 Y W x S Z X B v c n Q v d G J s O S 5 7 V G 9 0 Y W w s M j Z 9 J n F 1 b 3 Q 7 L C Z x d W 9 0 O 0 9 k Y m M u R G F 0 Y V N v d X J j Z V x c L z E v Z H N u P V B J Q 0 F O Z X Q v U E l D Q U 5 l d C 9 B b m 5 1 Y W x S Z X B v c n Q v d G J s O S 5 7 V G 9 0 Y W w g K C U p L D I 3 f S Z x d W 9 0 O 1 0 s J n F 1 b 3 Q 7 Q 2 9 s d W 1 u Q 2 9 1 b n Q m c X V v d D s 6 M j g s J n F 1 b 3 Q 7 S 2 V 5 Q 2 9 s d W 1 u T m F t Z X M m c X V v d D s 6 W 1 0 s J n F 1 b 3 Q 7 Q 2 9 s d W 1 u S W R l b n R p d G l l c y Z x d W 9 0 O z p b J n F 1 b 3 Q 7 T 2 R i Y y 5 E Y X R h U 2 9 1 c m N l X F w v M S 9 k c 2 4 9 U E l D Q U 5 l d C 9 Q S U N B T m V 0 L 0 F u b n V h b F J l c G 9 y d C 9 0 Y m w 5 L n t Z Z W F y L D B 9 J n F 1 b 3 Q 7 L C Z x d W 9 0 O 0 9 k Y m M u R G F 0 Y V N v d X J j Z V x c L z E v Z H N u P V B J Q 0 F O Z X Q v U E l D Q U 5 l d C 9 B b m 5 1 Y W x S Z X B v c n Q v d G J s O S 5 7 T 3 J n Y W 5 p c 2 F 0 a W 9 u L D F 9 J n F 1 b 3 Q 7 L C Z x d W 9 0 O 0 9 k Y m M u R G F 0 Y V N v d X J j Z V x c L z E v Z H N u P V B J Q 0 F O Z X Q v U E l D Q U 5 l d C 9 B b m 5 1 Y W x S Z X B v c n Q v d G J s O S 5 7 S m F u d W F y e S w y f S Z x d W 9 0 O y w m c X V v d D t P Z G J j L k R h d G F T b 3 V y Y 2 V c X C 8 x L 2 R z b j 1 Q S U N B T m V 0 L 1 B J Q 0 F O Z X Q v Q W 5 u d W F s U m V w b 3 J 0 L 3 R i b D k u e 0 p h b n V h c n k g K C U p L D N 9 J n F 1 b 3 Q 7 L C Z x d W 9 0 O 0 9 k Y m M u R G F 0 Y V N v d X J j Z V x c L z E v Z H N u P V B J Q 0 F O Z X Q v U E l D Q U 5 l d C 9 B b m 5 1 Y W x S Z X B v c n Q v d G J s O S 5 7 R m V i c n V h c n k s N H 0 m c X V v d D s s J n F 1 b 3 Q 7 T 2 R i Y y 5 E Y X R h U 2 9 1 c m N l X F w v M S 9 k c 2 4 9 U E l D Q U 5 l d C 9 Q S U N B T m V 0 L 0 F u b n V h b F J l c G 9 y d C 9 0 Y m w 5 L n t G Z W J y d W F y e S A o J S k s N X 0 m c X V v d D s s J n F 1 b 3 Q 7 T 2 R i Y y 5 E Y X R h U 2 9 1 c m N l X F w v M S 9 k c 2 4 9 U E l D Q U 5 l d C 9 Q S U N B T m V 0 L 0 F u b n V h b F J l c G 9 y d C 9 0 Y m w 5 L n t N Y X J j a C w 2 f S Z x d W 9 0 O y w m c X V v d D t P Z G J j L k R h d G F T b 3 V y Y 2 V c X C 8 x L 2 R z b j 1 Q S U N B T m V 0 L 1 B J Q 0 F O Z X Q v Q W 5 u d W F s U m V w b 3 J 0 L 3 R i b D k u e 0 1 h c m N o I C g l K S w 3 f S Z x d W 9 0 O y w m c X V v d D t P Z G J j L k R h d G F T b 3 V y Y 2 V c X C 8 x L 2 R z b j 1 Q S U N B T m V 0 L 1 B J Q 0 F O Z X Q v Q W 5 u d W F s U m V w b 3 J 0 L 3 R i b D k u e 0 F w c m l s L D h 9 J n F 1 b 3 Q 7 L C Z x d W 9 0 O 0 9 k Y m M u R G F 0 Y V N v d X J j Z V x c L z E v Z H N u P V B J Q 0 F O Z X Q v U E l D Q U 5 l d C 9 B b m 5 1 Y W x S Z X B v c n Q v d G J s O S 5 7 Q X B y a W w g K C U p L D l 9 J n F 1 b 3 Q 7 L C Z x d W 9 0 O 0 9 k Y m M u R G F 0 Y V N v d X J j Z V x c L z E v Z H N u P V B J Q 0 F O Z X Q v U E l D Q U 5 l d C 9 B b m 5 1 Y W x S Z X B v c n Q v d G J s O S 5 7 T W F 5 L D E w f S Z x d W 9 0 O y w m c X V v d D t P Z G J j L k R h d G F T b 3 V y Y 2 V c X C 8 x L 2 R z b j 1 Q S U N B T m V 0 L 1 B J Q 0 F O Z X Q v Q W 5 u d W F s U m V w b 3 J 0 L 3 R i b D k u e 0 1 h e S A o J S k s M T F 9 J n F 1 b 3 Q 7 L C Z x d W 9 0 O 0 9 k Y m M u R G F 0 Y V N v d X J j Z V x c L z E v Z H N u P V B J Q 0 F O Z X Q v U E l D Q U 5 l d C 9 B b m 5 1 Y W x S Z X B v c n Q v d G J s O S 5 7 S n V u Z S w x M n 0 m c X V v d D s s J n F 1 b 3 Q 7 T 2 R i Y y 5 E Y X R h U 2 9 1 c m N l X F w v M S 9 k c 2 4 9 U E l D Q U 5 l d C 9 Q S U N B T m V 0 L 0 F u b n V h b F J l c G 9 y d C 9 0 Y m w 5 L n t K d W 5 l I C g l K S w x M 3 0 m c X V v d D s s J n F 1 b 3 Q 7 T 2 R i Y y 5 E Y X R h U 2 9 1 c m N l X F w v M S 9 k c 2 4 9 U E l D Q U 5 l d C 9 Q S U N B T m V 0 L 0 F u b n V h b F J l c G 9 y d C 9 0 Y m w 5 L n t K d W x 5 L D E 0 f S Z x d W 9 0 O y w m c X V v d D t P Z G J j L k R h d G F T b 3 V y Y 2 V c X C 8 x L 2 R z b j 1 Q S U N B T m V 0 L 1 B J Q 0 F O Z X Q v Q W 5 u d W F s U m V w b 3 J 0 L 3 R i b D k u e 0 p 1 b H k g K C U p L D E 1 f S Z x d W 9 0 O y w m c X V v d D t P Z G J j L k R h d G F T b 3 V y Y 2 V c X C 8 x L 2 R z b j 1 Q S U N B T m V 0 L 1 B J Q 0 F O Z X Q v Q W 5 u d W F s U m V w b 3 J 0 L 3 R i b D k u e 0 F 1 Z 3 V z d C w x N n 0 m c X V v d D s s J n F 1 b 3 Q 7 T 2 R i Y y 5 E Y X R h U 2 9 1 c m N l X F w v M S 9 k c 2 4 9 U E l D Q U 5 l d C 9 Q S U N B T m V 0 L 0 F u b n V h b F J l c G 9 y d C 9 0 Y m w 5 L n t B d W d 1 c 3 Q g K C U p L D E 3 f S Z x d W 9 0 O y w m c X V v d D t P Z G J j L k R h d G F T b 3 V y Y 2 V c X C 8 x L 2 R z b j 1 Q S U N B T m V 0 L 1 B J Q 0 F O Z X Q v Q W 5 u d W F s U m V w b 3 J 0 L 3 R i b D k u e 1 N l c H R l b W J l c i w x O H 0 m c X V v d D s s J n F 1 b 3 Q 7 T 2 R i Y y 5 E Y X R h U 2 9 1 c m N l X F w v M S 9 k c 2 4 9 U E l D Q U 5 l d C 9 Q S U N B T m V 0 L 0 F u b n V h b F J l c G 9 y d C 9 0 Y m w 5 L n t T Z X B 0 Z W 1 i Z X I g K C U p L D E 5 f S Z x d W 9 0 O y w m c X V v d D t P Z G J j L k R h d G F T b 3 V y Y 2 V c X C 8 x L 2 R z b j 1 Q S U N B T m V 0 L 1 B J Q 0 F O Z X Q v Q W 5 u d W F s U m V w b 3 J 0 L 3 R i b D k u e 0 9 j d G 9 i Z X I s M j B 9 J n F 1 b 3 Q 7 L C Z x d W 9 0 O 0 9 k Y m M u R G F 0 Y V N v d X J j Z V x c L z E v Z H N u P V B J Q 0 F O Z X Q v U E l D Q U 5 l d C 9 B b m 5 1 Y W x S Z X B v c n Q v d G J s O S 5 7 T 2 N 0 b 2 J l c i A o J S k s M j F 9 J n F 1 b 3 Q 7 L C Z x d W 9 0 O 0 9 k Y m M u R G F 0 Y V N v d X J j Z V x c L z E v Z H N u P V B J Q 0 F O Z X Q v U E l D Q U 5 l d C 9 B b m 5 1 Y W x S Z X B v c n Q v d G J s O S 5 7 T m 9 2 Z W 1 i Z X I s M j J 9 J n F 1 b 3 Q 7 L C Z x d W 9 0 O 0 9 k Y m M u R G F 0 Y V N v d X J j Z V x c L z E v Z H N u P V B J Q 0 F O Z X Q v U E l D Q U 5 l d C 9 B b m 5 1 Y W x S Z X B v c n Q v d G J s O S 5 7 T m 9 2 Z W 1 i Z X I g K C U p L D I z f S Z x d W 9 0 O y w m c X V v d D t P Z G J j L k R h d G F T b 3 V y Y 2 V c X C 8 x L 2 R z b j 1 Q S U N B T m V 0 L 1 B J Q 0 F O Z X Q v Q W 5 u d W F s U m V w b 3 J 0 L 3 R i b D k u e 0 R l Y 2 V t Y m V y L D I 0 f S Z x d W 9 0 O y w m c X V v d D t P Z G J j L k R h d G F T b 3 V y Y 2 V c X C 8 x L 2 R z b j 1 Q S U N B T m V 0 L 1 B J Q 0 F O Z X Q v Q W 5 u d W F s U m V w b 3 J 0 L 3 R i b D k u e 0 R l Y 2 V t Y m V y I C g l K S w y N X 0 m c X V v d D s s J n F 1 b 3 Q 7 T 2 R i Y y 5 E Y X R h U 2 9 1 c m N l X F w v M S 9 k c 2 4 9 U E l D Q U 5 l d C 9 Q S U N B T m V 0 L 0 F u b n V h b F J l c G 9 y d C 9 0 Y m w 5 L n t U b 3 R h b C w y N n 0 m c X V v d D s s J n F 1 b 3 Q 7 T 2 R i Y y 5 E Y X R h U 2 9 1 c m N l X F w v M S 9 k c 2 4 9 U E l D Q U 5 l d C 9 Q S U N B T m V 0 L 0 F u b n V h b F J l c G 9 y d C 9 0 Y m w 5 L n t U b 3 R h b C A o J S k s M j d 9 J n F 1 b 3 Q 7 X S w m c X V v d D t S Z W x h d G l v b n N o a X B J b m Z v J n F 1 b 3 Q 7 O l t d f S I g L z 4 8 R W 5 0 c n k g V H l w Z T 0 i Q W R k Z W R U b 0 R h d G F N b 2 R l b C I g V m F s d W U 9 I m w w I i A v P j w v U 3 R h Y m x l R W 5 0 c m l l c z 4 8 L 0 l 0 Z W 0 + P E l 0 Z W 0 + P E l 0 Z W 1 M b 2 N h d G l v b j 4 8 S X R l b V R 5 c G U + R m 9 y b X V s Y T w v S X R l b V R 5 c G U + P E l 0 Z W 1 Q Y X R o P l N l Y 3 R p b 2 4 x L 3 R i b D k v U 2 9 1 c m N l P C 9 J d G V t U G F 0 a D 4 8 L 0 l 0 Z W 1 M b 2 N h d G l v b j 4 8 U 3 R h Y m x l R W 5 0 c m l l c y A v P j w v S X R l b T 4 8 S X R l b T 4 8 S X R l b U x v Y 2 F 0 a W 9 u P j x J d G V t V H l w Z T 5 G b 3 J t d W x h P C 9 J d G V t V H l w Z T 4 8 S X R l b V B h d G g + U 2 V j d G l v b j E v d G J s O S 9 Q S U N B T m V 0 Q W 5 v b l 9 E Y X R h Y m F z Z T w v S X R l b V B h d G g + P C 9 J d G V t T G 9 j Y X R p b 2 4 + P F N 0 Y W J s Z U V u d H J p Z X M g L z 4 8 L 0 l 0 Z W 0 + P E l 0 Z W 0 + P E l 0 Z W 1 M b 2 N h d G l v b j 4 8 S X R l b V R 5 c G U + R m 9 y b X V s Y T w v S X R l b V R 5 c G U + P E l 0 Z W 1 Q Y X R o P l N l Y 3 R p b 2 4 x L 3 R i b D k v Z G J v X 1 N j a G V t Y T w v S X R l b V B h d G g + P C 9 J d G V t T G 9 j Y X R p b 2 4 + P F N 0 Y W J s Z U V u d H J p Z X M g L z 4 8 L 0 l 0 Z W 0 + P E l 0 Z W 0 + P E l 0 Z W 1 M b 2 N h d G l v b j 4 8 S X R l b V R 5 c G U + R m 9 y b X V s Y T w v S X R l b V R 5 c G U + P E l 0 Z W 1 Q Y X R o P l N l Y 3 R p b 2 4 x L 3 R i b D k v d G J s O V 9 U Y W J s Z T w v S X R l b V B h d G g + P C 9 J d G V t T G 9 j Y X R p b 2 4 + P F N 0 Y W J s Z U V u d H J p Z X M g L z 4 8 L 0 l 0 Z W 0 + P E l 0 Z W 0 + P E l 0 Z W 1 M b 2 N h d G l v b j 4 8 S X R l b V R 5 c G U + R m 9 y b X V s Y T w v S X R l b V R 5 c G U + P E l 0 Z W 1 Q Y X R o P l N l Y 3 R p b 2 4 x L 3 R i b D k v U 2 9 y d G V k J T I w U m 9 3 c z w v S X R l b V B h d G g + P C 9 J d G V t T G 9 j Y X R p b 2 4 + P F N 0 Y W J s Z U V u d H J p Z X M g L z 4 8 L 0 l 0 Z W 0 + P E l 0 Z W 0 + P E l 0 Z W 1 M b 2 N h d G l v b j 4 8 S X R l b V R 5 c G U + R m 9 y b X V s Y T w v S X R l b V R 5 c G U + P E l 0 Z W 1 Q Y X R o P l N l Y 3 R p b 2 4 x L 3 R i b D k v U m V t b 3 Z l Z C U y M E N v b H V t b n M 8 L 0 l 0 Z W 1 Q Y X R o P j w v S X R l b U x v Y 2 F 0 a W 9 u P j x T d G F i b G V F b n R y a W V z I C 8 + P C 9 J d G V t P j x J d G V t P j x J d G V t T G 9 j Y X R p b 2 4 + P E l 0 Z W 1 U e X B l P k Z v c m 1 1 b G E 8 L 0 l 0 Z W 1 U e X B l P j x J d G V t U G F 0 a D 5 T Z W N 0 a W 9 u M S 9 0 Y m w x M 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S I g L z 4 8 R W 5 0 c n k g V H l w Z T 0 i U m V j b 3 Z l c n l U Y X J n Z X R D b 2 x 1 b W 4 i I F Z h b H V l P S J s M S I g L z 4 8 R W 5 0 c n k g V H l w Z T 0 i U m V j b 3 Z l c n l U Y X J n Z X R S b 3 c i I F Z h b H V l P S J s M S I g L z 4 8 R W 5 0 c n k g V H l w Z T 0 i U X V l c n l J R C I g V m F s d W U 9 I n N m N D U 3 O T A z Y S 0 3 Z j E 2 L T Q 3 O W I t O G N j Z C 0 2 N 2 M z Y T k z N j N k N 2 Y i I C 8 + P E V u d H J 5 I F R 5 c G U 9 I k Z p b G x M Y X N 0 V X B k Y X R l Z C I g V m F s d W U 9 I m Q y M D I w L T E y L T E w V D E 5 O j E 2 O j I 5 L j M z O T Q x N j F a I i A v P j x F b n R y e S B U e X B l P S J G a W x s Q 2 9 s d W 1 u V H l w Z X M i I F Z h b H V l P S J z Q m d J R 0 F n W U N C Z 0 l H I i A v P j x F b n R y e S B U e X B l P S J G a W x s Q 2 9 s d W 1 u T m F t Z X M i I F Z h b H V l P S J z W y Z x d W 9 0 O 0 N v d W 5 0 c n k m c X V v d D s s J n F 1 b 3 Q 7 W W V h c j E m c X V v d D s s J n F 1 b 3 Q 7 W W V h c j E g K C U p J n F 1 b 3 Q 7 L C Z x d W 9 0 O 1 l l Y X I y J n F 1 b 3 Q 7 L C Z x d W 9 0 O 1 l l Y X I y I C g l K S Z x d W 9 0 O y w m c X V v d D t Z Z W F y M y Z x d W 9 0 O y w m c X V v d D t Z Z W F y M y A o J S k m c X V v d D s s J n F 1 b 3 Q 7 V G 9 0 Y W w m c X V v d D s s J n F 1 b 3 Q 7 V G 9 0 Y W w g K C U p 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3 R i b D E w L n t D b 3 V u d H J 5 L D B 9 J n F 1 b 3 Q 7 L C Z x d W 9 0 O 0 9 k Y m M u R G F 0 Y V N v d X J j Z V x c L z E v Z H N u P V B J Q 0 F O Z X Q v U E l D Q U 5 l d C 9 B b m 5 1 Y W x S Z X B v c n Q v d G J s M T A u e 1 l l Y X I x L D F 9 J n F 1 b 3 Q 7 L C Z x d W 9 0 O 0 9 k Y m M u R G F 0 Y V N v d X J j Z V x c L z E v Z H N u P V B J Q 0 F O Z X Q v U E l D Q U 5 l d C 9 B b m 5 1 Y W x S Z X B v c n Q v d G J s M T A u e 1 l l Y X I x I C g l K S w y f S Z x d W 9 0 O y w m c X V v d D t P Z G J j L k R h d G F T b 3 V y Y 2 V c X C 8 x L 2 R z b j 1 Q S U N B T m V 0 L 1 B J Q 0 F O Z X Q v Q W 5 u d W F s U m V w b 3 J 0 L 3 R i b D E w L n t Z Z W F y M i w z f S Z x d W 9 0 O y w m c X V v d D t P Z G J j L k R h d G F T b 3 V y Y 2 V c X C 8 x L 2 R z b j 1 Q S U N B T m V 0 L 1 B J Q 0 F O Z X Q v Q W 5 u d W F s U m V w b 3 J 0 L 3 R i b D E w L n t Z Z W F y M i A o J S k s N H 0 m c X V v d D s s J n F 1 b 3 Q 7 T 2 R i Y y 5 E Y X R h U 2 9 1 c m N l X F w v M S 9 k c 2 4 9 U E l D Q U 5 l d C 9 Q S U N B T m V 0 L 0 F u b n V h b F J l c G 9 y d C 9 0 Y m w x M C 5 7 W W V h c j M s N X 0 m c X V v d D s s J n F 1 b 3 Q 7 T 2 R i Y y 5 E Y X R h U 2 9 1 c m N l X F w v M S 9 k c 2 4 9 U E l D Q U 5 l d C 9 Q S U N B T m V 0 L 0 F u b n V h b F J l c G 9 y d C 9 0 Y m w x M C 5 7 W W V h c j M g K C U p L D Z 9 J n F 1 b 3 Q 7 L C Z x d W 9 0 O 0 9 k Y m M u R G F 0 Y V N v d X J j Z V x c L z E v Z H N u P V B J Q 0 F O Z X Q v U E l D Q U 5 l d C 9 B b m 5 1 Y W x S Z X B v c n Q v d G J s M T A u e 1 R v d G F s L D d 9 J n F 1 b 3 Q 7 L C Z x d W 9 0 O 0 9 k Y m M u R G F 0 Y V N v d X J j Z V x c L z E v Z H N u P V B J Q 0 F O Z X Q v U E l D Q U 5 l d C 9 B b m 5 1 Y W x S Z X B v c n Q v d G J s M T A u e 1 R v d G F s I C g l K S w 4 f S Z x d W 9 0 O 1 0 s J n F 1 b 3 Q 7 Q 2 9 s d W 1 u Q 2 9 1 b n Q m c X V v d D s 6 O S w m c X V v d D t L Z X l D b 2 x 1 b W 5 O Y W 1 l c y Z x d W 9 0 O z p b X S w m c X V v d D t D b 2 x 1 b W 5 J Z G V u d G l 0 a W V z J n F 1 b 3 Q 7 O l s m c X V v d D t P Z G J j L k R h d G F T b 3 V y Y 2 V c X C 8 x L 2 R z b j 1 Q S U N B T m V 0 L 1 B J Q 0 F O Z X Q v Q W 5 u d W F s U m V w b 3 J 0 L 3 R i b D E w L n t D b 3 V u d H J 5 L D B 9 J n F 1 b 3 Q 7 L C Z x d W 9 0 O 0 9 k Y m M u R G F 0 Y V N v d X J j Z V x c L z E v Z H N u P V B J Q 0 F O Z X Q v U E l D Q U 5 l d C 9 B b m 5 1 Y W x S Z X B v c n Q v d G J s M T A u e 1 l l Y X I x L D F 9 J n F 1 b 3 Q 7 L C Z x d W 9 0 O 0 9 k Y m M u R G F 0 Y V N v d X J j Z V x c L z E v Z H N u P V B J Q 0 F O Z X Q v U E l D Q U 5 l d C 9 B b m 5 1 Y W x S Z X B v c n Q v d G J s M T A u e 1 l l Y X I x I C g l K S w y f S Z x d W 9 0 O y w m c X V v d D t P Z G J j L k R h d G F T b 3 V y Y 2 V c X C 8 x L 2 R z b j 1 Q S U N B T m V 0 L 1 B J Q 0 F O Z X Q v Q W 5 u d W F s U m V w b 3 J 0 L 3 R i b D E w L n t Z Z W F y M i w z f S Z x d W 9 0 O y w m c X V v d D t P Z G J j L k R h d G F T b 3 V y Y 2 V c X C 8 x L 2 R z b j 1 Q S U N B T m V 0 L 1 B J Q 0 F O Z X Q v Q W 5 u d W F s U m V w b 3 J 0 L 3 R i b D E w L n t Z Z W F y M i A o J S k s N H 0 m c X V v d D s s J n F 1 b 3 Q 7 T 2 R i Y y 5 E Y X R h U 2 9 1 c m N l X F w v M S 9 k c 2 4 9 U E l D Q U 5 l d C 9 Q S U N B T m V 0 L 0 F u b n V h b F J l c G 9 y d C 9 0 Y m w x M C 5 7 W W V h c j M s N X 0 m c X V v d D s s J n F 1 b 3 Q 7 T 2 R i Y y 5 E Y X R h U 2 9 1 c m N l X F w v M S 9 k c 2 4 9 U E l D Q U 5 l d C 9 Q S U N B T m V 0 L 0 F u b n V h b F J l c G 9 y d C 9 0 Y m w x M C 5 7 W W V h c j M g K C U p L D Z 9 J n F 1 b 3 Q 7 L C Z x d W 9 0 O 0 9 k Y m M u R G F 0 Y V N v d X J j Z V x c L z E v Z H N u P V B J Q 0 F O Z X Q v U E l D Q U 5 l d C 9 B b m 5 1 Y W x S Z X B v c n Q v d G J s M T A u e 1 R v d G F s L D d 9 J n F 1 b 3 Q 7 L C Z x d W 9 0 O 0 9 k Y m M u R G F 0 Y V N v d X J j Z V x c L z E v Z H N u P V B J Q 0 F O Z X Q v U E l D Q U 5 l d C 9 B b m 5 1 Y W x S Z X B v c n Q v d G J s M T A u e 1 R v d G F s I C g l K S w 4 f S Z x d W 9 0 O 1 0 s J n F 1 b 3 Q 7 U m V s Y X R p b 2 5 z a G l w S W 5 m b y Z x d W 9 0 O z p b X X 0 i I C 8 + P E V u d H J 5 I F R 5 c G U 9 I k Z p b G x D b 3 V u d C I g V m F s d W U 9 I m w 5 I i A v P j x F b n R y e S B U e X B l P S J B Z G R l Z F R v R G F 0 Y U 1 v Z G V s I i B W Y W x 1 Z T 0 i b D A i I C 8 + P C 9 T d G F i b G V F b n R y a W V z P j w v S X R l b T 4 8 S X R l b T 4 8 S X R l b U x v Y 2 F 0 a W 9 u P j x J d G V t V H l w Z T 5 G b 3 J t d W x h P C 9 J d G V t V H l w Z T 4 8 S X R l b V B h d G g + U 2 V j d G l v b j E v d G J s M T A v U 2 9 1 c m N l P C 9 J d G V t U G F 0 a D 4 8 L 0 l 0 Z W 1 M b 2 N h d G l v b j 4 8 U 3 R h Y m x l R W 5 0 c m l l c y A v P j w v S X R l b T 4 8 S X R l b T 4 8 S X R l b U x v Y 2 F 0 a W 9 u P j x J d G V t V H l w Z T 5 G b 3 J t d W x h P C 9 J d G V t V H l w Z T 4 8 S X R l b V B h d G g + U 2 V j d G l v b j E v d G J s M T A v U E l D Q U 5 l d E F u b 2 5 f R G F 0 Y W J h c 2 U 8 L 0 l 0 Z W 1 Q Y X R o P j w v S X R l b U x v Y 2 F 0 a W 9 u P j x T d G F i b G V F b n R y a W V z I C 8 + P C 9 J d G V t P j x J d G V t P j x J d G V t T G 9 j Y X R p b 2 4 + P E l 0 Z W 1 U e X B l P k Z v c m 1 1 b G E 8 L 0 l 0 Z W 1 U e X B l P j x J d G V t U G F 0 a D 5 T Z W N 0 a W 9 u M S 9 0 Y m w x M C 9 k Y m 9 f U 2 N o Z W 1 h P C 9 J d G V t U G F 0 a D 4 8 L 0 l 0 Z W 1 M b 2 N h d G l v b j 4 8 U 3 R h Y m x l R W 5 0 c m l l c y A v P j w v S X R l b T 4 8 S X R l b T 4 8 S X R l b U x v Y 2 F 0 a W 9 u P j x J d G V t V H l w Z T 5 G b 3 J t d W x h P C 9 J d G V t V H l w Z T 4 8 S X R l b V B h d G g + U 2 V j d G l v b j E v d G J s M T A v d G J s M T B f V G F i b G U 8 L 0 l 0 Z W 1 Q Y X R o P j w v S X R l b U x v Y 2 F 0 a W 9 u P j x T d G F i b G V F b n R y a W V z I C 8 + P C 9 J d G V t P j x J d G V t P j x J d G V t T G 9 j Y X R p b 2 4 + P E l 0 Z W 1 U e X B l P k Z v c m 1 1 b G E 8 L 0 l 0 Z W 1 U e X B l P j x J d G V t U G F 0 a D 5 T Z W N 0 a W 9 u M S 9 0 Y m w x M C 9 T b 3 J 0 Z W Q l M j B S b 3 d z P C 9 J d G V t U G F 0 a D 4 8 L 0 l 0 Z W 1 M b 2 N h d G l v b j 4 8 U 3 R h Y m x l R W 5 0 c m l l c y A v P j w v S X R l b T 4 8 S X R l b T 4 8 S X R l b U x v Y 2 F 0 a W 9 u P j x J d G V t V H l w Z T 5 G b 3 J t d W x h P C 9 J d G V t V H l w Z T 4 8 S X R l b V B h d G g + U 2 V j d G l v b j E v d G J s M T A v U m V t b 3 Z l Z C U y M E N v b H V t b n M 8 L 0 l 0 Z W 1 Q Y X R o P j w v S X R l b U x v Y 2 F 0 a W 9 u P j x T d G F i b G V F b n R y a W V z I C 8 + P C 9 J d G V t P j x J d G V t P j x J d G V t T G 9 j Y X R p b 2 4 + P E l 0 Z W 1 U e X B l P k Z v c m 1 1 b G E 8 L 0 l 0 Z W 1 U e X B l P j x J d G V t U G F 0 a D 5 T Z W N 0 a W 9 u M S 9 0 Y m w x M G E 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M Y X N 0 V X B k Y X R l Z C I g V m F s d W U 9 I m Q y M D I w L T E y L T E 3 V D E 1 O j A 4 O j U 1 L j I 0 O T Y w M T F a I i A v P j x F b n R y e S B U e X B l P S J G a W x s Q 2 9 s d W 1 u V H l w Z X M i I F Z h b H V l P S J z Q m d J R 0 F n W U N C Z 0 l H I i A v P j x F b n R y e S B U e X B l P S J R d W V y e U l E I i B W Y W x 1 Z T 0 i c z Y 4 Y z M x M T R i L T l k N D U t N G Q 2 M y 0 5 Z j B l L T Z i Z T Z k M T I z Z T h l Y i I g L z 4 8 R W 5 0 c n k g V H l w Z T 0 i R m l s b E N v b H V t b k 5 h b W V z I i B W Y W x 1 Z T 0 i c 1 s m c X V v d D t D b 3 V u d H J 5 I G 9 m I F R y Z W F 0 b W V u d C Z x d W 9 0 O y w m c X V v d D t U c m V h d G V k I G l u I G N v d W 5 0 c n k g b 2 Y g c m V z a W R l b m N l J n F 1 b 3 Q 7 L C Z x d W 9 0 O 1 R y Z W F 0 Z W Q g a W 4 g Y 2 9 1 b n R y e S B v Z i B y Z X N p Z G V u Y 2 U g K C U p J n F 1 b 3 Q 7 L C Z x d W 9 0 O 0 5 v d C B 0 c m V h d G V k I G l u I G N v d W 5 0 c n k g b 2 Y g c m V z a W R l b m N l J n F 1 b 3 Q 7 L C Z x d W 9 0 O 0 5 v d C B 0 c m V h d G V k I G l u I G N v d W 5 0 c n k g b 2 Y g c m V z a W R l b m N l I C g l K S Z x d W 9 0 O y w m c X V v d D t N a X N z a W 5 n I C 8 g T 3 V 0 I G 9 m I E F y Z W E m c X V v d D s s J n F 1 b 3 Q 7 T W l z c 2 l u Z y A v I E 9 1 d C B v Z i B B c m V h I C g l K S Z x d W 9 0 O y w m c X V v d D t U b 3 R h b C Z x d W 9 0 O y w m c X V v d D t U b 3 R h b C A o J S k m c X V v d D t d I i A v P j x F b n R y e S B U e X B l P S J G a W x s U 3 R h d H V z I i B W Y W x 1 Z T 0 i c 0 N v b X B s Z X R l I i A v P j x F b n R y e S B U e X B l P S J G a W x s R X J y b 3 J D b 3 V u d C I g V m F s d W U 9 I m w w 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3 R i b D E w Y S 5 7 Q 2 9 1 b n R y e S B v Z i B U c m V h d G 1 l b n Q s M H 0 m c X V v d D s s J n F 1 b 3 Q 7 T 2 R i Y y 5 E Y X R h U 2 9 1 c m N l X F w v M S 9 k c 2 4 9 U E l D Q U 5 l d C 9 Q S U N B T m V 0 L 0 F u b n V h b F J l c G 9 y d C 9 0 Y m w x M G E u e 1 R y Z W F 0 Z W Q g a W 4 g Y 2 9 1 b n R y e S B v Z i B y Z X N p Z G V u Y 2 U s M X 0 m c X V v d D s s J n F 1 b 3 Q 7 T 2 R i Y y 5 E Y X R h U 2 9 1 c m N l X F w v M S 9 k c 2 4 9 U E l D Q U 5 l d C 9 Q S U N B T m V 0 L 0 F u b n V h b F J l c G 9 y d C 9 0 Y m w x M G E u e 1 R y Z W F 0 Z W Q g a W 4 g Y 2 9 1 b n R y e S B v Z i B y Z X N p Z G V u Y 2 U g K C U p L D J 9 J n F 1 b 3 Q 7 L C Z x d W 9 0 O 0 9 k Y m M u R G F 0 Y V N v d X J j Z V x c L z E v Z H N u P V B J Q 0 F O Z X Q v U E l D Q U 5 l d C 9 B b m 5 1 Y W x S Z X B v c n Q v d G J s M T B h L n t O b 3 Q g d H J l Y X R l Z C B p b i B j b 3 V u d H J 5 I G 9 m I H J l c 2 l k Z W 5 j Z S w z f S Z x d W 9 0 O y w m c X V v d D t P Z G J j L k R h d G F T b 3 V y Y 2 V c X C 8 x L 2 R z b j 1 Q S U N B T m V 0 L 1 B J Q 0 F O Z X Q v Q W 5 u d W F s U m V w b 3 J 0 L 3 R i b D E w Y S 5 7 T m 9 0 I H R y Z W F 0 Z W Q g a W 4 g Y 2 9 1 b n R y e S B v Z i B y Z X N p Z G V u Y 2 U g K C U p L D R 9 J n F 1 b 3 Q 7 L C Z x d W 9 0 O 0 9 k Y m M u R G F 0 Y V N v d X J j Z V x c L z E v Z H N u P V B J Q 0 F O Z X Q v U E l D Q U 5 l d C 9 B b m 5 1 Y W x S Z X B v c n Q v d G J s M T B h L n t N a X N z a W 5 n I C 8 g T 3 V 0 I G 9 m I E F y Z W E s N X 0 m c X V v d D s s J n F 1 b 3 Q 7 T 2 R i Y y 5 E Y X R h U 2 9 1 c m N l X F w v M S 9 k c 2 4 9 U E l D Q U 5 l d C 9 Q S U N B T m V 0 L 0 F u b n V h b F J l c G 9 y d C 9 0 Y m w x M G E u e 0 1 p c 3 N p b m c g L y B P d X Q g b 2 Y g Q X J l Y S A o J S k s N n 0 m c X V v d D s s J n F 1 b 3 Q 7 T 2 R i Y y 5 E Y X R h U 2 9 1 c m N l X F w v M S 9 k c 2 4 9 U E l D Q U 5 l d C 9 Q S U N B T m V 0 L 0 F u b n V h b F J l c G 9 y d C 9 0 Y m w x M G E u e 1 R v d G F s L D d 9 J n F 1 b 3 Q 7 L C Z x d W 9 0 O 0 9 k Y m M u R G F 0 Y V N v d X J j Z V x c L z E v Z H N u P V B J Q 0 F O Z X Q v U E l D Q U 5 l d C 9 B b m 5 1 Y W x S Z X B v c n Q v d G J s M T B h L n t U b 3 R h b C A o J S k s O H 0 m c X V v d D t d L C Z x d W 9 0 O 0 N v b H V t b k N v d W 5 0 J n F 1 b 3 Q 7 O j k s J n F 1 b 3 Q 7 S 2 V 5 Q 2 9 s d W 1 u T m F t Z X M m c X V v d D s 6 W 1 0 s J n F 1 b 3 Q 7 Q 2 9 s d W 1 u S W R l b n R p d G l l c y Z x d W 9 0 O z p b J n F 1 b 3 Q 7 T 2 R i Y y 5 E Y X R h U 2 9 1 c m N l X F w v M S 9 k c 2 4 9 U E l D Q U 5 l d C 9 Q S U N B T m V 0 L 0 F u b n V h b F J l c G 9 y d C 9 0 Y m w x M G E u e 0 N v d W 5 0 c n k g b 2 Y g V H J l Y X R t Z W 5 0 L D B 9 J n F 1 b 3 Q 7 L C Z x d W 9 0 O 0 9 k Y m M u R G F 0 Y V N v d X J j Z V x c L z E v Z H N u P V B J Q 0 F O Z X Q v U E l D Q U 5 l d C 9 B b m 5 1 Y W x S Z X B v c n Q v d G J s M T B h L n t U c m V h d G V k I G l u I G N v d W 5 0 c n k g b 2 Y g c m V z a W R l b m N l L D F 9 J n F 1 b 3 Q 7 L C Z x d W 9 0 O 0 9 k Y m M u R G F 0 Y V N v d X J j Z V x c L z E v Z H N u P V B J Q 0 F O Z X Q v U E l D Q U 5 l d C 9 B b m 5 1 Y W x S Z X B v c n Q v d G J s M T B h L n t U c m V h d G V k I G l u I G N v d W 5 0 c n k g b 2 Y g c m V z a W R l b m N l I C g l K S w y f S Z x d W 9 0 O y w m c X V v d D t P Z G J j L k R h d G F T b 3 V y Y 2 V c X C 8 x L 2 R z b j 1 Q S U N B T m V 0 L 1 B J Q 0 F O Z X Q v Q W 5 u d W F s U m V w b 3 J 0 L 3 R i b D E w Y S 5 7 T m 9 0 I H R y Z W F 0 Z W Q g a W 4 g Y 2 9 1 b n R y e S B v Z i B y Z X N p Z G V u Y 2 U s M 3 0 m c X V v d D s s J n F 1 b 3 Q 7 T 2 R i Y y 5 E Y X R h U 2 9 1 c m N l X F w v M S 9 k c 2 4 9 U E l D Q U 5 l d C 9 Q S U N B T m V 0 L 0 F u b n V h b F J l c G 9 y d C 9 0 Y m w x M G E u e 0 5 v d C B 0 c m V h d G V k I G l u I G N v d W 5 0 c n k g b 2 Y g c m V z a W R l b m N l I C g l K S w 0 f S Z x d W 9 0 O y w m c X V v d D t P Z G J j L k R h d G F T b 3 V y Y 2 V c X C 8 x L 2 R z b j 1 Q S U N B T m V 0 L 1 B J Q 0 F O Z X Q v Q W 5 u d W F s U m V w b 3 J 0 L 3 R i b D E w Y S 5 7 T W l z c 2 l u Z y A v I E 9 1 d C B v Z i B B c m V h L D V 9 J n F 1 b 3 Q 7 L C Z x d W 9 0 O 0 9 k Y m M u R G F 0 Y V N v d X J j Z V x c L z E v Z H N u P V B J Q 0 F O Z X Q v U E l D Q U 5 l d C 9 B b m 5 1 Y W x S Z X B v c n Q v d G J s M T B h L n t N a X N z a W 5 n I C 8 g T 3 V 0 I G 9 m I E F y Z W E g K C U p L D Z 9 J n F 1 b 3 Q 7 L C Z x d W 9 0 O 0 9 k Y m M u R G F 0 Y V N v d X J j Z V x c L z E v Z H N u P V B J Q 0 F O Z X Q v U E l D Q U 5 l d C 9 B b m 5 1 Y W x S Z X B v c n Q v d G J s M T B h L n t U b 3 R h b C w 3 f S Z x d W 9 0 O y w m c X V v d D t P Z G J j L k R h d G F T b 3 V y Y 2 V c X C 8 x L 2 R z b j 1 Q S U N B T m V 0 L 1 B J Q 0 F O Z X Q v Q W 5 u d W F s U m V w b 3 J 0 L 3 R i b D E w Y S 5 7 V G 9 0 Y W w g K C U p L D h 9 J n F 1 b 3 Q 7 X S w m c X V v d D t S Z W x h d G l v b n N o a X B J b m Z v J n F 1 b 3 Q 7 O l t d f S I g L z 4 8 R W 5 0 c n k g V H l w Z T 0 i R m l s b E V y c m 9 y Q 2 9 k Z S I g V m F s d W U 9 I n N V b m t u b 3 d u I i A v P j x F b n R y e S B U e X B l P S J G a W x s Q 2 9 1 b n Q i I F Z h b H V l P S J s N i I g L z 4 8 R W 5 0 c n k g V H l w Z T 0 i Q W R k Z W R U b 0 R h d G F N b 2 R l b C I g V m F s d W U 9 I m w w I i A v P j w v U 3 R h Y m x l R W 5 0 c m l l c z 4 8 L 0 l 0 Z W 0 + P E l 0 Z W 0 + P E l 0 Z W 1 M b 2 N h d G l v b j 4 8 S X R l b V R 5 c G U + R m 9 y b X V s Y T w v S X R l b V R 5 c G U + P E l 0 Z W 1 Q Y X R o P l N l Y 3 R p b 2 4 x L 3 R i b D E w Y S 9 T b 3 V y Y 2 U 8 L 0 l 0 Z W 1 Q Y X R o P j w v S X R l b U x v Y 2 F 0 a W 9 u P j x T d G F i b G V F b n R y a W V z I C 8 + P C 9 J d G V t P j x J d G V t P j x J d G V t T G 9 j Y X R p b 2 4 + P E l 0 Z W 1 U e X B l P k Z v c m 1 1 b G E 8 L 0 l 0 Z W 1 U e X B l P j x J d G V t U G F 0 a D 5 T Z W N 0 a W 9 u M S 9 0 Y m w x M G E v U E l D Q U 5 l d E F u b 2 5 f R G F 0 Y W J h c 2 U 8 L 0 l 0 Z W 1 Q Y X R o P j w v S X R l b U x v Y 2 F 0 a W 9 u P j x T d G F i b G V F b n R y a W V z I C 8 + P C 9 J d G V t P j x J d G V t P j x J d G V t T G 9 j Y X R p b 2 4 + P E l 0 Z W 1 U e X B l P k Z v c m 1 1 b G E 8 L 0 l 0 Z W 1 U e X B l P j x J d G V t U G F 0 a D 5 T Z W N 0 a W 9 u M S 9 0 Y m w x M G E v Z G J v X 1 N j a G V t Y T w v S X R l b V B h d G g + P C 9 J d G V t T G 9 j Y X R p b 2 4 + P F N 0 Y W J s Z U V u d H J p Z X M g L z 4 8 L 0 l 0 Z W 0 + P E l 0 Z W 0 + P E l 0 Z W 1 M b 2 N h d G l v b j 4 8 S X R l b V R 5 c G U + R m 9 y b X V s Y T w v S X R l b V R 5 c G U + P E l 0 Z W 1 Q Y X R o P l N l Y 3 R p b 2 4 x L 3 R i b D E w Y S 9 0 Y m w x M G F f V G F i b G U 8 L 0 l 0 Z W 1 Q Y X R o P j w v S X R l b U x v Y 2 F 0 a W 9 u P j x T d G F i b G V F b n R y a W V z I C 8 + P C 9 J d G V t P j x J d G V t P j x J d G V t T G 9 j Y X R p b 2 4 + P E l 0 Z W 1 U e X B l P k Z v c m 1 1 b G E 8 L 0 l 0 Z W 1 U e X B l P j x J d G V t U G F 0 a D 5 T Z W N 0 a W 9 u M S 9 0 Y m w x M G E v U 2 9 y d G V k J T I w U m 9 3 c z w v S X R l b V B h d G g + P C 9 J d G V t T G 9 j Y X R p b 2 4 + P F N 0 Y W J s Z U V u d H J p Z X M g L z 4 8 L 0 l 0 Z W 0 + P E l 0 Z W 0 + P E l 0 Z W 1 M b 2 N h d G l v b j 4 8 S X R l b V R 5 c G U + R m 9 y b X V s Y T w v S X R l b V R 5 c G U + P E l 0 Z W 1 Q Y X R o P l N l Y 3 R p b 2 4 x L 3 R i b D E w Y S 9 S Z W 1 v d m V k J T I w Q 2 9 s d W 1 u c z w v S X R l b V B h d G g + P C 9 J d G V t T G 9 j Y X R p b 2 4 + P F N 0 Y W J s Z U V u d H J p Z X M g L z 4 8 L 0 l 0 Z W 0 + P E l 0 Z W 0 + P E l 0 Z W 1 M b 2 N h d G l v b j 4 8 S X R l b V R 5 c G U + R m 9 y b X V s Y T w v S X R l b V R 5 c G U + P E l 0 Z W 1 Q Y X R o P l N l Y 3 R p b 2 4 x L 3 R i b D E w Y 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E N v b H V t b l R 5 c G V z I i B W Y W x 1 Z T 0 i c 0 J n S U d B Z 1 l D Q m d J R y I g L z 4 8 R W 5 0 c n k g V H l w Z T 0 i R m l s b E x h c 3 R V c G R h d G V k I i B W Y W x 1 Z T 0 i Z D I w M j A t M T I t M D d U M T c 6 M j Q 6 M D c u O T E 0 M T Y 2 N V o i I C 8 + P E V u d H J 5 I F R 5 c G U 9 I l F 1 Z X J 5 S U Q i I F Z h b H V l P S J z M T Y 5 N 2 I 0 M G E t M W U 1 Y S 0 0 Z D d i L W I 1 Z j c t N z E w M G I 3 N D l j M 2 I 3 I i A v P j x F b n R y e S B U e X B l P S J G a W x s Q 2 9 s d W 1 u T m F t Z X M i I F Z h b H V l P S J z W y Z x d W 9 0 O 0 N v d W 5 0 c n k m c X V v d D s s J n F 1 b 3 Q 7 W W V h c j E m c X V v d D s s J n F 1 b 3 Q 7 W W V h c j E g K C U p J n F 1 b 3 Q 7 L C Z x d W 9 0 O 1 l l Y X I y J n F 1 b 3 Q 7 L C Z x d W 9 0 O 1 l l Y X I y I C g l K S Z x d W 9 0 O y w m c X V v d D t Z Z W F y M y Z x d W 9 0 O y w m c X V v d D t Z Z W F y M y A o J S k m c X V v d D s s J n F 1 b 3 Q 7 V G 9 0 Y W w m c X V v d D s s J n F 1 b 3 Q 7 V G 9 0 Y W w g K C U p 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3 R i b D E w Y i 5 7 Q 2 9 1 b n R y e S w w f S Z x d W 9 0 O y w m c X V v d D t P Z G J j L k R h d G F T b 3 V y Y 2 V c X C 8 x L 2 R z b j 1 Q S U N B T m V 0 L 1 B J Q 0 F O Z X Q v Q W 5 u d W F s U m V w b 3 J 0 L 3 R i b D E w Y i 5 7 W W V h c j E s M X 0 m c X V v d D s s J n F 1 b 3 Q 7 T 2 R i Y y 5 E Y X R h U 2 9 1 c m N l X F w v M S 9 k c 2 4 9 U E l D Q U 5 l d C 9 Q S U N B T m V 0 L 0 F u b n V h b F J l c G 9 y d C 9 0 Y m w x M G I u e 1 l l Y X I x I C g l K S w y f S Z x d W 9 0 O y w m c X V v d D t P Z G J j L k R h d G F T b 3 V y Y 2 V c X C 8 x L 2 R z b j 1 Q S U N B T m V 0 L 1 B J Q 0 F O Z X Q v Q W 5 u d W F s U m V w b 3 J 0 L 3 R i b D E w Y i 5 7 W W V h c j I s M 3 0 m c X V v d D s s J n F 1 b 3 Q 7 T 2 R i Y y 5 E Y X R h U 2 9 1 c m N l X F w v M S 9 k c 2 4 9 U E l D Q U 5 l d C 9 Q S U N B T m V 0 L 0 F u b n V h b F J l c G 9 y d C 9 0 Y m w x M G I u e 1 l l Y X I y I C g l K S w 0 f S Z x d W 9 0 O y w m c X V v d D t P Z G J j L k R h d G F T b 3 V y Y 2 V c X C 8 x L 2 R z b j 1 Q S U N B T m V 0 L 1 B J Q 0 F O Z X Q v Q W 5 u d W F s U m V w b 3 J 0 L 3 R i b D E w Y i 5 7 W W V h c j M s N X 0 m c X V v d D s s J n F 1 b 3 Q 7 T 2 R i Y y 5 E Y X R h U 2 9 1 c m N l X F w v M S 9 k c 2 4 9 U E l D Q U 5 l d C 9 Q S U N B T m V 0 L 0 F u b n V h b F J l c G 9 y d C 9 0 Y m w x M G I u e 1 l l Y X I z I C g l K S w 2 f S Z x d W 9 0 O y w m c X V v d D t P Z G J j L k R h d G F T b 3 V y Y 2 V c X C 8 x L 2 R z b j 1 Q S U N B T m V 0 L 1 B J Q 0 F O Z X Q v Q W 5 u d W F s U m V w b 3 J 0 L 3 R i b D E w Y i 5 7 V G 9 0 Y W w s N 3 0 m c X V v d D s s J n F 1 b 3 Q 7 T 2 R i Y y 5 E Y X R h U 2 9 1 c m N l X F w v M S 9 k c 2 4 9 U E l D Q U 5 l d C 9 Q S U N B T m V 0 L 0 F u b n V h b F J l c G 9 y d C 9 0 Y m w x M G I u e 1 R v d G F s I C g l K S w 4 f S Z x d W 9 0 O 1 0 s J n F 1 b 3 Q 7 Q 2 9 s d W 1 u Q 2 9 1 b n Q m c X V v d D s 6 O S w m c X V v d D t L Z X l D b 2 x 1 b W 5 O Y W 1 l c y Z x d W 9 0 O z p b X S w m c X V v d D t D b 2 x 1 b W 5 J Z G V u d G l 0 a W V z J n F 1 b 3 Q 7 O l s m c X V v d D t P Z G J j L k R h d G F T b 3 V y Y 2 V c X C 8 x L 2 R z b j 1 Q S U N B T m V 0 L 1 B J Q 0 F O Z X Q v Q W 5 u d W F s U m V w b 3 J 0 L 3 R i b D E w Y i 5 7 Q 2 9 1 b n R y e S w w f S Z x d W 9 0 O y w m c X V v d D t P Z G J j L k R h d G F T b 3 V y Y 2 V c X C 8 x L 2 R z b j 1 Q S U N B T m V 0 L 1 B J Q 0 F O Z X Q v Q W 5 u d W F s U m V w b 3 J 0 L 3 R i b D E w Y i 5 7 W W V h c j E s M X 0 m c X V v d D s s J n F 1 b 3 Q 7 T 2 R i Y y 5 E Y X R h U 2 9 1 c m N l X F w v M S 9 k c 2 4 9 U E l D Q U 5 l d C 9 Q S U N B T m V 0 L 0 F u b n V h b F J l c G 9 y d C 9 0 Y m w x M G I u e 1 l l Y X I x I C g l K S w y f S Z x d W 9 0 O y w m c X V v d D t P Z G J j L k R h d G F T b 3 V y Y 2 V c X C 8 x L 2 R z b j 1 Q S U N B T m V 0 L 1 B J Q 0 F O Z X Q v Q W 5 u d W F s U m V w b 3 J 0 L 3 R i b D E w Y i 5 7 W W V h c j I s M 3 0 m c X V v d D s s J n F 1 b 3 Q 7 T 2 R i Y y 5 E Y X R h U 2 9 1 c m N l X F w v M S 9 k c 2 4 9 U E l D Q U 5 l d C 9 Q S U N B T m V 0 L 0 F u b n V h b F J l c G 9 y d C 9 0 Y m w x M G I u e 1 l l Y X I y I C g l K S w 0 f S Z x d W 9 0 O y w m c X V v d D t P Z G J j L k R h d G F T b 3 V y Y 2 V c X C 8 x L 2 R z b j 1 Q S U N B T m V 0 L 1 B J Q 0 F O Z X Q v Q W 5 u d W F s U m V w b 3 J 0 L 3 R i b D E w Y i 5 7 W W V h c j M s N X 0 m c X V v d D s s J n F 1 b 3 Q 7 T 2 R i Y y 5 E Y X R h U 2 9 1 c m N l X F w v M S 9 k c 2 4 9 U E l D Q U 5 l d C 9 Q S U N B T m V 0 L 0 F u b n V h b F J l c G 9 y d C 9 0 Y m w x M G I u e 1 l l Y X I z I C g l K S w 2 f S Z x d W 9 0 O y w m c X V v d D t P Z G J j L k R h d G F T b 3 V y Y 2 V c X C 8 x L 2 R z b j 1 Q S U N B T m V 0 L 1 B J Q 0 F O Z X Q v Q W 5 u d W F s U m V w b 3 J 0 L 3 R i b D E w Y i 5 7 V G 9 0 Y W w s N 3 0 m c X V v d D s s J n F 1 b 3 Q 7 T 2 R i Y y 5 E Y X R h U 2 9 1 c m N l X F w v M S 9 k c 2 4 9 U E l D Q U 5 l d C 9 Q S U N B T m V 0 L 0 F u b n V h b F J l c G 9 y d C 9 0 Y m w x M G I u e 1 R v d G F s I C g l K S w 4 f S Z x d W 9 0 O 1 0 s J n F 1 b 3 Q 7 U m V s Y X R p b 2 5 z a G l w S W 5 m b y Z x d W 9 0 O z p b X X 0 i I C 8 + P E V u d H J 5 I F R 5 c G U 9 I k Z p b G x D b 3 V u d C I g V m F s d W U 9 I m w 2 I i A v P j x F b n R y e S B U e X B l P S J B Z G R l Z F R v R G F 0 Y U 1 v Z G V s I i B W Y W x 1 Z T 0 i b D A i I C 8 + P C 9 T d G F i b G V F b n R y a W V z P j w v S X R l b T 4 8 S X R l b T 4 8 S X R l b U x v Y 2 F 0 a W 9 u P j x J d G V t V H l w Z T 5 G b 3 J t d W x h P C 9 J d G V t V H l w Z T 4 8 S X R l b V B h d G g + U 2 V j d G l v b j E v d G J s M T B i L 1 N v d X J j Z T w v S X R l b V B h d G g + P C 9 J d G V t T G 9 j Y X R p b 2 4 + P F N 0 Y W J s Z U V u d H J p Z X M g L z 4 8 L 0 l 0 Z W 0 + P E l 0 Z W 0 + P E l 0 Z W 1 M b 2 N h d G l v b j 4 8 S X R l b V R 5 c G U + R m 9 y b X V s Y T w v S X R l b V R 5 c G U + P E l 0 Z W 1 Q Y X R o P l N l Y 3 R p b 2 4 x L 3 R i b D E w Y i 9 Q S U N B T m V 0 Q W 5 v b l 9 E Y X R h Y m F z Z T w v S X R l b V B h d G g + P C 9 J d G V t T G 9 j Y X R p b 2 4 + P F N 0 Y W J s Z U V u d H J p Z X M g L z 4 8 L 0 l 0 Z W 0 + P E l 0 Z W 0 + P E l 0 Z W 1 M b 2 N h d G l v b j 4 8 S X R l b V R 5 c G U + R m 9 y b X V s Y T w v S X R l b V R 5 c G U + P E l 0 Z W 1 Q Y X R o P l N l Y 3 R p b 2 4 x L 3 R i b D E w Y i 9 k Y m 9 f U 2 N o Z W 1 h P C 9 J d G V t U G F 0 a D 4 8 L 0 l 0 Z W 1 M b 2 N h d G l v b j 4 8 U 3 R h Y m x l R W 5 0 c m l l c y A v P j w v S X R l b T 4 8 S X R l b T 4 8 S X R l b U x v Y 2 F 0 a W 9 u P j x J d G V t V H l w Z T 5 G b 3 J t d W x h P C 9 J d G V t V H l w Z T 4 8 S X R l b V B h d G g + U 2 V j d G l v b j E v d G J s M T B i L 3 R i b D E w Y l 9 U Y W J s Z T w v S X R l b V B h d G g + P C 9 J d G V t T G 9 j Y X R p b 2 4 + P F N 0 Y W J s Z U V u d H J p Z X M g L z 4 8 L 0 l 0 Z W 0 + P E l 0 Z W 0 + P E l 0 Z W 1 M b 2 N h d G l v b j 4 8 S X R l b V R 5 c G U + R m 9 y b X V s Y T w v S X R l b V R 5 c G U + P E l 0 Z W 1 Q Y X R o P l N l Y 3 R p b 2 4 x L 3 R i b D E w Y i 9 T b 3 J 0 Z W Q l M j B S b 3 d z P C 9 J d G V t U G F 0 a D 4 8 L 0 l 0 Z W 1 M b 2 N h d G l v b j 4 8 U 3 R h Y m x l R W 5 0 c m l l c y A v P j w v S X R l b T 4 8 S X R l b T 4 8 S X R l b U x v Y 2 F 0 a W 9 u P j x J d G V t V H l w Z T 5 G b 3 J t d W x h P C 9 J d G V t V H l w Z T 4 8 S X R l b V B h d G g + U 2 V j d G l v b j E v d G J s M T B i L 1 J l b W 9 2 Z W Q l M j B D b 2 x 1 b W 5 z P C 9 J d G V t U G F 0 a D 4 8 L 0 l 0 Z W 1 M b 2 N h d G l v b j 4 8 U 3 R h Y m x l R W 5 0 c m l l c y A v P j w v S X R l b T 4 8 S X R l b T 4 8 S X R l b U x v Y 2 F 0 a W 9 u P j x J d G V t V H l w Z T 5 G b 3 J t d W x h P C 9 J d G V t V H l w Z T 4 8 S X R l b V B h d G g + U 2 V j d G l v b j E v d G J s M T E 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E x 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G a W x s T G F z d F V w Z G F 0 Z W Q i I F Z h b H V l P S J k M j A y M C 0 x M i 0 x N V Q x N j o y N z o w O C 4 2 O D E 0 O D M x W i I g L z 4 8 R W 5 0 c n k g V H l w Z T 0 i R m l s b E N v b H V t b l R 5 c G V z I i B W Y W x 1 Z T 0 i c 0 J n W U N C Z 0 l H Q W d Z Q 0 J n S U d B Z 1 k 9 I i A v P j x F b n R y e S B U e X B l P S J R d W V y e U l E I i B W Y W x 1 Z T 0 i c z Y 3 N j h i Z G R m L T N j Y j I t N G V j M S 0 4 Y W Q 0 L W U 5 M z l k N j E 0 Y 2 Z j Y i I g L z 4 8 R W 5 0 c n k g V H l w Z T 0 i R m l s b E N v b H V t b k 5 h b W V z I i B W Y W x 1 Z T 0 i c 1 s m c X V v d D t Z Z W F y J n F 1 b 3 Q 7 L C Z x d W 9 0 O 0 9 y Z 2 F u a X N h d G l v b i Z x d W 9 0 O y w m c X V v d D t c d T A w M 2 M x J S Z x d W 9 0 O y w m c X V v d D t c d T A w M 2 M x J S A o J S k m c X V v d D s s J n F 1 b 3 Q 7 M S 0 1 J S Z x d W 9 0 O y w m c X V v d D s x L T U l I C g l K S Z x d W 9 0 O y w m c X V v d D s 1 L T E 1 J S Z x d W 9 0 O y w m c X V v d D s 1 L T E 1 J S A o J S k m c X V v d D s s J n F 1 b 3 Q 7 M T U t M z A l J n F 1 b 3 Q 7 L C Z x d W 9 0 O z E 1 L T M w J S A o J S k m c X V v d D s s J n F 1 b 3 Q 7 M z A l K y Z x d W 9 0 O y w m c X V v d D s z M C U r I C g l K S Z x d W 9 0 O y w m c X V v d D t U b 3 R h b C Z x d W 9 0 O y w m c X V v d D t U b 3 R h b C A o J S k m c X V v d D t d I i A v P j x F b n R y e S B U e X B l P S J G a W x s U 3 R h d H V z I i B W Y W x 1 Z T 0 i c 0 N v b X B s Z X R l I i A v P j x F b n R y e S B U e X B l P S J G a W x s R X J y b 3 J D b 3 V u d C I g V m F s d W U 9 I m w w I i A v P j x F b n R y e S B U e X B l P S J S Z W x h d G l v b n N o a X B J b m Z v Q 2 9 u d G F p b m V y I i B W Y W x 1 Z T 0 i c 3 s m c X V v d D t j b 2 x 1 b W 5 D b 3 V u d C Z x d W 9 0 O z o x N C w m c X V v d D t r Z X l D b 2 x 1 b W 5 O Y W 1 l c y Z x d W 9 0 O z p b X S w m c X V v d D t x d W V y e V J l b G F 0 a W 9 u c 2 h p c H M m c X V v d D s 6 W 1 0 s J n F 1 b 3 Q 7 Y 2 9 s d W 1 u S W R l b n R p d G l l c y Z x d W 9 0 O z p b J n F 1 b 3 Q 7 T 2 R i Y y 5 E Y X R h U 2 9 1 c m N l X F w v M S 9 k c 2 4 9 U E l D Q U 5 l d C 9 Q S U N B T m V 0 L 0 F u b n V h b F J l c G 9 y d C 9 0 Y m w x M S 5 7 W W V h c i w w f S Z x d W 9 0 O y w m c X V v d D t P Z G J j L k R h d G F T b 3 V y Y 2 V c X C 8 x L 2 R z b j 1 Q S U N B T m V 0 L 1 B J Q 0 F O Z X Q v Q W 5 u d W F s U m V w b 3 J 0 L 3 R i b D E x L n t P c m d h b m l z Y X R p b 2 4 s M X 0 m c X V v d D s s J n F 1 b 3 Q 7 T 2 R i Y y 5 E Y X R h U 2 9 1 c m N l X F w v M S 9 k c 2 4 9 U E l D Q U 5 l d C 9 Q S U N B T m V 0 L 0 F u b n V h b F J l c G 9 y d C 9 0 Y m w x M S 5 7 X H U w M D N j M S U s M n 0 m c X V v d D s s J n F 1 b 3 Q 7 T 2 R i Y y 5 E Y X R h U 2 9 1 c m N l X F w v M S 9 k c 2 4 9 U E l D Q U 5 l d C 9 Q S U N B T m V 0 L 0 F u b n V h b F J l c G 9 y d C 9 0 Y m w x M S 5 7 X H U w M D N j M S U g K C U p L D N 9 J n F 1 b 3 Q 7 L C Z x d W 9 0 O 0 9 k Y m M u R G F 0 Y V N v d X J j Z V x c L z E v Z H N u P V B J Q 0 F O Z X Q v U E l D Q U 5 l d C 9 B b m 5 1 Y W x S Z X B v c n Q v d G J s M T E u e z E t N S U s N H 0 m c X V v d D s s J n F 1 b 3 Q 7 T 2 R i Y y 5 E Y X R h U 2 9 1 c m N l X F w v M S 9 k c 2 4 9 U E l D Q U 5 l d C 9 Q S U N B T m V 0 L 0 F u b n V h b F J l c G 9 y d C 9 0 Y m w x M S 5 7 M S 0 1 J S A o J S k s N X 0 m c X V v d D s s J n F 1 b 3 Q 7 T 2 R i Y y 5 E Y X R h U 2 9 1 c m N l X F w v M S 9 k c 2 4 9 U E l D Q U 5 l d C 9 Q S U N B T m V 0 L 0 F u b n V h b F J l c G 9 y d C 9 0 Y m w x M S 5 7 N S 0 x N S U s N n 0 m c X V v d D s s J n F 1 b 3 Q 7 T 2 R i Y y 5 E Y X R h U 2 9 1 c m N l X F w v M S 9 k c 2 4 9 U E l D Q U 5 l d C 9 Q S U N B T m V 0 L 0 F u b n V h b F J l c G 9 y d C 9 0 Y m w x M S 5 7 N S 0 x N S U g K C U p L D d 9 J n F 1 b 3 Q 7 L C Z x d W 9 0 O 0 9 k Y m M u R G F 0 Y V N v d X J j Z V x c L z E v Z H N u P V B J Q 0 F O Z X Q v U E l D Q U 5 l d C 9 B b m 5 1 Y W x S Z X B v c n Q v d G J s M T E u e z E 1 L T M w J S w 4 f S Z x d W 9 0 O y w m c X V v d D t P Z G J j L k R h d G F T b 3 V y Y 2 V c X C 8 x L 2 R z b j 1 Q S U N B T m V 0 L 1 B J Q 0 F O Z X Q v Q W 5 u d W F s U m V w b 3 J 0 L 3 R i b D E x L n s x N S 0 z M C U g K C U p L D l 9 J n F 1 b 3 Q 7 L C Z x d W 9 0 O 0 9 k Y m M u R G F 0 Y V N v d X J j Z V x c L z E v Z H N u P V B J Q 0 F O Z X Q v U E l D Q U 5 l d C 9 B b m 5 1 Y W x S Z X B v c n Q v d G J s M T E u e z M w J S s s M T B 9 J n F 1 b 3 Q 7 L C Z x d W 9 0 O 0 9 k Y m M u R G F 0 Y V N v d X J j Z V x c L z E v Z H N u P V B J Q 0 F O Z X Q v U E l D Q U 5 l d C 9 B b m 5 1 Y W x S Z X B v c n Q v d G J s M T E u e z M w J S s g K C U p L D E x f S Z x d W 9 0 O y w m c X V v d D t P Z G J j L k R h d G F T b 3 V y Y 2 V c X C 8 x L 2 R z b j 1 Q S U N B T m V 0 L 1 B J Q 0 F O Z X Q v Q W 5 u d W F s U m V w b 3 J 0 L 3 R i b D E x L n t U b 3 R h b C w x M n 0 m c X V v d D s s J n F 1 b 3 Q 7 T 2 R i Y y 5 E Y X R h U 2 9 1 c m N l X F w v M S 9 k c 2 4 9 U E l D Q U 5 l d C 9 Q S U N B T m V 0 L 0 F u b n V h b F J l c G 9 y d C 9 0 Y m w x M S 5 7 V G 9 0 Y W w g K C U p L D E z f S Z x d W 9 0 O 1 0 s J n F 1 b 3 Q 7 Q 2 9 s d W 1 u Q 2 9 1 b n Q m c X V v d D s 6 M T Q s J n F 1 b 3 Q 7 S 2 V 5 Q 2 9 s d W 1 u T m F t Z X M m c X V v d D s 6 W 1 0 s J n F 1 b 3 Q 7 Q 2 9 s d W 1 u S W R l b n R p d G l l c y Z x d W 9 0 O z p b J n F 1 b 3 Q 7 T 2 R i Y y 5 E Y X R h U 2 9 1 c m N l X F w v M S 9 k c 2 4 9 U E l D Q U 5 l d C 9 Q S U N B T m V 0 L 0 F u b n V h b F J l c G 9 y d C 9 0 Y m w x M S 5 7 W W V h c i w w f S Z x d W 9 0 O y w m c X V v d D t P Z G J j L k R h d G F T b 3 V y Y 2 V c X C 8 x L 2 R z b j 1 Q S U N B T m V 0 L 1 B J Q 0 F O Z X Q v Q W 5 u d W F s U m V w b 3 J 0 L 3 R i b D E x L n t P c m d h b m l z Y X R p b 2 4 s M X 0 m c X V v d D s s J n F 1 b 3 Q 7 T 2 R i Y y 5 E Y X R h U 2 9 1 c m N l X F w v M S 9 k c 2 4 9 U E l D Q U 5 l d C 9 Q S U N B T m V 0 L 0 F u b n V h b F J l c G 9 y d C 9 0 Y m w x M S 5 7 X H U w M D N j M S U s M n 0 m c X V v d D s s J n F 1 b 3 Q 7 T 2 R i Y y 5 E Y X R h U 2 9 1 c m N l X F w v M S 9 k c 2 4 9 U E l D Q U 5 l d C 9 Q S U N B T m V 0 L 0 F u b n V h b F J l c G 9 y d C 9 0 Y m w x M S 5 7 X H U w M D N j M S U g K C U p L D N 9 J n F 1 b 3 Q 7 L C Z x d W 9 0 O 0 9 k Y m M u R G F 0 Y V N v d X J j Z V x c L z E v Z H N u P V B J Q 0 F O Z X Q v U E l D Q U 5 l d C 9 B b m 5 1 Y W x S Z X B v c n Q v d G J s M T E u e z E t N S U s N H 0 m c X V v d D s s J n F 1 b 3 Q 7 T 2 R i Y y 5 E Y X R h U 2 9 1 c m N l X F w v M S 9 k c 2 4 9 U E l D Q U 5 l d C 9 Q S U N B T m V 0 L 0 F u b n V h b F J l c G 9 y d C 9 0 Y m w x M S 5 7 M S 0 1 J S A o J S k s N X 0 m c X V v d D s s J n F 1 b 3 Q 7 T 2 R i Y y 5 E Y X R h U 2 9 1 c m N l X F w v M S 9 k c 2 4 9 U E l D Q U 5 l d C 9 Q S U N B T m V 0 L 0 F u b n V h b F J l c G 9 y d C 9 0 Y m w x M S 5 7 N S 0 x N S U s N n 0 m c X V v d D s s J n F 1 b 3 Q 7 T 2 R i Y y 5 E Y X R h U 2 9 1 c m N l X F w v M S 9 k c 2 4 9 U E l D Q U 5 l d C 9 Q S U N B T m V 0 L 0 F u b n V h b F J l c G 9 y d C 9 0 Y m w x M S 5 7 N S 0 x N S U g K C U p L D d 9 J n F 1 b 3 Q 7 L C Z x d W 9 0 O 0 9 k Y m M u R G F 0 Y V N v d X J j Z V x c L z E v Z H N u P V B J Q 0 F O Z X Q v U E l D Q U 5 l d C 9 B b m 5 1 Y W x S Z X B v c n Q v d G J s M T E u e z E 1 L T M w J S w 4 f S Z x d W 9 0 O y w m c X V v d D t P Z G J j L k R h d G F T b 3 V y Y 2 V c X C 8 x L 2 R z b j 1 Q S U N B T m V 0 L 1 B J Q 0 F O Z X Q v Q W 5 u d W F s U m V w b 3 J 0 L 3 R i b D E x L n s x N S 0 z M C U g K C U p L D l 9 J n F 1 b 3 Q 7 L C Z x d W 9 0 O 0 9 k Y m M u R G F 0 Y V N v d X J j Z V x c L z E v Z H N u P V B J Q 0 F O Z X Q v U E l D Q U 5 l d C 9 B b m 5 1 Y W x S Z X B v c n Q v d G J s M T E u e z M w J S s s M T B 9 J n F 1 b 3 Q 7 L C Z x d W 9 0 O 0 9 k Y m M u R G F 0 Y V N v d X J j Z V x c L z E v Z H N u P V B J Q 0 F O Z X Q v U E l D Q U 5 l d C 9 B b m 5 1 Y W x S Z X B v c n Q v d G J s M T E u e z M w J S s g K C U p L D E x f S Z x d W 9 0 O y w m c X V v d D t P Z G J j L k R h d G F T b 3 V y Y 2 V c X C 8 x L 2 R z b j 1 Q S U N B T m V 0 L 1 B J Q 0 F O Z X Q v Q W 5 u d W F s U m V w b 3 J 0 L 3 R i b D E x L n t U b 3 R h b C w x M n 0 m c X V v d D s s J n F 1 b 3 Q 7 T 2 R i Y y 5 E Y X R h U 2 9 1 c m N l X F w v M S 9 k c 2 4 9 U E l D Q U 5 l d C 9 Q S U N B T m V 0 L 0 F u b n V h b F J l c G 9 y d C 9 0 Y m w x M S 5 7 V G 9 0 Y W w g K C U p L D E z f S Z x d W 9 0 O 1 0 s J n F 1 b 3 Q 7 U m V s Y X R p b 2 5 z a G l w S W 5 m b y Z x d W 9 0 O z p b X X 0 i I C 8 + P E V u d H J 5 I F R 5 c G U 9 I k Z p b G x F c n J v c k N v Z G U i I F Z h b H V l P S J z V W 5 r b m 9 3 b i I g L z 4 8 R W 5 0 c n k g V H l w Z T 0 i R m l s b E N v d W 5 0 I i B W Y W x 1 Z T 0 i b D E w M C I g L z 4 8 R W 5 0 c n k g V H l w Z T 0 i Q W R k Z W R U b 0 R h d G F N b 2 R l b C I g V m F s d W U 9 I m w w I i A v P j w v U 3 R h Y m x l R W 5 0 c m l l c z 4 8 L 0 l 0 Z W 0 + P E l 0 Z W 0 + P E l 0 Z W 1 M b 2 N h d G l v b j 4 8 S X R l b V R 5 c G U + R m 9 y b X V s Y T w v S X R l b V R 5 c G U + P E l 0 Z W 1 Q Y X R o P l N l Y 3 R p b 2 4 x L 3 R i b D E x L 1 N v d X J j Z T w v S X R l b V B h d G g + P C 9 J d G V t T G 9 j Y X R p b 2 4 + P F N 0 Y W J s Z U V u d H J p Z X M g L z 4 8 L 0 l 0 Z W 0 + P E l 0 Z W 0 + P E l 0 Z W 1 M b 2 N h d G l v b j 4 8 S X R l b V R 5 c G U + R m 9 y b X V s Y T w v S X R l b V R 5 c G U + P E l 0 Z W 1 Q Y X R o P l N l Y 3 R p b 2 4 x L 3 R i b D E x L 1 B J Q 0 F O Z X R B b m 9 u X 0 R h d G F i Y X N l P C 9 J d G V t U G F 0 a D 4 8 L 0 l 0 Z W 1 M b 2 N h d G l v b j 4 8 U 3 R h Y m x l R W 5 0 c m l l c y A v P j w v S X R l b T 4 8 S X R l b T 4 8 S X R l b U x v Y 2 F 0 a W 9 u P j x J d G V t V H l w Z T 5 G b 3 J t d W x h P C 9 J d G V t V H l w Z T 4 8 S X R l b V B h d G g + U 2 V j d G l v b j E v d G J s M T E v Z G J v X 1 N j a G V t Y T w v S X R l b V B h d G g + P C 9 J d G V t T G 9 j Y X R p b 2 4 + P F N 0 Y W J s Z U V u d H J p Z X M g L z 4 8 L 0 l 0 Z W 0 + P E l 0 Z W 0 + P E l 0 Z W 1 M b 2 N h d G l v b j 4 8 S X R l b V R 5 c G U + R m 9 y b X V s Y T w v S X R l b V R 5 c G U + P E l 0 Z W 1 Q Y X R o P l N l Y 3 R p b 2 4 x L 3 R i b D E x L 3 R i b D E x X 1 R h Y m x l P C 9 J d G V t U G F 0 a D 4 8 L 0 l 0 Z W 1 M b 2 N h d G l v b j 4 8 U 3 R h Y m x l R W 5 0 c m l l c y A v P j w v S X R l b T 4 8 S X R l b T 4 8 S X R l b U x v Y 2 F 0 a W 9 u P j x J d G V t V H l w Z T 5 G b 3 J t d W x h P C 9 J d G V t V H l w Z T 4 8 S X R l b V B h d G g + U 2 V j d G l v b j E v d G J s M T E v U 2 9 y d G V k J T I w U m 9 3 c z w v S X R l b V B h d G g + P C 9 J d G V t T G 9 j Y X R p b 2 4 + P F N 0 Y W J s Z U V u d H J p Z X M g L z 4 8 L 0 l 0 Z W 0 + P E l 0 Z W 0 + P E l 0 Z W 1 M b 2 N h d G l v b j 4 8 S X R l b V R 5 c G U + R m 9 y b X V s Y T w v S X R l b V R 5 c G U + P E l 0 Z W 1 Q Y X R o P l N l Y 3 R p b 2 4 x L 3 R i b D E x L 1 J l b W 9 2 Z W Q l M j B D b 2 x 1 b W 5 z P C 9 J d G V t U G F 0 a D 4 8 L 0 l 0 Z W 1 M b 2 N h d G l v b j 4 8 U 3 R h Y m x l R W 5 0 c m l l c y A v P j w v S X R l b T 4 8 S X R l b T 4 8 S X R l b U x v Y 2 F 0 a W 9 u P j x J d G V t V H l w Z T 5 G b 3 J t d W x h P C 9 J d G V t V H l w Z T 4 8 S X R l b V B h d G g + U 2 V j d G l v b j E v d G J s M T I 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E y 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Q 2 9 s d W 1 u V H l w Z X M i I F Z h b H V l P S J z Q m d J R 0 F n W U N C Z 0 l H Q W d Z P S I g L z 4 8 R W 5 0 c n k g V H l w Z T 0 i R m l s b E x h c 3 R V c G R h d G V k I i B W Y W x 1 Z T 0 i Z D I w M j A t M T I t M D d U M T c 6 M j Q 6 N D A u M z Q y M D U 2 M 1 o i I C 8 + P E V u d H J 5 I F R 5 c G U 9 I l F 1 Z X J 5 S U Q i I F Z h b H V l P S J z N T A z Y j F m N T k t N T U y Y i 0 0 Y m F j L T l l M G M t O D B m N j c x N W R k Y z A 2 I i A v P j x F b n R y e S B U e X B l P S J G a W x s Q 2 9 s d W 1 u T m F t Z X M i I F Z h b H V l P S J z W y Z x d W 9 0 O 0 F k b W l z c 2 l v b i B 0 e X B l 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R m l s b E V y c m 9 y Q 2 9 1 b n Q i I F Z h b H V l P S J s M C I g L z 4 8 R W 5 0 c n k g V H l w Z T 0 i R m l s b F N 0 Y X R 1 c y I g V m F s d W U 9 I n N D b 2 1 w b G V 0 Z S I g L z 4 8 R W 5 0 c n k g V H l w Z T 0 i R m l s b E V y c m 9 y Q 2 9 k Z S I g V m F s d W U 9 I n N V b m t u b 3 d u I i A v P j x F b n R y e S B U e X B l P S J G a W x s Q 2 9 1 b n Q i I F Z h b H V l P S J s N i 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d G J s M T I u e 0 F k b W l z c 2 l v b i B 0 e X B l L D B 9 J n F 1 b 3 Q 7 L C Z x d W 9 0 O 0 9 k Y m M u R G F 0 Y V N v d X J j Z V x c L z E v Z H N u P V B J Q 0 F O Z X Q v U E l D Q U 5 l d C 9 B b m 5 1 Y W x S Z X B v c n Q v d G J s M T I u e 1 x 1 M D A z Y z E s M X 0 m c X V v d D s s J n F 1 b 3 Q 7 T 2 R i Y y 5 E Y X R h U 2 9 1 c m N l X F w v M S 9 k c 2 4 9 U E l D Q U 5 l d C 9 Q S U N B T m V 0 L 0 F u b n V h b F J l c G 9 y d C 9 0 Y m w x M i 5 7 X H U w M D N j M S A o J S k s M n 0 m c X V v d D s s J n F 1 b 3 Q 7 T 2 R i Y y 5 E Y X R h U 2 9 1 c m N l X F w v M S 9 k c 2 4 9 U E l D Q U 5 l d C 9 Q S U N B T m V 0 L 0 F u b n V h b F J l c G 9 y d C 9 0 Y m w x M i 5 7 M S 0 0 L D N 9 J n F 1 b 3 Q 7 L C Z x d W 9 0 O 0 9 k Y m M u R G F 0 Y V N v d X J j Z V x c L z E v Z H N u P V B J Q 0 F O Z X Q v U E l D Q U 5 l d C 9 B b m 5 1 Y W x S Z X B v c n Q v d G J s M T I u e z E t N C A o J S k s N H 0 m c X V v d D s s J n F 1 b 3 Q 7 T 2 R i Y y 5 E Y X R h U 2 9 1 c m N l X F w v M S 9 k c 2 4 9 U E l D Q U 5 l d C 9 Q S U N B T m V 0 L 0 F u b n V h b F J l c G 9 y d C 9 0 Y m w x M i 5 7 N S 0 x M C w 1 f S Z x d W 9 0 O y w m c X V v d D t P Z G J j L k R h d G F T b 3 V y Y 2 V c X C 8 x L 2 R z b j 1 Q S U N B T m V 0 L 1 B J Q 0 F O Z X Q v Q W 5 u d W F s U m V w b 3 J 0 L 3 R i b D E y L n s 1 L T E w I C g l K S w 2 f S Z x d W 9 0 O y w m c X V v d D t P Z G J j L k R h d G F T b 3 V y Y 2 V c X C 8 x L 2 R z b j 1 Q S U N B T m V 0 L 1 B J Q 0 F O Z X Q v Q W 5 u d W F s U m V w b 3 J 0 L 3 R i b D E y L n s x M S 0 x N S w 3 f S Z x d W 9 0 O y w m c X V v d D t P Z G J j L k R h d G F T b 3 V y Y 2 V c X C 8 x L 2 R z b j 1 Q S U N B T m V 0 L 1 B J Q 0 F O Z X Q v Q W 5 u d W F s U m V w b 3 J 0 L 3 R i b D E y L n s x M S 0 x N S A o J S k s O H 0 m c X V v d D s s J n F 1 b 3 Q 7 T 2 R i Y y 5 E Y X R h U 2 9 1 c m N l X F w v M S 9 k c 2 4 9 U E l D Q U 5 l d C 9 Q S U N B T m V 0 L 0 F u b n V h b F J l c G 9 y d C 9 0 Y m w x M i 5 7 V G 9 0 Y W w s O X 0 m c X V v d D s s J n F 1 b 3 Q 7 T 2 R i Y y 5 E Y X R h U 2 9 1 c m N l X F w v M S 9 k c 2 4 9 U E l D Q U 5 l d C 9 Q S U N B T m V 0 L 0 F u b n V h b F J l c G 9 y d C 9 0 Y m w x M i 5 7 V G 9 0 Y W w g K C U p L D E w f S Z x d W 9 0 O 1 0 s J n F 1 b 3 Q 7 Q 2 9 s d W 1 u Q 2 9 1 b n Q m c X V v d D s 6 M T E s J n F 1 b 3 Q 7 S 2 V 5 Q 2 9 s d W 1 u T m F t Z X M m c X V v d D s 6 W 1 0 s J n F 1 b 3 Q 7 Q 2 9 s d W 1 u S W R l b n R p d G l l c y Z x d W 9 0 O z p b J n F 1 b 3 Q 7 T 2 R i Y y 5 E Y X R h U 2 9 1 c m N l X F w v M S 9 k c 2 4 9 U E l D Q U 5 l d C 9 Q S U N B T m V 0 L 0 F u b n V h b F J l c G 9 y d C 9 0 Y m w x M i 5 7 Q W R t a X N z a W 9 u I H R 5 c G U s M H 0 m c X V v d D s s J n F 1 b 3 Q 7 T 2 R i Y y 5 E Y X R h U 2 9 1 c m N l X F w v M S 9 k c 2 4 9 U E l D Q U 5 l d C 9 Q S U N B T m V 0 L 0 F u b n V h b F J l c G 9 y d C 9 0 Y m w x M i 5 7 X H U w M D N j M S w x f S Z x d W 9 0 O y w m c X V v d D t P Z G J j L k R h d G F T b 3 V y Y 2 V c X C 8 x L 2 R z b j 1 Q S U N B T m V 0 L 1 B J Q 0 F O Z X Q v Q W 5 u d W F s U m V w b 3 J 0 L 3 R i b D E y L n t c d T A w M 2 M x I C g l K S w y f S Z x d W 9 0 O y w m c X V v d D t P Z G J j L k R h d G F T b 3 V y Y 2 V c X C 8 x L 2 R z b j 1 Q S U N B T m V 0 L 1 B J Q 0 F O Z X Q v Q W 5 u d W F s U m V w b 3 J 0 L 3 R i b D E y L n s x L T Q s M 3 0 m c X V v d D s s J n F 1 b 3 Q 7 T 2 R i Y y 5 E Y X R h U 2 9 1 c m N l X F w v M S 9 k c 2 4 9 U E l D Q U 5 l d C 9 Q S U N B T m V 0 L 0 F u b n V h b F J l c G 9 y d C 9 0 Y m w x M i 5 7 M S 0 0 I C g l K S w 0 f S Z x d W 9 0 O y w m c X V v d D t P Z G J j L k R h d G F T b 3 V y Y 2 V c X C 8 x L 2 R z b j 1 Q S U N B T m V 0 L 1 B J Q 0 F O Z X Q v Q W 5 u d W F s U m V w b 3 J 0 L 3 R i b D E y L n s 1 L T E w L D V 9 J n F 1 b 3 Q 7 L C Z x d W 9 0 O 0 9 k Y m M u R G F 0 Y V N v d X J j Z V x c L z E v Z H N u P V B J Q 0 F O Z X Q v U E l D Q U 5 l d C 9 B b m 5 1 Y W x S Z X B v c n Q v d G J s M T I u e z U t M T A g K C U p L D Z 9 J n F 1 b 3 Q 7 L C Z x d W 9 0 O 0 9 k Y m M u R G F 0 Y V N v d X J j Z V x c L z E v Z H N u P V B J Q 0 F O Z X Q v U E l D Q U 5 l d C 9 B b m 5 1 Y W x S Z X B v c n Q v d G J s M T I u e z E x L T E 1 L D d 9 J n F 1 b 3 Q 7 L C Z x d W 9 0 O 0 9 k Y m M u R G F 0 Y V N v d X J j Z V x c L z E v Z H N u P V B J Q 0 F O Z X Q v U E l D Q U 5 l d C 9 B b m 5 1 Y W x S Z X B v c n Q v d G J s M T I u e z E x L T E 1 I C g l K S w 4 f S Z x d W 9 0 O y w m c X V v d D t P Z G J j L k R h d G F T b 3 V y Y 2 V c X C 8 x L 2 R z b j 1 Q S U N B T m V 0 L 1 B J Q 0 F O Z X Q v Q W 5 u d W F s U m V w b 3 J 0 L 3 R i b D E y L n t U b 3 R h b C w 5 f S Z x d W 9 0 O y w m c X V v d D t P Z G J j L k R h d G F T b 3 V y Y 2 V c X C 8 x L 2 R z b j 1 Q S U N B T m V 0 L 1 B J Q 0 F O Z X Q v Q W 5 u d W F s U m V w b 3 J 0 L 3 R i b D E y L n t U b 3 R h b C A o J S k s M T B 9 J n F 1 b 3 Q 7 X S w m c X V v d D t S Z W x h d G l v b n N o a X B J b m Z v J n F 1 b 3 Q 7 O l t d f S I g L z 4 8 R W 5 0 c n k g V H l w Z T 0 i Q W R k Z W R U b 0 R h d G F N b 2 R l b C I g V m F s d W U 9 I m w w I i A v P j w v U 3 R h Y m x l R W 5 0 c m l l c z 4 8 L 0 l 0 Z W 0 + P E l 0 Z W 0 + P E l 0 Z W 1 M b 2 N h d G l v b j 4 8 S X R l b V R 5 c G U + R m 9 y b X V s Y T w v S X R l b V R 5 c G U + P E l 0 Z W 1 Q Y X R o P l N l Y 3 R p b 2 4 x L 3 R i b D E y L 1 N v d X J j Z T w v S X R l b V B h d G g + P C 9 J d G V t T G 9 j Y X R p b 2 4 + P F N 0 Y W J s Z U V u d H J p Z X M g L z 4 8 L 0 l 0 Z W 0 + P E l 0 Z W 0 + P E l 0 Z W 1 M b 2 N h d G l v b j 4 8 S X R l b V R 5 c G U + R m 9 y b X V s Y T w v S X R l b V R 5 c G U + P E l 0 Z W 1 Q Y X R o P l N l Y 3 R p b 2 4 x L 3 R i b D E y L 1 B J Q 0 F O Z X R B b m 9 u X 0 R h d G F i Y X N l P C 9 J d G V t U G F 0 a D 4 8 L 0 l 0 Z W 1 M b 2 N h d G l v b j 4 8 U 3 R h Y m x l R W 5 0 c m l l c y A v P j w v S X R l b T 4 8 S X R l b T 4 8 S X R l b U x v Y 2 F 0 a W 9 u P j x J d G V t V H l w Z T 5 G b 3 J t d W x h P C 9 J d G V t V H l w Z T 4 8 S X R l b V B h d G g + U 2 V j d G l v b j E v d G J s M T I v Z G J v X 1 N j a G V t Y T w v S X R l b V B h d G g + P C 9 J d G V t T G 9 j Y X R p b 2 4 + P F N 0 Y W J s Z U V u d H J p Z X M g L z 4 8 L 0 l 0 Z W 0 + P E l 0 Z W 0 + P E l 0 Z W 1 M b 2 N h d G l v b j 4 8 S X R l b V R 5 c G U + R m 9 y b X V s Y T w v S X R l b V R 5 c G U + P E l 0 Z W 1 Q Y X R o P l N l Y 3 R p b 2 4 x L 3 R i b D E y L 3 R i b D E y X 1 R h Y m x l P C 9 J d G V t U G F 0 a D 4 8 L 0 l 0 Z W 1 M b 2 N h d G l v b j 4 8 U 3 R h Y m x l R W 5 0 c m l l c y A v P j w v S X R l b T 4 8 S X R l b T 4 8 S X R l b U x v Y 2 F 0 a W 9 u P j x J d G V t V H l w Z T 5 G b 3 J t d W x h P C 9 J d G V t V H l w Z T 4 8 S X R l b V B h d G g + U 2 V j d G l v b j E v d G J s M T I v U 2 9 y d G V k J T I w U m 9 3 c z w v S X R l b V B h d G g + P C 9 J d G V t T G 9 j Y X R p b 2 4 + P F N 0 Y W J s Z U V u d H J p Z X M g L z 4 8 L 0 l 0 Z W 0 + P E l 0 Z W 0 + P E l 0 Z W 1 M b 2 N h d G l v b j 4 8 S X R l b V R 5 c G U + R m 9 y b X V s Y T w v S X R l b V R 5 c G U + P E l 0 Z W 1 Q Y X R o P l N l Y 3 R p b 2 4 x L 3 R i b D E y L 1 J l b W 9 2 Z W Q l M j B D b 2 x 1 b W 5 z P C 9 J d G V t U G F 0 a D 4 8 L 0 l 0 Z W 1 M b 2 N h d G l v b j 4 8 U 3 R h Y m x l R W 5 0 c m l l c y A v P j w v S X R l b T 4 8 S X R l b T 4 8 S X R l b U x v Y 2 F 0 a W 9 u P j x J d G V t V H l w Z T 5 G b 3 J t d W x h P C 9 J d G V t V H l w Z T 4 8 S X R l b V B h d G g + U 2 V j d G l v b j E v d G J s M T M 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E z 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T G F z d F V w Z G F 0 Z W Q i I F Z h b H V l P S J k M j A y M C 0 x M i 0 w N 1 Q x N z o y N D o 1 N y 4 5 M j Y 2 M j I 4 W i I g L z 4 8 R W 5 0 c n k g V H l w Z T 0 i R m l s b E N v b H V t b l R 5 c G V z I i B W Y W x 1 Z T 0 i c 0 J n W U N C Z 0 l H Q W d Z Q 0 J n S U d B Z 1 k 9 I i A v P j x F b n R y e S B U e X B l P S J R d W V y e U l E I i B W Y W x 1 Z T 0 i c 2 I 2 M T A 2 Y W F j L T k y M T g t N D Q 1 M i 1 h N 2 E z L T R l Y z N k N D d l M j U 3 M y I g L z 4 8 R W 5 0 c n k g V H l w Z T 0 i R m l s b E N v b H V t b k 5 h b W V z I i B W Y W x 1 Z T 0 i c 1 s m c X V v d D t Z Z W F y J n F 1 b 3 Q 7 L C Z x d W 9 0 O 0 9 y Z 2 F u a X N h d G l v b i Z x d W 9 0 O y w m c X V v d D t Q b G F u b m V k I C 0 g Z m 9 s b G 9 3 a W 5 n I H N 1 c m d l c n k m c X V v d D s s J n F 1 b 3 Q 7 U G x h b m 5 l Z C A t I G Z v b G x v d 2 l u Z y B z d X J n Z X J 5 I C g l K S Z x d W 9 0 O y w m c X V v d D t V b n B s Y W 5 u Z W Q g L S B m b 2 x s b 3 d p b m c g c 3 V y Z 2 V y e S Z x d W 9 0 O y w m c X V v d D t V b n B s Y W 5 u Z W Q g L S B m b 2 x s b 3 d p b m c g c 3 V y Z 2 V y e S A o J S k m c X V v d D s s J n F 1 b 3 Q 7 U G x h b m 5 l Z C A t I G 9 0 a G V y J n F 1 b 3 Q 7 L C Z x d W 9 0 O 1 B s Y W 5 u Z W Q g L S B v d G h l c i A o J S k m c X V v d D s s J n F 1 b 3 Q 7 V W 5 w b G F u b m V k I C 0 g b 3 R o Z X I m c X V v d D s s J n F 1 b 3 Q 7 V W 5 w b G F u b m V k I C 0 g b 3 R o Z X I g K C U p J n F 1 b 3 Q 7 L C Z x d W 9 0 O 1 V u a 2 5 v d 2 4 m c X V v d D s s J n F 1 b 3 Q 7 V W 5 r b m 9 3 b i A o J S k m c X V v d D s s J n F 1 b 3 Q 7 V G 9 0 Y W w m c X V v d D s s J n F 1 b 3 Q 7 V G 9 0 Y W w g K C U p 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x N C w m c X V v d D t r Z X l D b 2 x 1 b W 5 O Y W 1 l c y Z x d W 9 0 O z p b X S w m c X V v d D t x d W V y e V J l b G F 0 a W 9 u c 2 h p c H M m c X V v d D s 6 W 1 0 s J n F 1 b 3 Q 7 Y 2 9 s d W 1 u S W R l b n R p d G l l c y Z x d W 9 0 O z p b J n F 1 b 3 Q 7 T 2 R i Y y 5 E Y X R h U 2 9 1 c m N l X F w v M S 9 k c 2 4 9 U E l D Q U 5 l d C 9 Q S U N B T m V 0 L 0 F u b n V h b F J l c G 9 y d C 9 0 Y m w x M y 5 7 W W V h c i w w f S Z x d W 9 0 O y w m c X V v d D t P Z G J j L k R h d G F T b 3 V y Y 2 V c X C 8 x L 2 R z b j 1 Q S U N B T m V 0 L 1 B J Q 0 F O Z X Q v Q W 5 u d W F s U m V w b 3 J 0 L 3 R i b D E z L n t P c m d h b m l z Y X R p b 2 4 s M X 0 m c X V v d D s s J n F 1 b 3 Q 7 T 2 R i Y y 5 E Y X R h U 2 9 1 c m N l X F w v M S 9 k c 2 4 9 U E l D Q U 5 l d C 9 Q S U N B T m V 0 L 0 F u b n V h b F J l c G 9 y d C 9 0 Y m w x M y 5 7 U G x h b m 5 l Z C A t I G Z v b G x v d 2 l u Z y B z d X J n Z X J 5 L D J 9 J n F 1 b 3 Q 7 L C Z x d W 9 0 O 0 9 k Y m M u R G F 0 Y V N v d X J j Z V x c L z E v Z H N u P V B J Q 0 F O Z X Q v U E l D Q U 5 l d C 9 B b m 5 1 Y W x S Z X B v c n Q v d G J s M T M u e 1 B s Y W 5 u Z W Q g L S B m b 2 x s b 3 d p b m c g c 3 V y Z 2 V y e S A o J S k s M 3 0 m c X V v d D s s J n F 1 b 3 Q 7 T 2 R i Y y 5 E Y X R h U 2 9 1 c m N l X F w v M S 9 k c 2 4 9 U E l D Q U 5 l d C 9 Q S U N B T m V 0 L 0 F u b n V h b F J l c G 9 y d C 9 0 Y m w x M y 5 7 V W 5 w b G F u b m V k I C 0 g Z m 9 s b G 9 3 a W 5 n I H N 1 c m d l c n k s N H 0 m c X V v d D s s J n F 1 b 3 Q 7 T 2 R i Y y 5 E Y X R h U 2 9 1 c m N l X F w v M S 9 k c 2 4 9 U E l D Q U 5 l d C 9 Q S U N B T m V 0 L 0 F u b n V h b F J l c G 9 y d C 9 0 Y m w x M y 5 7 V W 5 w b G F u b m V k I C 0 g Z m 9 s b G 9 3 a W 5 n I H N 1 c m d l c n k g K C U p L D V 9 J n F 1 b 3 Q 7 L C Z x d W 9 0 O 0 9 k Y m M u R G F 0 Y V N v d X J j Z V x c L z E v Z H N u P V B J Q 0 F O Z X Q v U E l D Q U 5 l d C 9 B b m 5 1 Y W x S Z X B v c n Q v d G J s M T M u e 1 B s Y W 5 u Z W Q g L S B v d G h l c i w 2 f S Z x d W 9 0 O y w m c X V v d D t P Z G J j L k R h d G F T b 3 V y Y 2 V c X C 8 x L 2 R z b j 1 Q S U N B T m V 0 L 1 B J Q 0 F O Z X Q v Q W 5 u d W F s U m V w b 3 J 0 L 3 R i b D E z L n t Q b G F u b m V k I C 0 g b 3 R o Z X I g K C U p L D d 9 J n F 1 b 3 Q 7 L C Z x d W 9 0 O 0 9 k Y m M u R G F 0 Y V N v d X J j Z V x c L z E v Z H N u P V B J Q 0 F O Z X Q v U E l D Q U 5 l d C 9 B b m 5 1 Y W x S Z X B v c n Q v d G J s M T M u e 1 V u c G x h b m 5 l Z C A t I G 9 0 a G V y L D h 9 J n F 1 b 3 Q 7 L C Z x d W 9 0 O 0 9 k Y m M u R G F 0 Y V N v d X J j Z V x c L z E v Z H N u P V B J Q 0 F O Z X Q v U E l D Q U 5 l d C 9 B b m 5 1 Y W x S Z X B v c n Q v d G J s M T M u e 1 V u c G x h b m 5 l Z C A t I G 9 0 a G V y I C g l K S w 5 f S Z x d W 9 0 O y w m c X V v d D t P Z G J j L k R h d G F T b 3 V y Y 2 V c X C 8 x L 2 R z b j 1 Q S U N B T m V 0 L 1 B J Q 0 F O Z X Q v Q W 5 u d W F s U m V w b 3 J 0 L 3 R i b D E z L n t V b m t u b 3 d u L D E w f S Z x d W 9 0 O y w m c X V v d D t P Z G J j L k R h d G F T b 3 V y Y 2 V c X C 8 x L 2 R z b j 1 Q S U N B T m V 0 L 1 B J Q 0 F O Z X Q v Q W 5 u d W F s U m V w b 3 J 0 L 3 R i b D E z L n t V b m t u b 3 d u I C g l K S w x M X 0 m c X V v d D s s J n F 1 b 3 Q 7 T 2 R i Y y 5 E Y X R h U 2 9 1 c m N l X F w v M S 9 k c 2 4 9 U E l D Q U 5 l d C 9 Q S U N B T m V 0 L 0 F u b n V h b F J l c G 9 y d C 9 0 Y m w x M y 5 7 V G 9 0 Y W w s M T J 9 J n F 1 b 3 Q 7 L C Z x d W 9 0 O 0 9 k Y m M u R G F 0 Y V N v d X J j Z V x c L z E v Z H N u P V B J Q 0 F O Z X Q v U E l D Q U 5 l d C 9 B b m 5 1 Y W x S Z X B v c n Q v d G J s M T M u e 1 R v d G F s I C g l K S w x M 3 0 m c X V v d D t d L C Z x d W 9 0 O 0 N v b H V t b k N v d W 5 0 J n F 1 b 3 Q 7 O j E 0 L C Z x d W 9 0 O 0 t l e U N v b H V t b k 5 h b W V z J n F 1 b 3 Q 7 O l t d L C Z x d W 9 0 O 0 N v b H V t b k l k Z W 5 0 a X R p Z X M m c X V v d D s 6 W y Z x d W 9 0 O 0 9 k Y m M u R G F 0 Y V N v d X J j Z V x c L z E v Z H N u P V B J Q 0 F O Z X Q v U E l D Q U 5 l d C 9 B b m 5 1 Y W x S Z X B v c n Q v d G J s M T M u e 1 l l Y X I s M H 0 m c X V v d D s s J n F 1 b 3 Q 7 T 2 R i Y y 5 E Y X R h U 2 9 1 c m N l X F w v M S 9 k c 2 4 9 U E l D Q U 5 l d C 9 Q S U N B T m V 0 L 0 F u b n V h b F J l c G 9 y d C 9 0 Y m w x M y 5 7 T 3 J n Y W 5 p c 2 F 0 a W 9 u L D F 9 J n F 1 b 3 Q 7 L C Z x d W 9 0 O 0 9 k Y m M u R G F 0 Y V N v d X J j Z V x c L z E v Z H N u P V B J Q 0 F O Z X Q v U E l D Q U 5 l d C 9 B b m 5 1 Y W x S Z X B v c n Q v d G J s M T M u e 1 B s Y W 5 u Z W Q g L S B m b 2 x s b 3 d p b m c g c 3 V y Z 2 V y e S w y f S Z x d W 9 0 O y w m c X V v d D t P Z G J j L k R h d G F T b 3 V y Y 2 V c X C 8 x L 2 R z b j 1 Q S U N B T m V 0 L 1 B J Q 0 F O Z X Q v Q W 5 u d W F s U m V w b 3 J 0 L 3 R i b D E z L n t Q b G F u b m V k I C 0 g Z m 9 s b G 9 3 a W 5 n I H N 1 c m d l c n k g K C U p L D N 9 J n F 1 b 3 Q 7 L C Z x d W 9 0 O 0 9 k Y m M u R G F 0 Y V N v d X J j Z V x c L z E v Z H N u P V B J Q 0 F O Z X Q v U E l D Q U 5 l d C 9 B b m 5 1 Y W x S Z X B v c n Q v d G J s M T M u e 1 V u c G x h b m 5 l Z C A t I G Z v b G x v d 2 l u Z y B z d X J n Z X J 5 L D R 9 J n F 1 b 3 Q 7 L C Z x d W 9 0 O 0 9 k Y m M u R G F 0 Y V N v d X J j Z V x c L z E v Z H N u P V B J Q 0 F O Z X Q v U E l D Q U 5 l d C 9 B b m 5 1 Y W x S Z X B v c n Q v d G J s M T M u e 1 V u c G x h b m 5 l Z C A t I G Z v b G x v d 2 l u Z y B z d X J n Z X J 5 I C g l K S w 1 f S Z x d W 9 0 O y w m c X V v d D t P Z G J j L k R h d G F T b 3 V y Y 2 V c X C 8 x L 2 R z b j 1 Q S U N B T m V 0 L 1 B J Q 0 F O Z X Q v Q W 5 u d W F s U m V w b 3 J 0 L 3 R i b D E z L n t Q b G F u b m V k I C 0 g b 3 R o Z X I s N n 0 m c X V v d D s s J n F 1 b 3 Q 7 T 2 R i Y y 5 E Y X R h U 2 9 1 c m N l X F w v M S 9 k c 2 4 9 U E l D Q U 5 l d C 9 Q S U N B T m V 0 L 0 F u b n V h b F J l c G 9 y d C 9 0 Y m w x M y 5 7 U G x h b m 5 l Z C A t I G 9 0 a G V y I C g l K S w 3 f S Z x d W 9 0 O y w m c X V v d D t P Z G J j L k R h d G F T b 3 V y Y 2 V c X C 8 x L 2 R z b j 1 Q S U N B T m V 0 L 1 B J Q 0 F O Z X Q v Q W 5 u d W F s U m V w b 3 J 0 L 3 R i b D E z L n t V b n B s Y W 5 u Z W Q g L S B v d G h l c i w 4 f S Z x d W 9 0 O y w m c X V v d D t P Z G J j L k R h d G F T b 3 V y Y 2 V c X C 8 x L 2 R z b j 1 Q S U N B T m V 0 L 1 B J Q 0 F O Z X Q v Q W 5 u d W F s U m V w b 3 J 0 L 3 R i b D E z L n t V b n B s Y W 5 u Z W Q g L S B v d G h l c i A o J S k s O X 0 m c X V v d D s s J n F 1 b 3 Q 7 T 2 R i Y y 5 E Y X R h U 2 9 1 c m N l X F w v M S 9 k c 2 4 9 U E l D Q U 5 l d C 9 Q S U N B T m V 0 L 0 F u b n V h b F J l c G 9 y d C 9 0 Y m w x M y 5 7 V W 5 r b m 9 3 b i w x M H 0 m c X V v d D s s J n F 1 b 3 Q 7 T 2 R i Y y 5 E Y X R h U 2 9 1 c m N l X F w v M S 9 k c 2 4 9 U E l D Q U 5 l d C 9 Q S U N B T m V 0 L 0 F u b n V h b F J l c G 9 y d C 9 0 Y m w x M y 5 7 V W 5 r b m 9 3 b i A o J S k s M T F 9 J n F 1 b 3 Q 7 L C Z x d W 9 0 O 0 9 k Y m M u R G F 0 Y V N v d X J j Z V x c L z E v Z H N u P V B J Q 0 F O Z X Q v U E l D Q U 5 l d C 9 B b m 5 1 Y W x S Z X B v c n Q v d G J s M T M u e 1 R v d G F s L D E y f S Z x d W 9 0 O y w m c X V v d D t P Z G J j L k R h d G F T b 3 V y Y 2 V c X C 8 x L 2 R z b j 1 Q S U N B T m V 0 L 1 B J Q 0 F O Z X Q v Q W 5 u d W F s U m V w b 3 J 0 L 3 R i b D E z L n t U b 3 R h b C A o J S k s M T N 9 J n F 1 b 3 Q 7 X S w m c X V v d D t S Z W x h d G l v b n N o a X B J b m Z v J n F 1 b 3 Q 7 O l t d f S I g L z 4 8 R W 5 0 c n k g V H l w Z T 0 i R m l s b E N v d W 5 0 I i B W Y W x 1 Z T 0 i b D E w M C I g L z 4 8 R W 5 0 c n k g V H l w Z T 0 i Q W R k Z W R U b 0 R h d G F N b 2 R l b C I g V m F s d W U 9 I m w w I i A v P j w v U 3 R h Y m x l R W 5 0 c m l l c z 4 8 L 0 l 0 Z W 0 + P E l 0 Z W 0 + P E l 0 Z W 1 M b 2 N h d G l v b j 4 8 S X R l b V R 5 c G U + R m 9 y b X V s Y T w v S X R l b V R 5 c G U + P E l 0 Z W 1 Q Y X R o P l N l Y 3 R p b 2 4 x L 3 R i b D E z L 1 N v d X J j Z T w v S X R l b V B h d G g + P C 9 J d G V t T G 9 j Y X R p b 2 4 + P F N 0 Y W J s Z U V u d H J p Z X M g L z 4 8 L 0 l 0 Z W 0 + P E l 0 Z W 0 + P E l 0 Z W 1 M b 2 N h d G l v b j 4 8 S X R l b V R 5 c G U + R m 9 y b X V s Y T w v S X R l b V R 5 c G U + P E l 0 Z W 1 Q Y X R o P l N l Y 3 R p b 2 4 x L 3 R i b D E z L 1 B J Q 0 F O Z X R B b m 9 u X 0 R h d G F i Y X N l P C 9 J d G V t U G F 0 a D 4 8 L 0 l 0 Z W 1 M b 2 N h d G l v b j 4 8 U 3 R h Y m x l R W 5 0 c m l l c y A v P j w v S X R l b T 4 8 S X R l b T 4 8 S X R l b U x v Y 2 F 0 a W 9 u P j x J d G V t V H l w Z T 5 G b 3 J t d W x h P C 9 J d G V t V H l w Z T 4 8 S X R l b V B h d G g + U 2 V j d G l v b j E v d G J s M T M v Z G J v X 1 N j a G V t Y T w v S X R l b V B h d G g + P C 9 J d G V t T G 9 j Y X R p b 2 4 + P F N 0 Y W J s Z U V u d H J p Z X M g L z 4 8 L 0 l 0 Z W 0 + P E l 0 Z W 0 + P E l 0 Z W 1 M b 2 N h d G l v b j 4 8 S X R l b V R 5 c G U + R m 9 y b X V s Y T w v S X R l b V R 5 c G U + P E l 0 Z W 1 Q Y X R o P l N l Y 3 R p b 2 4 x L 3 R i b D E z L 3 R i b D E z X 1 R h Y m x l P C 9 J d G V t U G F 0 a D 4 8 L 0 l 0 Z W 1 M b 2 N h d G l v b j 4 8 U 3 R h Y m x l R W 5 0 c m l l c y A v P j w v S X R l b T 4 8 S X R l b T 4 8 S X R l b U x v Y 2 F 0 a W 9 u P j x J d G V t V H l w Z T 5 G b 3 J t d W x h P C 9 J d G V t V H l w Z T 4 8 S X R l b V B h d G g + U 2 V j d G l v b j E v d G J s M T M v U 2 9 y d G V k J T I w U m 9 3 c z w v S X R l b V B h d G g + P C 9 J d G V t T G 9 j Y X R p b 2 4 + P F N 0 Y W J s Z U V u d H J p Z X M g L z 4 8 L 0 l 0 Z W 0 + P E l 0 Z W 0 + P E l 0 Z W 1 M b 2 N h d G l v b j 4 8 S X R l b V R 5 c G U + R m 9 y b X V s Y T w v S X R l b V R 5 c G U + P E l 0 Z W 1 Q Y X R o P l N l Y 3 R p b 2 4 x L 3 R i b D E z L 1 J l b W 9 2 Z W Q l M j B D b 2 x 1 b W 5 z P C 9 J d G V t U G F 0 a D 4 8 L 0 l 0 Z W 1 M b 2 N h d G l v b j 4 8 U 3 R h Y m x l R W 5 0 c m l l c y A v P j w v S X R l b T 4 8 S X R l b T 4 8 S X R l b U x v Y 2 F 0 a W 9 u P j x J d G V t V H l w Z T 5 G b 3 J t d W x h P C 9 J d G V t V H l w Z T 4 8 S X R l b V B h d G g + U 2 V j d G l v b j E v c n B 0 V m l 3 M T N B Z 3 I 8 L 0 l 0 Z W 1 Q Y X R o P j w v S X R l b U x v Y 2 F 0 a W 9 u P j x T d G F i b G V F b n R y a W V z P j x F b n R y e S B U e X B l P S J J c 1 B y a X Z h d G U i I F Z h b H V l P S J s M C I g L z 4 8 R W 5 0 c n k g V H l w Z T 0 i T m F 2 a W d h d G l v b l N 0 Z X B O Y W 1 l I i B W Y W x 1 Z T 0 i c 0 5 h d m l n Y X R p b 2 4 i I C 8 + P E V u d H J 5 I F R 5 c G U 9 I k J 1 Z m Z l c k 5 l e H R S Z W Z y Z X N o I i B W Y W x 1 Z T 0 i b D E i I C 8 + P E V u d H J 5 I F R 5 c G U 9 I l J l c 3 V s d F R 5 c G U i I F Z h b H V l P S J z V G F i b G U 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m V j b 3 Z l c n l U Y X J n Z X R S b 3 c i I F Z h b H V l P S J s M S I g L z 4 8 R W 5 0 c n k g V H l w Z T 0 i U m V j b 3 Z l c n l U Y X J n Z X R D b 2 x 1 b W 4 i I F Z h b H V l P S J s M S I g L z 4 8 R W 5 0 c n k g V H l w Z T 0 i U m V j b 3 Z l c n l U Y X J n Z X R T a G V l d C I g V m F s d W U 9 I n N T a G V l d D U i I C 8 + P E V u d H J 5 I F R 5 c G U 9 I k Z p b G x F c n J v c k N v Z G U i I F Z h b H V l P S J z V W 5 r b m 9 3 b i I g L z 4 8 R W 5 0 c n k g V H l w Z T 0 i U X V l c n l J R C I g V m F s d W U 9 I n M 5 M T h j M m Y 0 N S 0 2 O W M x L T Q 5 N j c t O T k 0 M y 1 h M T Q z M G I 4 Z D c z Y T c i I C 8 + P E V u d H J 5 I F R 5 c G U 9 I k F k Z G V k V G 9 E Y X R h T W 9 k Z W w i I F Z h b H V l P S J s M C I g L z 4 8 R W 5 0 c n k g V H l w Z T 0 i R m l s b E x h c 3 R V c G R h d G V k I i B W Y W x 1 Z T 0 i Z D I w M j A t M T A t M D Z U M T U 6 M z Q 6 M z E u N T k 1 M D A y O V o 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0 9 k Y m M u R G F 0 Y V N v d X J j Z V x c L z E v Z H N u P V B J Q 0 F O Z X R B b m 9 u L 1 B J Q 0 F O Z X R B b m 9 u L 2 R i b y 9 y c H R W a X c x M 0 F n c i 5 7 T 3 J n Y W 5 p c 2 F 0 a W 9 u L D B 9 J n F 1 b 3 Q 7 L C Z x d W 9 0 O 0 9 k Y m M u R G F 0 Y V N v d X J j Z V x c L z E v Z H N u P V B J Q 0 F O Z X R B b m 9 u L 1 B J Q 0 F O Z X R B b m 9 u L 2 R i b y 9 y c H R W a X c x M 0 F n c i 5 7 U G x h b m 5 l Z C A t I G Z v b G x v d 2 l u Z y B z d X J n Z X J 5 L D F 9 J n F 1 b 3 Q 7 L C Z x d W 9 0 O 0 9 k Y m M u R G F 0 Y V N v d X J j Z V x c L z E v Z H N u P V B J Q 0 F O Z X R B b m 9 u L 1 B J Q 0 F O Z X R B b m 9 u L 2 R i b y 9 y c H R W a X c x M 0 F n c i 5 7 V W 5 w b G F u b m V k I C 0 g Z m 9 s b G 9 3 a W 5 n I H N 1 c m d l c n k s M n 0 m c X V v d D s s J n F 1 b 3 Q 7 T 2 R i Y y 5 E Y X R h U 2 9 1 c m N l X F w v M S 9 k c 2 4 9 U E l D Q U 5 l d E F u b 2 4 v U E l D Q U 5 l d E F u b 2 4 v Z G J v L 3 J w d F Z p d z E z Q W d y L n t Q b G F u b m V k I C 0 g b 3 R o Z X I s M 3 0 m c X V v d D s s J n F 1 b 3 Q 7 T 2 R i Y y 5 E Y X R h U 2 9 1 c m N l X F w v M S 9 k c 2 4 9 U E l D Q U 5 l d E F u b 2 4 v U E l D Q U 5 l d E F u b 2 4 v Z G J v L 3 J w d F Z p d z E z Q W d y L n t V b n B s Y W 5 u Z W Q g L S B v d G h l c i w 0 f S Z x d W 9 0 O y w m c X V v d D t P Z G J j L k R h d G F T b 3 V y Y 2 V c X C 8 x L 2 R z b j 1 Q S U N B T m V 0 Q W 5 v b i 9 Q S U N B T m V 0 Q W 5 v b i 9 k Y m 8 v c n B 0 V m l 3 M T N B Z 3 I u e 1 V u a 2 5 v d 2 4 s N X 0 m c X V v d D t d L C Z x d W 9 0 O 0 N v b H V t b k N v d W 5 0 J n F 1 b 3 Q 7 O j Y s J n F 1 b 3 Q 7 S 2 V 5 Q 2 9 s d W 1 u T m F t Z X M m c X V v d D s 6 W 1 0 s J n F 1 b 3 Q 7 Q 2 9 s d W 1 u S W R l b n R p d G l l c y Z x d W 9 0 O z p b J n F 1 b 3 Q 7 T 2 R i Y y 5 E Y X R h U 2 9 1 c m N l X F w v M S 9 k c 2 4 9 U E l D Q U 5 l d E F u b 2 4 v U E l D Q U 5 l d E F u b 2 4 v Z G J v L 3 J w d F Z p d z E z Q W d y L n t P c m d h b m l z Y X R p b 2 4 s M H 0 m c X V v d D s s J n F 1 b 3 Q 7 T 2 R i Y y 5 E Y X R h U 2 9 1 c m N l X F w v M S 9 k c 2 4 9 U E l D Q U 5 l d E F u b 2 4 v U E l D Q U 5 l d E F u b 2 4 v Z G J v L 3 J w d F Z p d z E z Q W d y L n t Q b G F u b m V k I C 0 g Z m 9 s b G 9 3 a W 5 n I H N 1 c m d l c n k s M X 0 m c X V v d D s s J n F 1 b 3 Q 7 T 2 R i Y y 5 E Y X R h U 2 9 1 c m N l X F w v M S 9 k c 2 4 9 U E l D Q U 5 l d E F u b 2 4 v U E l D Q U 5 l d E F u b 2 4 v Z G J v L 3 J w d F Z p d z E z Q W d y L n t V b n B s Y W 5 u Z W Q g L S B m b 2 x s b 3 d p b m c g c 3 V y Z 2 V y e S w y f S Z x d W 9 0 O y w m c X V v d D t P Z G J j L k R h d G F T b 3 V y Y 2 V c X C 8 x L 2 R z b j 1 Q S U N B T m V 0 Q W 5 v b i 9 Q S U N B T m V 0 Q W 5 v b i 9 k Y m 8 v c n B 0 V m l 3 M T N B Z 3 I u e 1 B s Y W 5 u Z W Q g L S B v d G h l c i w z f S Z x d W 9 0 O y w m c X V v d D t P Z G J j L k R h d G F T b 3 V y Y 2 V c X C 8 x L 2 R z b j 1 Q S U N B T m V 0 Q W 5 v b i 9 Q S U N B T m V 0 Q W 5 v b i 9 k Y m 8 v c n B 0 V m l 3 M T N B Z 3 I u e 1 V u c G x h b m 5 l Z C A t I G 9 0 a G V y L D R 9 J n F 1 b 3 Q 7 L C Z x d W 9 0 O 0 9 k Y m M u R G F 0 Y V N v d X J j Z V x c L z E v Z H N u P V B J Q 0 F O Z X R B b m 9 u L 1 B J Q 0 F O Z X R B b m 9 u L 2 R i b y 9 y c H R W a X c x M 0 F n c i 5 7 V W 5 r b m 9 3 b i w 1 f S Z x d W 9 0 O 1 0 s J n F 1 b 3 Q 7 U m V s Y X R p b 2 5 z a G l w S W 5 m b y Z x d W 9 0 O z p b X X 0 i I C 8 + P C 9 T d G F i b G V F b n R y a W V z P j w v S X R l b T 4 8 S X R l b T 4 8 S X R l b U x v Y 2 F 0 a W 9 u P j x J d G V t V H l w Z T 5 G b 3 J t d W x h P C 9 J d G V t V H l w Z T 4 8 S X R l b V B h d G g + U 2 V j d G l v b j E v c n B 0 V m l 3 M T N B Z 3 I v U 2 9 1 c m N l P C 9 J d G V t U G F 0 a D 4 8 L 0 l 0 Z W 1 M b 2 N h d G l v b j 4 8 U 3 R h Y m x l R W 5 0 c m l l c y A v P j w v S X R l b T 4 8 S X R l b T 4 8 S X R l b U x v Y 2 F 0 a W 9 u P j x J d G V t V H l w Z T 5 G b 3 J t d W x h P C 9 J d G V t V H l w Z T 4 8 S X R l b V B h d G g + U 2 V j d G l v b j E v c n B 0 V m l 3 M T N B Z 3 I v U E l D Q U 5 l d E F u b 2 5 f R G F 0 Y W J h c 2 U 8 L 0 l 0 Z W 1 Q Y X R o P j w v S X R l b U x v Y 2 F 0 a W 9 u P j x T d G F i b G V F b n R y a W V z I C 8 + P C 9 J d G V t P j x J d G V t P j x J d G V t T G 9 j Y X R p b 2 4 + P E l 0 Z W 1 U e X B l P k Z v c m 1 1 b G E 8 L 0 l 0 Z W 1 U e X B l P j x J d G V t U G F 0 a D 5 T Z W N 0 a W 9 u M S 9 y c H R W a X c x M 0 F n c i 9 k Y m 9 f U 2 N o Z W 1 h P C 9 J d G V t U G F 0 a D 4 8 L 0 l 0 Z W 1 M b 2 N h d G l v b j 4 8 U 3 R h Y m x l R W 5 0 c m l l c y A v P j w v S X R l b T 4 8 S X R l b T 4 8 S X R l b U x v Y 2 F 0 a W 9 u P j x J d G V t V H l w Z T 5 G b 3 J t d W x h P C 9 J d G V t V H l w Z T 4 8 S X R l b V B h d G g + U 2 V j d G l v b j E v c n B 0 V m l 3 M T N B Z 3 I v c n B 0 V m l 3 M T N B Z 3 J f V m l l d z w v S X R l b V B h d G g + P C 9 J d G V t T G 9 j Y X R p b 2 4 + P F N 0 Y W J s Z U V u d H J p Z X M g L z 4 8 L 0 l 0 Z W 0 + P E l 0 Z W 0 + P E l 0 Z W 1 M b 2 N h d G l v b j 4 8 S X R l b V R 5 c G U + R m 9 y b X V s Y T w v S X R l b V R 5 c G U + P E l 0 Z W 1 Q Y X R o P l N l Y 3 R p b 2 4 x L 3 J w d F Z p d z E z Q W d y L 1 N v c n R l Z C U y M F J v d 3 M 8 L 0 l 0 Z W 1 Q Y X R o P j w v S X R l b U x v Y 2 F 0 a W 9 u P j x T d G F i b G V F b n R y a W V z I C 8 + P C 9 J d G V t P j x J d G V t P j x J d G V t T G 9 j Y X R p b 2 4 + P E l 0 Z W 1 U e X B l P k Z v c m 1 1 b G E 8 L 0 l 0 Z W 1 U e X B l P j x J d G V t U G F 0 a D 5 T Z W N 0 a W 9 u M S 9 0 Y m w x N 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T Q i I C 8 + P E V u d H J 5 I F R 5 c G U 9 I k Z p b G x l Z E N v b X B s Z X R l U m V z d W x 0 V G 9 X b 3 J r c 2 h l Z X Q i I F Z h b H V l P S J s M S I g L z 4 8 R W 5 0 c n k g V H l w Z T 0 i U m V j b 3 Z l c n l U Y X J n Z X R T a G V l d C I g V m F s d W U 9 I n N T a G V l d D Y i I C 8 + P E V u d H J 5 I F R 5 c G U 9 I l J l Y 2 9 2 Z X J 5 V G F y Z 2 V 0 Q 2 9 s d W 1 u I i B W Y W x 1 Z T 0 i b D E i I C 8 + P E V u d H J 5 I F R 5 c G U 9 I l J l Y 2 9 2 Z X J 5 V G F y Z 2 V 0 U m 9 3 I i B W Y W x 1 Z T 0 i b D E i I C 8 + P E V u d H J 5 I F R 5 c G U 9 I k Z p b G x M Y X N 0 V X B k Y X R l Z C I g V m F s d W U 9 I m Q y M D I w L T E y L T A 3 V D E 3 O j I 1 O j A 2 L j U 1 N D U 0 M j h a I i A v P j x F b n R y e S B U e X B l P S J R d W V y e U l E I i B W Y W x 1 Z T 0 i c z Q 0 Y j Q z M j Q x L T k z Z m Q t N G Z h N y 0 5 Z W F m L T F i Z D Z m Y m Y 4 Y z E x Z i I g L z 4 8 R W 5 0 c n k g V H l w Z T 0 i R m l s b E N v b H V t b l R 5 c G V z I i B W Y W x 1 Z T 0 i c 0 J n W U N C Z 0 l H Q W d Z Q 0 J n S U d B Z 1 k 9 I i A v P j x F b n R y e S B U e X B l P S J G a W x s Q 2 9 s d W 1 u T m F t Z X M i I F Z h b H V l P S J z W y Z x d W 9 0 O 1 l l Y X I m c X V v d D s s J n F 1 b 3 Q 7 T 3 J n Y W 5 p c 2 F 0 a W 9 u J n F 1 b 3 Q 7 L C Z x d W 9 0 O 1 N h b W U g a G 9 z c G l 0 Y W w m c X V v d D s s J n F 1 b 3 Q 7 U 2 F t Z S B o b 3 N w a X R h b C A o J S k m c X V v d D s s J n F 1 b 3 Q 7 T 3 R o Z X I g a G 9 z c G l 0 Y W w m c X V v d D s s J n F 1 b 3 Q 7 T 3 R o Z X I g a G 9 z c G l 0 Y W w g K C U p J n F 1 b 3 Q 7 L C Z x d W 9 0 O 0 N s a W 5 p Y y Z x d W 9 0 O y w m c X V v d D t D b G l u a W M g K C U p J n F 1 b 3 Q 7 L C Z x d W 9 0 O 0 h v b W U m c X V v d D s s J n F 1 b 3 Q 7 S G 9 t Z S A o J S k m c X V v d D s s J n F 1 b 3 Q 7 V W 5 r b m 9 3 b i Z x d W 9 0 O y w m c X V v d D t V b m t u b 3 d u I C g l K S Z x d W 9 0 O y w m c X V v d D t U b 3 R h b C Z x d W 9 0 O y w m c X V v d D t U b 3 R h b C A o J S k 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E 0 L C Z x d W 9 0 O 2 t l e U N v b H V t b k 5 h b W V z J n F 1 b 3 Q 7 O l t d L C Z x d W 9 0 O 3 F 1 Z X J 5 U m V s Y X R p b 2 5 z a G l w c y Z x d W 9 0 O z p b X S w m c X V v d D t j b 2 x 1 b W 5 J Z G V u d G l 0 a W V z J n F 1 b 3 Q 7 O l s m c X V v d D t P Z G J j L k R h d G F T b 3 V y Y 2 V c X C 8 x L 2 R z b j 1 Q S U N B T m V 0 L 1 B J Q 0 F O Z X Q v Q W 5 u d W F s U m V w b 3 J 0 L 3 R i b D E 0 L n t Z Z W F y L D B 9 J n F 1 b 3 Q 7 L C Z x d W 9 0 O 0 9 k Y m M u R G F 0 Y V N v d X J j Z V x c L z E v Z H N u P V B J Q 0 F O Z X Q v U E l D Q U 5 l d C 9 B b m 5 1 Y W x S Z X B v c n Q v d G J s M T Q u e 0 9 y Z 2 F u a X N h d G l v b i w x f S Z x d W 9 0 O y w m c X V v d D t P Z G J j L k R h d G F T b 3 V y Y 2 V c X C 8 x L 2 R z b j 1 Q S U N B T m V 0 L 1 B J Q 0 F O Z X Q v Q W 5 u d W F s U m V w b 3 J 0 L 3 R i b D E 0 L n t T Y W 1 l I G h v c 3 B p d G F s L D J 9 J n F 1 b 3 Q 7 L C Z x d W 9 0 O 0 9 k Y m M u R G F 0 Y V N v d X J j Z V x c L z E v Z H N u P V B J Q 0 F O Z X Q v U E l D Q U 5 l d C 9 B b m 5 1 Y W x S Z X B v c n Q v d G J s M T Q u e 1 N h b W U g a G 9 z c G l 0 Y W w g K C U p L D N 9 J n F 1 b 3 Q 7 L C Z x d W 9 0 O 0 9 k Y m M u R G F 0 Y V N v d X J j Z V x c L z E v Z H N u P V B J Q 0 F O Z X Q v U E l D Q U 5 l d C 9 B b m 5 1 Y W x S Z X B v c n Q v d G J s M T Q u e 0 9 0 a G V y I G h v c 3 B p d G F s L D R 9 J n F 1 b 3 Q 7 L C Z x d W 9 0 O 0 9 k Y m M u R G F 0 Y V N v d X J j Z V x c L z E v Z H N u P V B J Q 0 F O Z X Q v U E l D Q U 5 l d C 9 B b m 5 1 Y W x S Z X B v c n Q v d G J s M T Q u e 0 9 0 a G V y I G h v c 3 B p d G F s I C g l K S w 1 f S Z x d W 9 0 O y w m c X V v d D t P Z G J j L k R h d G F T b 3 V y Y 2 V c X C 8 x L 2 R z b j 1 Q S U N B T m V 0 L 1 B J Q 0 F O Z X Q v Q W 5 u d W F s U m V w b 3 J 0 L 3 R i b D E 0 L n t D b G l u a W M s N n 0 m c X V v d D s s J n F 1 b 3 Q 7 T 2 R i Y y 5 E Y X R h U 2 9 1 c m N l X F w v M S 9 k c 2 4 9 U E l D Q U 5 l d C 9 Q S U N B T m V 0 L 0 F u b n V h b F J l c G 9 y d C 9 0 Y m w x N C 5 7 Q 2 x p b m l j I C g l K S w 3 f S Z x d W 9 0 O y w m c X V v d D t P Z G J j L k R h d G F T b 3 V y Y 2 V c X C 8 x L 2 R z b j 1 Q S U N B T m V 0 L 1 B J Q 0 F O Z X Q v Q W 5 u d W F s U m V w b 3 J 0 L 3 R i b D E 0 L n t I b 2 1 l L D h 9 J n F 1 b 3 Q 7 L C Z x d W 9 0 O 0 9 k Y m M u R G F 0 Y V N v d X J j Z V x c L z E v Z H N u P V B J Q 0 F O Z X Q v U E l D Q U 5 l d C 9 B b m 5 1 Y W x S Z X B v c n Q v d G J s M T Q u e 0 h v b W U g K C U p L D l 9 J n F 1 b 3 Q 7 L C Z x d W 9 0 O 0 9 k Y m M u R G F 0 Y V N v d X J j Z V x c L z E v Z H N u P V B J Q 0 F O Z X Q v U E l D Q U 5 l d C 9 B b m 5 1 Y W x S Z X B v c n Q v d G J s M T Q u e 1 V u a 2 5 v d 2 4 s M T B 9 J n F 1 b 3 Q 7 L C Z x d W 9 0 O 0 9 k Y m M u R G F 0 Y V N v d X J j Z V x c L z E v Z H N u P V B J Q 0 F O Z X Q v U E l D Q U 5 l d C 9 B b m 5 1 Y W x S Z X B v c n Q v d G J s M T Q u e 1 V u a 2 5 v d 2 4 g K C U p L D E x f S Z x d W 9 0 O y w m c X V v d D t P Z G J j L k R h d G F T b 3 V y Y 2 V c X C 8 x L 2 R z b j 1 Q S U N B T m V 0 L 1 B J Q 0 F O Z X Q v Q W 5 u d W F s U m V w b 3 J 0 L 3 R i b D E 0 L n t U b 3 R h b C w x M n 0 m c X V v d D s s J n F 1 b 3 Q 7 T 2 R i Y y 5 E Y X R h U 2 9 1 c m N l X F w v M S 9 k c 2 4 9 U E l D Q U 5 l d C 9 Q S U N B T m V 0 L 0 F u b n V h b F J l c G 9 y d C 9 0 Y m w x N C 5 7 V G 9 0 Y W w g K C U p L D E z f S Z x d W 9 0 O 1 0 s J n F 1 b 3 Q 7 Q 2 9 s d W 1 u Q 2 9 1 b n Q m c X V v d D s 6 M T Q s J n F 1 b 3 Q 7 S 2 V 5 Q 2 9 s d W 1 u T m F t Z X M m c X V v d D s 6 W 1 0 s J n F 1 b 3 Q 7 Q 2 9 s d W 1 u S W R l b n R p d G l l c y Z x d W 9 0 O z p b J n F 1 b 3 Q 7 T 2 R i Y y 5 E Y X R h U 2 9 1 c m N l X F w v M S 9 k c 2 4 9 U E l D Q U 5 l d C 9 Q S U N B T m V 0 L 0 F u b n V h b F J l c G 9 y d C 9 0 Y m w x N C 5 7 W W V h c i w w f S Z x d W 9 0 O y w m c X V v d D t P Z G J j L k R h d G F T b 3 V y Y 2 V c X C 8 x L 2 R z b j 1 Q S U N B T m V 0 L 1 B J Q 0 F O Z X Q v Q W 5 u d W F s U m V w b 3 J 0 L 3 R i b D E 0 L n t P c m d h b m l z Y X R p b 2 4 s M X 0 m c X V v d D s s J n F 1 b 3 Q 7 T 2 R i Y y 5 E Y X R h U 2 9 1 c m N l X F w v M S 9 k c 2 4 9 U E l D Q U 5 l d C 9 Q S U N B T m V 0 L 0 F u b n V h b F J l c G 9 y d C 9 0 Y m w x N C 5 7 U 2 F t Z S B o b 3 N w a X R h b C w y f S Z x d W 9 0 O y w m c X V v d D t P Z G J j L k R h d G F T b 3 V y Y 2 V c X C 8 x L 2 R z b j 1 Q S U N B T m V 0 L 1 B J Q 0 F O Z X Q v Q W 5 u d W F s U m V w b 3 J 0 L 3 R i b D E 0 L n t T Y W 1 l I G h v c 3 B p d G F s I C g l K S w z f S Z x d W 9 0 O y w m c X V v d D t P Z G J j L k R h d G F T b 3 V y Y 2 V c X C 8 x L 2 R z b j 1 Q S U N B T m V 0 L 1 B J Q 0 F O Z X Q v Q W 5 u d W F s U m V w b 3 J 0 L 3 R i b D E 0 L n t P d G h l c i B o b 3 N w a X R h b C w 0 f S Z x d W 9 0 O y w m c X V v d D t P Z G J j L k R h d G F T b 3 V y Y 2 V c X C 8 x L 2 R z b j 1 Q S U N B T m V 0 L 1 B J Q 0 F O Z X Q v Q W 5 u d W F s U m V w b 3 J 0 L 3 R i b D E 0 L n t P d G h l c i B o b 3 N w a X R h b C A o J S k s N X 0 m c X V v d D s s J n F 1 b 3 Q 7 T 2 R i Y y 5 E Y X R h U 2 9 1 c m N l X F w v M S 9 k c 2 4 9 U E l D Q U 5 l d C 9 Q S U N B T m V 0 L 0 F u b n V h b F J l c G 9 y d C 9 0 Y m w x N C 5 7 Q 2 x p b m l j L D Z 9 J n F 1 b 3 Q 7 L C Z x d W 9 0 O 0 9 k Y m M u R G F 0 Y V N v d X J j Z V x c L z E v Z H N u P V B J Q 0 F O Z X Q v U E l D Q U 5 l d C 9 B b m 5 1 Y W x S Z X B v c n Q v d G J s M T Q u e 0 N s a W 5 p Y y A o J S k s N 3 0 m c X V v d D s s J n F 1 b 3 Q 7 T 2 R i Y y 5 E Y X R h U 2 9 1 c m N l X F w v M S 9 k c 2 4 9 U E l D Q U 5 l d C 9 Q S U N B T m V 0 L 0 F u b n V h b F J l c G 9 y d C 9 0 Y m w x N C 5 7 S G 9 t Z S w 4 f S Z x d W 9 0 O y w m c X V v d D t P Z G J j L k R h d G F T b 3 V y Y 2 V c X C 8 x L 2 R z b j 1 Q S U N B T m V 0 L 1 B J Q 0 F O Z X Q v Q W 5 u d W F s U m V w b 3 J 0 L 3 R i b D E 0 L n t I b 2 1 l I C g l K S w 5 f S Z x d W 9 0 O y w m c X V v d D t P Z G J j L k R h d G F T b 3 V y Y 2 V c X C 8 x L 2 R z b j 1 Q S U N B T m V 0 L 1 B J Q 0 F O Z X Q v Q W 5 u d W F s U m V w b 3 J 0 L 3 R i b D E 0 L n t V b m t u b 3 d u L D E w f S Z x d W 9 0 O y w m c X V v d D t P Z G J j L k R h d G F T b 3 V y Y 2 V c X C 8 x L 2 R z b j 1 Q S U N B T m V 0 L 1 B J Q 0 F O Z X Q v Q W 5 u d W F s U m V w b 3 J 0 L 3 R i b D E 0 L n t V b m t u b 3 d u I C g l K S w x M X 0 m c X V v d D s s J n F 1 b 3 Q 7 T 2 R i Y y 5 E Y X R h U 2 9 1 c m N l X F w v M S 9 k c 2 4 9 U E l D Q U 5 l d C 9 Q S U N B T m V 0 L 0 F u b n V h b F J l c G 9 y d C 9 0 Y m w x N C 5 7 V G 9 0 Y W w s M T J 9 J n F 1 b 3 Q 7 L C Z x d W 9 0 O 0 9 k Y m M u R G F 0 Y V N v d X J j Z V x c L z E v Z H N u P V B J Q 0 F O Z X Q v U E l D Q U 5 l d C 9 B b m 5 1 Y W x S Z X B v c n Q v d G J s M T Q u e 1 R v d G F s I C g l K S w x M 3 0 m c X V v d D t d L C Z x d W 9 0 O 1 J l b G F 0 a W 9 u c 2 h p c E l u Z m 8 m c X V v d D s 6 W 1 1 9 I i A v P j x F b n R y e S B U e X B l P S J G a W x s Q 2 9 1 b n Q i I F Z h b H V l P S J s M T A w I i A v P j x F b n R y e S B U e X B l P S J B Z G R l Z F R v R G F 0 Y U 1 v Z G V s I i B W Y W x 1 Z T 0 i b D A i I C 8 + P C 9 T d G F i b G V F b n R y a W V z P j w v S X R l b T 4 8 S X R l b T 4 8 S X R l b U x v Y 2 F 0 a W 9 u P j x J d G V t V H l w Z T 5 G b 3 J t d W x h P C 9 J d G V t V H l w Z T 4 8 S X R l b V B h d G g + U 2 V j d G l v b j E v d G J s M T Q v U 2 9 1 c m N l P C 9 J d G V t U G F 0 a D 4 8 L 0 l 0 Z W 1 M b 2 N h d G l v b j 4 8 U 3 R h Y m x l R W 5 0 c m l l c y A v P j w v S X R l b T 4 8 S X R l b T 4 8 S X R l b U x v Y 2 F 0 a W 9 u P j x J d G V t V H l w Z T 5 G b 3 J t d W x h P C 9 J d G V t V H l w Z T 4 8 S X R l b V B h d G g + U 2 V j d G l v b j E v d G J s M T Q v U E l D Q U 5 l d E F u b 2 5 f R G F 0 Y W J h c 2 U 8 L 0 l 0 Z W 1 Q Y X R o P j w v S X R l b U x v Y 2 F 0 a W 9 u P j x T d G F i b G V F b n R y a W V z I C 8 + P C 9 J d G V t P j x J d G V t P j x J d G V t T G 9 j Y X R p b 2 4 + P E l 0 Z W 1 U e X B l P k Z v c m 1 1 b G E 8 L 0 l 0 Z W 1 U e X B l P j x J d G V t U G F 0 a D 5 T Z W N 0 a W 9 u M S 9 0 Y m w x N C 9 k Y m 9 f U 2 N o Z W 1 h P C 9 J d G V t U G F 0 a D 4 8 L 0 l 0 Z W 1 M b 2 N h d G l v b j 4 8 U 3 R h Y m x l R W 5 0 c m l l c y A v P j w v S X R l b T 4 8 S X R l b T 4 8 S X R l b U x v Y 2 F 0 a W 9 u P j x J d G V t V H l w Z T 5 G b 3 J t d W x h P C 9 J d G V t V H l w Z T 4 8 S X R l b V B h d G g + U 2 V j d G l v b j E v d G J s M T Q v d G J s M T R f V G F i b G U 8 L 0 l 0 Z W 1 Q Y X R o P j w v S X R l b U x v Y 2 F 0 a W 9 u P j x T d G F i b G V F b n R y a W V z I C 8 + P C 9 J d G V t P j x J d G V t P j x J d G V t T G 9 j Y X R p b 2 4 + P E l 0 Z W 1 U e X B l P k Z v c m 1 1 b G E 8 L 0 l 0 Z W 1 U e X B l P j x J d G V t U G F 0 a D 5 T Z W N 0 a W 9 u M S 9 0 Y m w x N C 9 T b 3 J 0 Z W Q l M j B S b 3 d z P C 9 J d G V t U G F 0 a D 4 8 L 0 l 0 Z W 1 M b 2 N h d G l v b j 4 8 U 3 R h Y m x l R W 5 0 c m l l c y A v P j w v S X R l b T 4 8 S X R l b T 4 8 S X R l b U x v Y 2 F 0 a W 9 u P j x J d G V t V H l w Z T 5 G b 3 J t d W x h P C 9 J d G V t V H l w Z T 4 8 S X R l b V B h d G g + U 2 V j d G l v b j E v d G J s M T Q v U m V t b 3 Z l Z C U y M E N v b H V t b n M 8 L 0 l 0 Z W 1 Q Y X R o P j w v S X R l b U x v Y 2 F 0 a W 9 u P j x T d G F i b G V F b n R y a W V z I C 8 + P C 9 J d G V t P j x J d G V t P j x J d G V t T G 9 j Y X R p b 2 4 + P E l 0 Z W 1 U e X B l P k Z v c m 1 1 b G E 8 L 0 l 0 Z W 1 U e X B l P j x J d G V t U G F 0 a D 5 T Z W N 0 a W 9 u M S 9 y c H R W a X c x N E F n c 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S Z W N v d m V y e V R h c m d l d F J v d y I g V m F s d W U 9 I m w x M D U i I C 8 + P E V u d H J 5 I F R 5 c G U 9 I l J l Y 2 9 2 Z X J 5 V G F y Z 2 V 0 Q 2 9 s d W 1 u I i B W Y W x 1 Z T 0 i b D E i I C 8 + P E V u d H J 5 I F R 5 c G U 9 I l J l Y 2 9 2 Z X J 5 V G F y Z 2 V 0 U 2 h l Z X Q i I F Z h b H V l P S J z M T Q i I C 8 + P E V u d H J 5 I F R 5 c G U 9 I k Z p b G x F c n J v c k N v Z G U i I F Z h b H V l P S J z V W 5 r b m 9 3 b i I g L z 4 8 R W 5 0 c n k g V H l w Z T 0 i U X V l c n l J R C I g V m F s d W U 9 I n M y N m E 4 Z D h l Y S 0 w Y W E z L T Q x N G U t O W M 5 M C 1 j M 2 N h N z I 4 Y m R k Z D Q i I C 8 + P E V u d H J 5 I F R 5 c G U 9 I k F k Z G V k V G 9 E Y X R h T W 9 k Z W w i I F Z h b H V l P S J s M C I g L z 4 8 R W 5 0 c n k g V H l w Z T 0 i R m l s b E x h c 3 R V c G R h d G V k I i B W Y W x 1 Z T 0 i Z D I w M j A t M T A t M D Z U M T U 6 M z U 6 N D I u N j I z O D A 5 O V o 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0 9 k Y m M u R G F 0 Y V N v d X J j Z V x c L z E v Z H N u P V B J Q 0 F O Z X R B b m 9 u L 1 B J Q 0 F O Z X R B b m 9 u L 2 R i b y 9 y c H R W a X c x N E F n c i 5 7 T 3 J n Y W 5 p c 2 F 0 a W 9 u L D B 9 J n F 1 b 3 Q 7 L C Z x d W 9 0 O 0 9 k Y m M u R G F 0 Y V N v d X J j Z V x c L z E v Z H N u P V B J Q 0 F O Z X R B b m 9 u L 1 B J Q 0 F O Z X R B b m 9 u L 2 R i b y 9 y c H R W a X c x N E F n c i 5 7 U 2 F t Z S B o b 3 N w a X R h b C w x f S Z x d W 9 0 O y w m c X V v d D t P Z G J j L k R h d G F T b 3 V y Y 2 V c X C 8 x L 2 R z b j 1 Q S U N B T m V 0 Q W 5 v b i 9 Q S U N B T m V 0 Q W 5 v b i 9 k Y m 8 v c n B 0 V m l 3 M T R B Z 3 I u e 0 9 0 a G V y I G h v c 3 B p d G F s L D J 9 J n F 1 b 3 Q 7 L C Z x d W 9 0 O 0 9 k Y m M u R G F 0 Y V N v d X J j Z V x c L z E v Z H N u P V B J Q 0 F O Z X R B b m 9 u L 1 B J Q 0 F O Z X R B b m 9 u L 2 R i b y 9 y c H R W a X c x N E F n c i 5 7 Q 2 x p b m l j L D N 9 J n F 1 b 3 Q 7 L C Z x d W 9 0 O 0 9 k Y m M u R G F 0 Y V N v d X J j Z V x c L z E v Z H N u P V B J Q 0 F O Z X R B b m 9 u L 1 B J Q 0 F O Z X R B b m 9 u L 2 R i b y 9 y c H R W a X c x N E F n c i 5 7 S G 9 t Z S w 0 f S Z x d W 9 0 O y w m c X V v d D t P Z G J j L k R h d G F T b 3 V y Y 2 V c X C 8 x L 2 R z b j 1 Q S U N B T m V 0 Q W 5 v b i 9 Q S U N B T m V 0 Q W 5 v b i 9 k Y m 8 v c n B 0 V m l 3 M T R B Z 3 I u e 1 V u a 2 5 v d 2 4 s N X 0 m c X V v d D t d L C Z x d W 9 0 O 0 N v b H V t b k N v d W 5 0 J n F 1 b 3 Q 7 O j Y s J n F 1 b 3 Q 7 S 2 V 5 Q 2 9 s d W 1 u T m F t Z X M m c X V v d D s 6 W 1 0 s J n F 1 b 3 Q 7 Q 2 9 s d W 1 u S W R l b n R p d G l l c y Z x d W 9 0 O z p b J n F 1 b 3 Q 7 T 2 R i Y y 5 E Y X R h U 2 9 1 c m N l X F w v M S 9 k c 2 4 9 U E l D Q U 5 l d E F u b 2 4 v U E l D Q U 5 l d E F u b 2 4 v Z G J v L 3 J w d F Z p d z E 0 Q W d y L n t P c m d h b m l z Y X R p b 2 4 s M H 0 m c X V v d D s s J n F 1 b 3 Q 7 T 2 R i Y y 5 E Y X R h U 2 9 1 c m N l X F w v M S 9 k c 2 4 9 U E l D Q U 5 l d E F u b 2 4 v U E l D Q U 5 l d E F u b 2 4 v Z G J v L 3 J w d F Z p d z E 0 Q W d y L n t T Y W 1 l I G h v c 3 B p d G F s L D F 9 J n F 1 b 3 Q 7 L C Z x d W 9 0 O 0 9 k Y m M u R G F 0 Y V N v d X J j Z V x c L z E v Z H N u P V B J Q 0 F O Z X R B b m 9 u L 1 B J Q 0 F O Z X R B b m 9 u L 2 R i b y 9 y c H R W a X c x N E F n c i 5 7 T 3 R o Z X I g a G 9 z c G l 0 Y W w s M n 0 m c X V v d D s s J n F 1 b 3 Q 7 T 2 R i Y y 5 E Y X R h U 2 9 1 c m N l X F w v M S 9 k c 2 4 9 U E l D Q U 5 l d E F u b 2 4 v U E l D Q U 5 l d E F u b 2 4 v Z G J v L 3 J w d F Z p d z E 0 Q W d y L n t D b G l u a W M s M 3 0 m c X V v d D s s J n F 1 b 3 Q 7 T 2 R i Y y 5 E Y X R h U 2 9 1 c m N l X F w v M S 9 k c 2 4 9 U E l D Q U 5 l d E F u b 2 4 v U E l D Q U 5 l d E F u b 2 4 v Z G J v L 3 J w d F Z p d z E 0 Q W d y L n t I b 2 1 l L D R 9 J n F 1 b 3 Q 7 L C Z x d W 9 0 O 0 9 k Y m M u R G F 0 Y V N v d X J j Z V x c L z E v Z H N u P V B J Q 0 F O Z X R B b m 9 u L 1 B J Q 0 F O Z X R B b m 9 u L 2 R i b y 9 y c H R W a X c x N E F n c i 5 7 V W 5 r b m 9 3 b i w 1 f S Z x d W 9 0 O 1 0 s J n F 1 b 3 Q 7 U m V s Y X R p b 2 5 z a G l w S W 5 m b y Z x d W 9 0 O z p b X X 0 i I C 8 + P C 9 T d G F i b G V F b n R y a W V z P j w v S X R l b T 4 8 S X R l b T 4 8 S X R l b U x v Y 2 F 0 a W 9 u P j x J d G V t V H l w Z T 5 G b 3 J t d W x h P C 9 J d G V t V H l w Z T 4 8 S X R l b V B h d G g + U 2 V j d G l v b j E v c n B 0 V m l 3 M T R B Z 3 I v U 2 9 1 c m N l P C 9 J d G V t U G F 0 a D 4 8 L 0 l 0 Z W 1 M b 2 N h d G l v b j 4 8 U 3 R h Y m x l R W 5 0 c m l l c y A v P j w v S X R l b T 4 8 S X R l b T 4 8 S X R l b U x v Y 2 F 0 a W 9 u P j x J d G V t V H l w Z T 5 G b 3 J t d W x h P C 9 J d G V t V H l w Z T 4 8 S X R l b V B h d G g + U 2 V j d G l v b j E v c n B 0 V m l 3 M T R B Z 3 I v U E l D Q U 5 l d E F u b 2 5 f R G F 0 Y W J h c 2 U 8 L 0 l 0 Z W 1 Q Y X R o P j w v S X R l b U x v Y 2 F 0 a W 9 u P j x T d G F i b G V F b n R y a W V z I C 8 + P C 9 J d G V t P j x J d G V t P j x J d G V t T G 9 j Y X R p b 2 4 + P E l 0 Z W 1 U e X B l P k Z v c m 1 1 b G E 8 L 0 l 0 Z W 1 U e X B l P j x J d G V t U G F 0 a D 5 T Z W N 0 a W 9 u M S 9 y c H R W a X c x N E F n c i 9 k Y m 9 f U 2 N o Z W 1 h P C 9 J d G V t U G F 0 a D 4 8 L 0 l 0 Z W 1 M b 2 N h d G l v b j 4 8 U 3 R h Y m x l R W 5 0 c m l l c y A v P j w v S X R l b T 4 8 S X R l b T 4 8 S X R l b U x v Y 2 F 0 a W 9 u P j x J d G V t V H l w Z T 5 G b 3 J t d W x h P C 9 J d G V t V H l w Z T 4 8 S X R l b V B h d G g + U 2 V j d G l v b j E v c n B 0 V m l 3 M T R B Z 3 I v c n B 0 V m l 3 M T R B Z 3 J f V m l l d z w v S X R l b V B h d G g + P C 9 J d G V t T G 9 j Y X R p b 2 4 + P F N 0 Y W J s Z U V u d H J p Z X M g L z 4 8 L 0 l 0 Z W 0 + P E l 0 Z W 0 + P E l 0 Z W 1 M b 2 N h d G l v b j 4 8 S X R l b V R 5 c G U + R m 9 y b X V s Y T w v S X R l b V R 5 c G U + P E l 0 Z W 1 Q Y X R o P l N l Y 3 R p b 2 4 x L 3 J w d F Z p d z E 0 Q W d y L 1 N v c n R l Z C U y M F J v d 3 M 8 L 0 l 0 Z W 1 Q Y X R o P j w v S X R l b U x v Y 2 F 0 a W 9 u P j x T d G F i b G V F b n R y a W V z I C 8 + P C 9 J d G V t P j x J d G V t P j x J d G V t T G 9 j Y X R p b 2 4 + P E l 0 Z W 1 U e X B l P k Z v c m 1 1 b G E 8 L 0 l 0 Z W 1 U e X B l P j x J d G V t U G F 0 a D 5 T Z W N 0 a W 9 u M S 9 0 Y m w x N 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T U 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D b 2 x 1 b W 5 O Y W 1 l c y I g V m F s d W U 9 I n N b J n F 1 b 3 Q 7 W W V h c i Z x d W 9 0 O y w m c X V v d D t P c m d h b m l z Y X R p b 2 4 m c X V v d D s s J n F 1 b 3 Q 7 Q S B c d T A w M j Y g R S Z x d W 9 0 O y w m c X V v d D t B I F x 1 M D A y N i B F I C g l K S Z x d W 9 0 O y w m c X V v d D t I R F U g K H N 0 Z X A t d X A v c 3 R l c C 1 k b 3 d u I H V u a X Q p J n F 1 b 3 Q 7 L C Z x d W 9 0 O 0 h E V S A o c 3 R l c C 1 1 c C 9 z d G V w L W R v d 2 4 g d W 5 p d C k g K C U p J n F 1 b 3 Q 7 L C Z x d W 9 0 O 0 l D V S A v I F B J Q 1 U g L y B O S U N V J n F 1 b 3 Q 7 L C Z x d W 9 0 O 0 l D V S A v I F B J Q 1 U g L y B O S U N V I C g l K S Z x d W 9 0 O y w m c X V v d D t P d G h l c i B p b n R l c m 1 l Z G l h d G U g Y 2 F y Z S B h c m V h J n F 1 b 3 Q 7 L C Z x d W 9 0 O 0 9 0 a G V y I G l u d G V y b W V k a W F 0 Z S B j Y X J l I G F y Z W E g K C U p J n F 1 b 3 Q 7 L C Z x d W 9 0 O 1 J l Y 2 9 2 Z X J 5 I G 9 u b H k m c X V v d D s s J n F 1 b 3 Q 7 U m V j b 3 Z l c n k g b 2 5 s e S A o J S k m c X V v d D s s J n F 1 b 3 Q 7 V G h l Y X R y Z S B h b m Q g c m V j b 3 Z l c n k m c X V v d D s s J n F 1 b 3 Q 7 V G h l Y X R y Z S B h b m Q g c m V j b 3 Z l c n k g K C U p J n F 1 b 3 Q 7 L C Z x d W 9 0 O 1 d h c m Q m c X V v d D s s J n F 1 b 3 Q 7 V 2 F y Z C A o J S k m c X V v d D s s J n F 1 b 3 Q 7 W C 1 y Y X k g L y B l b m R v c 2 N v c H k g L y B D V C B z Y 2 F u b m V y J n F 1 b 3 Q 7 L C Z x d W 9 0 O 1 g t c m F 5 I C 8 g Z W 5 k b 3 N j b 3 B 5 I C 8 g Q 1 Q g c 2 N h b m 5 l c i A o J S k m c X V v d D s s J n F 1 b 3 Q 7 V W 5 r b m 9 3 b i Z x d W 9 0 O y w m c X V v d D t V b m t u b 3 d u I C g l K S Z x d W 9 0 O y w m c X V v d D t U b 3 R h b C Z x d W 9 0 O y w m c X V v d D t U b 3 R h b C A o J S k m c X V v d D t d I i A v P j x F b n R y e S B U e X B l P S J G a W x s Q 2 9 s d W 1 u V H l w Z X M i I F Z h b H V l P S J z Q m d Z Q 0 J n S U d B Z 1 l D Q m d J R 0 F n W U N C Z 0 l H Q W d Z Q 0 J n P T 0 i I C 8 + P E V u d H J 5 I F R 5 c G U 9 I k Z p b G x M Y X N 0 V X B k Y X R l Z C I g V m F s d W U 9 I m Q y M D I w L T E y L T E w V D E 5 O j U 3 O j I x L j U z O T A 1 M j h a I i A v P j x F b n R y e S B U e X B l P S J R d W V y e U l E I i B W Y W x 1 Z T 0 i c z M 3 N D Q z Z G U 4 L W E x M G Y t N G Q x N C 1 i Z G M 4 L W R j Y z Q 2 N D g 1 Y 2 Z h O C 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y M i w m c X V v d D t r Z X l D b 2 x 1 b W 5 O Y W 1 l c y Z x d W 9 0 O z p b X S w m c X V v d D t x d W V y e V J l b G F 0 a W 9 u c 2 h p c H M m c X V v d D s 6 W 1 0 s J n F 1 b 3 Q 7 Y 2 9 s d W 1 u S W R l b n R p d G l l c y Z x d W 9 0 O z p b J n F 1 b 3 Q 7 T 2 R i Y y 5 E Y X R h U 2 9 1 c m N l X F w v M S 9 k c 2 4 9 U E l D Q U 5 l d C 9 Q S U N B T m V 0 L 0 F u b n V h b F J l c G 9 y d C 9 0 Y m w x N S 5 7 W W V h c i w w f S Z x d W 9 0 O y w m c X V v d D t P Z G J j L k R h d G F T b 3 V y Y 2 V c X C 8 x L 2 R z b j 1 Q S U N B T m V 0 L 1 B J Q 0 F O Z X Q v Q W 5 u d W F s U m V w b 3 J 0 L 3 R i b D E 1 L n t P c m d h b m l z Y X R p b 2 4 s M X 0 m c X V v d D s s J n F 1 b 3 Q 7 T 2 R i Y y 5 E Y X R h U 2 9 1 c m N l X F w v M S 9 k c 2 4 9 U E l D Q U 5 l d C 9 Q S U N B T m V 0 L 0 F u b n V h b F J l c G 9 y d C 9 0 Y m w x N S 5 7 Q S B c d T A w M j Y g R S w y f S Z x d W 9 0 O y w m c X V v d D t P Z G J j L k R h d G F T b 3 V y Y 2 V c X C 8 x L 2 R z b j 1 Q S U N B T m V 0 L 1 B J Q 0 F O Z X Q v Q W 5 u d W F s U m V w b 3 J 0 L 3 R i b D E 1 L n t B I F x 1 M D A y N i B F I C g l K S w z f S Z x d W 9 0 O y w m c X V v d D t P Z G J j L k R h d G F T b 3 V y Y 2 V c X C 8 x L 2 R z b j 1 Q S U N B T m V 0 L 1 B J Q 0 F O Z X Q v Q W 5 u d W F s U m V w b 3 J 0 L 3 R i b D E 1 L n t I R F U g K H N 0 Z X A t d X A v c 3 R l c C 1 k b 3 d u I H V u a X Q p L D R 9 J n F 1 b 3 Q 7 L C Z x d W 9 0 O 0 9 k Y m M u R G F 0 Y V N v d X J j Z V x c L z E v Z H N u P V B J Q 0 F O Z X Q v U E l D Q U 5 l d C 9 B b m 5 1 Y W x S Z X B v c n Q v d G J s M T U u e 0 h E V S A o c 3 R l c C 1 1 c C 9 z d G V w L W R v d 2 4 g d W 5 p d C k g K C U p L D V 9 J n F 1 b 3 Q 7 L C Z x d W 9 0 O 0 9 k Y m M u R G F 0 Y V N v d X J j Z V x c L z E v Z H N u P V B J Q 0 F O Z X Q v U E l D Q U 5 l d C 9 B b m 5 1 Y W x S Z X B v c n Q v d G J s M T U u e 0 l D V S A v I F B J Q 1 U g L y B O S U N V L D Z 9 J n F 1 b 3 Q 7 L C Z x d W 9 0 O 0 9 k Y m M u R G F 0 Y V N v d X J j Z V x c L z E v Z H N u P V B J Q 0 F O Z X Q v U E l D Q U 5 l d C 9 B b m 5 1 Y W x S Z X B v c n Q v d G J s M T U u e 0 l D V S A v I F B J Q 1 U g L y B O S U N V I C g l K S w 3 f S Z x d W 9 0 O y w m c X V v d D t P Z G J j L k R h d G F T b 3 V y Y 2 V c X C 8 x L 2 R z b j 1 Q S U N B T m V 0 L 1 B J Q 0 F O Z X Q v Q W 5 u d W F s U m V w b 3 J 0 L 3 R i b D E 1 L n t P d G h l c i B p b n R l c m 1 l Z G l h d G U g Y 2 F y Z S B h c m V h L D h 9 J n F 1 b 3 Q 7 L C Z x d W 9 0 O 0 9 k Y m M u R G F 0 Y V N v d X J j Z V x c L z E v Z H N u P V B J Q 0 F O Z X Q v U E l D Q U 5 l d C 9 B b m 5 1 Y W x S Z X B v c n Q v d G J s M T U u e 0 9 0 a G V y I G l u d G V y b W V k a W F 0 Z S B j Y X J l I G F y Z W E g K C U p L D l 9 J n F 1 b 3 Q 7 L C Z x d W 9 0 O 0 9 k Y m M u R G F 0 Y V N v d X J j Z V x c L z E v Z H N u P V B J Q 0 F O Z X Q v U E l D Q U 5 l d C 9 B b m 5 1 Y W x S Z X B v c n Q v d G J s M T U u e 1 J l Y 2 9 2 Z X J 5 I G 9 u b H k s M T B 9 J n F 1 b 3 Q 7 L C Z x d W 9 0 O 0 9 k Y m M u R G F 0 Y V N v d X J j Z V x c L z E v Z H N u P V B J Q 0 F O Z X Q v U E l D Q U 5 l d C 9 B b m 5 1 Y W x S Z X B v c n Q v d G J s M T U u e 1 J l Y 2 9 2 Z X J 5 I G 9 u b H k g K C U p L D E x f S Z x d W 9 0 O y w m c X V v d D t P Z G J j L k R h d G F T b 3 V y Y 2 V c X C 8 x L 2 R z b j 1 Q S U N B T m V 0 L 1 B J Q 0 F O Z X Q v Q W 5 u d W F s U m V w b 3 J 0 L 3 R i b D E 1 L n t U a G V h d H J l I G F u Z C B y Z W N v d m V y e S w x M n 0 m c X V v d D s s J n F 1 b 3 Q 7 T 2 R i Y y 5 E Y X R h U 2 9 1 c m N l X F w v M S 9 k c 2 4 9 U E l D Q U 5 l d C 9 Q S U N B T m V 0 L 0 F u b n V h b F J l c G 9 y d C 9 0 Y m w x N S 5 7 V G h l Y X R y Z S B h b m Q g c m V j b 3 Z l c n k g K C U p L D E z f S Z x d W 9 0 O y w m c X V v d D t P Z G J j L k R h d G F T b 3 V y Y 2 V c X C 8 x L 2 R z b j 1 Q S U N B T m V 0 L 1 B J Q 0 F O Z X Q v Q W 5 u d W F s U m V w b 3 J 0 L 3 R i b D E 1 L n t X Y X J k L D E 0 f S Z x d W 9 0 O y w m c X V v d D t P Z G J j L k R h d G F T b 3 V y Y 2 V c X C 8 x L 2 R z b j 1 Q S U N B T m V 0 L 1 B J Q 0 F O Z X Q v Q W 5 u d W F s U m V w b 3 J 0 L 3 R i b D E 1 L n t X Y X J k I C g l K S w x N X 0 m c X V v d D s s J n F 1 b 3 Q 7 T 2 R i Y y 5 E Y X R h U 2 9 1 c m N l X F w v M S 9 k c 2 4 9 U E l D Q U 5 l d C 9 Q S U N B T m V 0 L 0 F u b n V h b F J l c G 9 y d C 9 0 Y m w x N S 5 7 W C 1 y Y X k g L y B l b m R v c 2 N v c H k g L y B D V C B z Y 2 F u b m V y L D E 2 f S Z x d W 9 0 O y w m c X V v d D t P Z G J j L k R h d G F T b 3 V y Y 2 V c X C 8 x L 2 R z b j 1 Q S U N B T m V 0 L 1 B J Q 0 F O Z X Q v Q W 5 u d W F s U m V w b 3 J 0 L 3 R i b D E 1 L n t Y L X J h e S A v I G V u Z G 9 z Y 2 9 w e S A v I E N U I H N j Y W 5 u Z X I g K C U p L D E 3 f S Z x d W 9 0 O y w m c X V v d D t P Z G J j L k R h d G F T b 3 V y Y 2 V c X C 8 x L 2 R z b j 1 Q S U N B T m V 0 L 1 B J Q 0 F O Z X Q v Q W 5 u d W F s U m V w b 3 J 0 L 3 R i b D E 1 L n t V b m t u b 3 d u L D E 4 f S Z x d W 9 0 O y w m c X V v d D t P Z G J j L k R h d G F T b 3 V y Y 2 V c X C 8 x L 2 R z b j 1 Q S U N B T m V 0 L 1 B J Q 0 F O Z X Q v Q W 5 u d W F s U m V w b 3 J 0 L 3 R i b D E 1 L n t V b m t u b 3 d u I C g l K S w x O X 0 m c X V v d D s s J n F 1 b 3 Q 7 T 2 R i Y y 5 E Y X R h U 2 9 1 c m N l X F w v M S 9 k c 2 4 9 U E l D Q U 5 l d C 9 Q S U N B T m V 0 L 0 F u b n V h b F J l c G 9 y d C 9 0 Y m w x N S 5 7 V G 9 0 Y W w s M j B 9 J n F 1 b 3 Q 7 L C Z x d W 9 0 O 0 9 k Y m M u R G F 0 Y V N v d X J j Z V x c L z E v Z H N u P V B J Q 0 F O Z X Q v U E l D Q U 5 l d C 9 B b m 5 1 Y W x S Z X B v c n Q v d G J s M T U u e 1 R v d G F s I C g l K S w y M X 0 m c X V v d D t d L C Z x d W 9 0 O 0 N v b H V t b k N v d W 5 0 J n F 1 b 3 Q 7 O j I y L C Z x d W 9 0 O 0 t l e U N v b H V t b k 5 h b W V z J n F 1 b 3 Q 7 O l t d L C Z x d W 9 0 O 0 N v b H V t b k l k Z W 5 0 a X R p Z X M m c X V v d D s 6 W y Z x d W 9 0 O 0 9 k Y m M u R G F 0 Y V N v d X J j Z V x c L z E v Z H N u P V B J Q 0 F O Z X Q v U E l D Q U 5 l d C 9 B b m 5 1 Y W x S Z X B v c n Q v d G J s M T U u e 1 l l Y X I s M H 0 m c X V v d D s s J n F 1 b 3 Q 7 T 2 R i Y y 5 E Y X R h U 2 9 1 c m N l X F w v M S 9 k c 2 4 9 U E l D Q U 5 l d C 9 Q S U N B T m V 0 L 0 F u b n V h b F J l c G 9 y d C 9 0 Y m w x N S 5 7 T 3 J n Y W 5 p c 2 F 0 a W 9 u L D F 9 J n F 1 b 3 Q 7 L C Z x d W 9 0 O 0 9 k Y m M u R G F 0 Y V N v d X J j Z V x c L z E v Z H N u P V B J Q 0 F O Z X Q v U E l D Q U 5 l d C 9 B b m 5 1 Y W x S Z X B v c n Q v d G J s M T U u e 0 E g X H U w M D I 2 I E U s M n 0 m c X V v d D s s J n F 1 b 3 Q 7 T 2 R i Y y 5 E Y X R h U 2 9 1 c m N l X F w v M S 9 k c 2 4 9 U E l D Q U 5 l d C 9 Q S U N B T m V 0 L 0 F u b n V h b F J l c G 9 y d C 9 0 Y m w x N S 5 7 Q S B c d T A w M j Y g R S A o J S k s M 3 0 m c X V v d D s s J n F 1 b 3 Q 7 T 2 R i Y y 5 E Y X R h U 2 9 1 c m N l X F w v M S 9 k c 2 4 9 U E l D Q U 5 l d C 9 Q S U N B T m V 0 L 0 F u b n V h b F J l c G 9 y d C 9 0 Y m w x N S 5 7 S E R V I C h z d G V w L X V w L 3 N 0 Z X A t Z G 9 3 b i B 1 b m l 0 K S w 0 f S Z x d W 9 0 O y w m c X V v d D t P Z G J j L k R h d G F T b 3 V y Y 2 V c X C 8 x L 2 R z b j 1 Q S U N B T m V 0 L 1 B J Q 0 F O Z X Q v Q W 5 u d W F s U m V w b 3 J 0 L 3 R i b D E 1 L n t I R F U g K H N 0 Z X A t d X A v c 3 R l c C 1 k b 3 d u I H V u a X Q p I C g l K S w 1 f S Z x d W 9 0 O y w m c X V v d D t P Z G J j L k R h d G F T b 3 V y Y 2 V c X C 8 x L 2 R z b j 1 Q S U N B T m V 0 L 1 B J Q 0 F O Z X Q v Q W 5 u d W F s U m V w b 3 J 0 L 3 R i b D E 1 L n t J Q 1 U g L y B Q S U N V I C 8 g T k l D V S w 2 f S Z x d W 9 0 O y w m c X V v d D t P Z G J j L k R h d G F T b 3 V y Y 2 V c X C 8 x L 2 R z b j 1 Q S U N B T m V 0 L 1 B J Q 0 F O Z X Q v Q W 5 u d W F s U m V w b 3 J 0 L 3 R i b D E 1 L n t J Q 1 U g L y B Q S U N V I C 8 g T k l D V S A o J S k s N 3 0 m c X V v d D s s J n F 1 b 3 Q 7 T 2 R i Y y 5 E Y X R h U 2 9 1 c m N l X F w v M S 9 k c 2 4 9 U E l D Q U 5 l d C 9 Q S U N B T m V 0 L 0 F u b n V h b F J l c G 9 y d C 9 0 Y m w x N S 5 7 T 3 R o Z X I g a W 5 0 Z X J t Z W R p Y X R l I G N h c m U g Y X J l Y S w 4 f S Z x d W 9 0 O y w m c X V v d D t P Z G J j L k R h d G F T b 3 V y Y 2 V c X C 8 x L 2 R z b j 1 Q S U N B T m V 0 L 1 B J Q 0 F O Z X Q v Q W 5 u d W F s U m V w b 3 J 0 L 3 R i b D E 1 L n t P d G h l c i B p b n R l c m 1 l Z G l h d G U g Y 2 F y Z S B h c m V h I C g l K S w 5 f S Z x d W 9 0 O y w m c X V v d D t P Z G J j L k R h d G F T b 3 V y Y 2 V c X C 8 x L 2 R z b j 1 Q S U N B T m V 0 L 1 B J Q 0 F O Z X Q v Q W 5 u d W F s U m V w b 3 J 0 L 3 R i b D E 1 L n t S Z W N v d m V y e S B v b m x 5 L D E w f S Z x d W 9 0 O y w m c X V v d D t P Z G J j L k R h d G F T b 3 V y Y 2 V c X C 8 x L 2 R z b j 1 Q S U N B T m V 0 L 1 B J Q 0 F O Z X Q v Q W 5 u d W F s U m V w b 3 J 0 L 3 R i b D E 1 L n t S Z W N v d m V y e S B v b m x 5 I C g l K S w x M X 0 m c X V v d D s s J n F 1 b 3 Q 7 T 2 R i Y y 5 E Y X R h U 2 9 1 c m N l X F w v M S 9 k c 2 4 9 U E l D Q U 5 l d C 9 Q S U N B T m V 0 L 0 F u b n V h b F J l c G 9 y d C 9 0 Y m w x N S 5 7 V G h l Y X R y Z S B h b m Q g c m V j b 3 Z l c n k s M T J 9 J n F 1 b 3 Q 7 L C Z x d W 9 0 O 0 9 k Y m M u R G F 0 Y V N v d X J j Z V x c L z E v Z H N u P V B J Q 0 F O Z X Q v U E l D Q U 5 l d C 9 B b m 5 1 Y W x S Z X B v c n Q v d G J s M T U u e 1 R o Z W F 0 c m U g Y W 5 k I H J l Y 2 9 2 Z X J 5 I C g l K S w x M 3 0 m c X V v d D s s J n F 1 b 3 Q 7 T 2 R i Y y 5 E Y X R h U 2 9 1 c m N l X F w v M S 9 k c 2 4 9 U E l D Q U 5 l d C 9 Q S U N B T m V 0 L 0 F u b n V h b F J l c G 9 y d C 9 0 Y m w x N S 5 7 V 2 F y Z C w x N H 0 m c X V v d D s s J n F 1 b 3 Q 7 T 2 R i Y y 5 E Y X R h U 2 9 1 c m N l X F w v M S 9 k c 2 4 9 U E l D Q U 5 l d C 9 Q S U N B T m V 0 L 0 F u b n V h b F J l c G 9 y d C 9 0 Y m w x N S 5 7 V 2 F y Z C A o J S k s M T V 9 J n F 1 b 3 Q 7 L C Z x d W 9 0 O 0 9 k Y m M u R G F 0 Y V N v d X J j Z V x c L z E v Z H N u P V B J Q 0 F O Z X Q v U E l D Q U 5 l d C 9 B b m 5 1 Y W x S Z X B v c n Q v d G J s M T U u e 1 g t c m F 5 I C 8 g Z W 5 k b 3 N j b 3 B 5 I C 8 g Q 1 Q g c 2 N h b m 5 l c i w x N n 0 m c X V v d D s s J n F 1 b 3 Q 7 T 2 R i Y y 5 E Y X R h U 2 9 1 c m N l X F w v M S 9 k c 2 4 9 U E l D Q U 5 l d C 9 Q S U N B T m V 0 L 0 F u b n V h b F J l c G 9 y d C 9 0 Y m w x N S 5 7 W C 1 y Y X k g L y B l b m R v c 2 N v c H k g L y B D V C B z Y 2 F u b m V y I C g l K S w x N 3 0 m c X V v d D s s J n F 1 b 3 Q 7 T 2 R i Y y 5 E Y X R h U 2 9 1 c m N l X F w v M S 9 k c 2 4 9 U E l D Q U 5 l d C 9 Q S U N B T m V 0 L 0 F u b n V h b F J l c G 9 y d C 9 0 Y m w x N S 5 7 V W 5 r b m 9 3 b i w x O H 0 m c X V v d D s s J n F 1 b 3 Q 7 T 2 R i Y y 5 E Y X R h U 2 9 1 c m N l X F w v M S 9 k c 2 4 9 U E l D Q U 5 l d C 9 Q S U N B T m V 0 L 0 F u b n V h b F J l c G 9 y d C 9 0 Y m w x N S 5 7 V W 5 r b m 9 3 b i A o J S k s M T l 9 J n F 1 b 3 Q 7 L C Z x d W 9 0 O 0 9 k Y m M u R G F 0 Y V N v d X J j Z V x c L z E v Z H N u P V B J Q 0 F O Z X Q v U E l D Q U 5 l d C 9 B b m 5 1 Y W x S Z X B v c n Q v d G J s M T U u e 1 R v d G F s L D I w f S Z x d W 9 0 O y w m c X V v d D t P Z G J j L k R h d G F T b 3 V y Y 2 V c X C 8 x L 2 R z b j 1 Q S U N B T m V 0 L 1 B J Q 0 F O Z X Q v Q W 5 u d W F s U m V w b 3 J 0 L 3 R i b D E 1 L n t U b 3 R h b C A o J S k s M j F 9 J n F 1 b 3 Q 7 X S w m c X V v d D t S Z W x h d G l v b n N o a X B J b m Z v J n F 1 b 3 Q 7 O l t d f S I g L z 4 8 R W 5 0 c n k g V H l w Z T 0 i R m l s b E N v d W 5 0 I i B W Y W x 1 Z T 0 i b D E w M C I g L z 4 8 R W 5 0 c n k g V H l w Z T 0 i Q W R k Z W R U b 0 R h d G F N b 2 R l b C I g V m F s d W U 9 I m w w I i A v P j w v U 3 R h Y m x l R W 5 0 c m l l c z 4 8 L 0 l 0 Z W 0 + P E l 0 Z W 0 + P E l 0 Z W 1 M b 2 N h d G l v b j 4 8 S X R l b V R 5 c G U + R m 9 y b X V s Y T w v S X R l b V R 5 c G U + P E l 0 Z W 1 Q Y X R o P l N l Y 3 R p b 2 4 x L 3 R i b D E 1 L 1 N v d X J j Z T w v S X R l b V B h d G g + P C 9 J d G V t T G 9 j Y X R p b 2 4 + P F N 0 Y W J s Z U V u d H J p Z X M g L z 4 8 L 0 l 0 Z W 0 + P E l 0 Z W 0 + P E l 0 Z W 1 M b 2 N h d G l v b j 4 8 S X R l b V R 5 c G U + R m 9 y b X V s Y T w v S X R l b V R 5 c G U + P E l 0 Z W 1 Q Y X R o P l N l Y 3 R p b 2 4 x L 3 R i b D E 1 L 1 B J Q 0 F O Z X R B b m 9 u X 0 R h d G F i Y X N l P C 9 J d G V t U G F 0 a D 4 8 L 0 l 0 Z W 1 M b 2 N h d G l v b j 4 8 U 3 R h Y m x l R W 5 0 c m l l c y A v P j w v S X R l b T 4 8 S X R l b T 4 8 S X R l b U x v Y 2 F 0 a W 9 u P j x J d G V t V H l w Z T 5 G b 3 J t d W x h P C 9 J d G V t V H l w Z T 4 8 S X R l b V B h d G g + U 2 V j d G l v b j E v d G J s M T U v Z G J v X 1 N j a G V t Y T w v S X R l b V B h d G g + P C 9 J d G V t T G 9 j Y X R p b 2 4 + P F N 0 Y W J s Z U V u d H J p Z X M g L z 4 8 L 0 l 0 Z W 0 + P E l 0 Z W 0 + P E l 0 Z W 1 M b 2 N h d G l v b j 4 8 S X R l b V R 5 c G U + R m 9 y b X V s Y T w v S X R l b V R 5 c G U + P E l 0 Z W 1 Q Y X R o P l N l Y 3 R p b 2 4 x L 3 R i b D E 1 L 3 R i b D E 1 X 1 R h Y m x l P C 9 J d G V t U G F 0 a D 4 8 L 0 l 0 Z W 1 M b 2 N h d G l v b j 4 8 U 3 R h Y m x l R W 5 0 c m l l c y A v P j w v S X R l b T 4 8 S X R l b T 4 8 S X R l b U x v Y 2 F 0 a W 9 u P j x J d G V t V H l w Z T 5 G b 3 J t d W x h P C 9 J d G V t V H l w Z T 4 8 S X R l b V B h d G g + U 2 V j d G l v b j E v d G J s M T U v U 2 9 y d G V k J T I w U m 9 3 c z w v S X R l b V B h d G g + P C 9 J d G V t T G 9 j Y X R p b 2 4 + P F N 0 Y W J s Z U V u d H J p Z X M g L z 4 8 L 0 l 0 Z W 0 + P E l 0 Z W 0 + P E l 0 Z W 1 M b 2 N h d G l v b j 4 8 S X R l b V R 5 c G U + R m 9 y b X V s Y T w v S X R l b V R 5 c G U + P E l 0 Z W 1 Q Y X R o P l N l Y 3 R p b 2 4 x L 3 R i b D E 1 L 1 J l b W 9 2 Z W Q l M j B D b 2 x 1 b W 5 z P C 9 J d G V t U G F 0 a D 4 8 L 0 l 0 Z W 1 M b 2 N h d G l v b j 4 8 U 3 R h Y m x l R W 5 0 c m l l c y A v P j w v S X R l b T 4 8 S X R l b T 4 8 S X R l b U x v Y 2 F 0 a W 9 u P j x J d G V t V H l w Z T 5 G b 3 J t d W x h P C 9 J d G V t V H l w Z T 4 8 S X R l b V B h d G g + U 2 V j d G l v b j E v d G J s M T Y 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E 2 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G a W x s T G F z d F V w Z G F 0 Z W Q i I F Z h b H V l P S J k M j A y M C 0 x M i 0 x M F Q y M j o 1 M T o z N i 4 y M j M y N T M 2 W i I g L z 4 8 R W 5 0 c n k g V H l w Z T 0 i R m l s b E N v b H V t b l R 5 c G V z I i B W Y W x 1 Z T 0 i c 0 J n S U d B Z 1 l D Q m d J R 0 F n W T 0 i I C 8 + P E V u d H J 5 I F R 5 c G U 9 I l F 1 Z X J 5 S U Q i I F Z h b H V l P S J z N T c w Y z l j O W E t M T J l M y 0 0 M D g x L W E x N j c t O W U 1 O W J i N W N k O D R h I i A v P j x F b n R y e S B U e X B l P S J G a W x s R X J y b 3 J D b 3 V u d C I g V m F s d W U 9 I m w w I i A v P j x F b n R y e S B U e X B l P S J G a W x s Q 2 9 s d W 1 u T m F t Z X M i I F Z h b H V l P S J z W y Z x d W 9 0 O 0 R p Y W d u b 3 N 0 a W M g R 3 J v d X A 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G a W x s R X J y b 3 J D b 2 R l I i B W Y W x 1 Z T 0 i c 1 V u a 2 5 v d 2 4 i I C 8 + P E V u d H J 5 I F R 5 c G U 9 I k Z p b G x D b 3 V u d C I g V m F s d W U 9 I m w x N S 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x N i 5 7 R G l h Z 2 5 v c 3 R p Y y B H c m 9 1 c C w w f S Z x d W 9 0 O y w m c X V v d D t P Z G J j L k R h d G F T b 3 V y Y 2 V c X C 8 x L 2 R z b j 1 Q S U N B T m V 0 L 1 B J Q 0 F O Z X Q v Q W 5 u d W F s U m V w b 3 J 0 L 3 R i b D E 2 L n t c d T A w M 2 M x L D F 9 J n F 1 b 3 Q 7 L C Z x d W 9 0 O 0 9 k Y m M u R G F 0 Y V N v d X J j Z V x c L z E v Z H N u P V B J Q 0 F O Z X Q v U E l D Q U 5 l d C 9 B b m 5 1 Y W x S Z X B v c n Q v d G J s M T Y u e 1 x 1 M D A z Y z E g K C U p L D J 9 J n F 1 b 3 Q 7 L C Z x d W 9 0 O 0 9 k Y m M u R G F 0 Y V N v d X J j Z V x c L z E v Z H N u P V B J Q 0 F O Z X Q v U E l D Q U 5 l d C 9 B b m 5 1 Y W x S Z X B v c n Q v d G J s M T Y u e z E t N C w z f S Z x d W 9 0 O y w m c X V v d D t P Z G J j L k R h d G F T b 3 V y Y 2 V c X C 8 x L 2 R z b j 1 Q S U N B T m V 0 L 1 B J Q 0 F O Z X Q v Q W 5 u d W F s U m V w b 3 J 0 L 3 R i b D E 2 L n s x L T Q g K C U p L D R 9 J n F 1 b 3 Q 7 L C Z x d W 9 0 O 0 9 k Y m M u R G F 0 Y V N v d X J j Z V x c L z E v Z H N u P V B J Q 0 F O Z X Q v U E l D Q U 5 l d C 9 B b m 5 1 Y W x S Z X B v c n Q v d G J s M T Y u e z U t M T A s N X 0 m c X V v d D s s J n F 1 b 3 Q 7 T 2 R i Y y 5 E Y X R h U 2 9 1 c m N l X F w v M S 9 k c 2 4 9 U E l D Q U 5 l d C 9 Q S U N B T m V 0 L 0 F u b n V h b F J l c G 9 y d C 9 0 Y m w x N i 5 7 N S 0 x M C A o J S k s N n 0 m c X V v d D s s J n F 1 b 3 Q 7 T 2 R i Y y 5 E Y X R h U 2 9 1 c m N l X F w v M S 9 k c 2 4 9 U E l D Q U 5 l d C 9 Q S U N B T m V 0 L 0 F u b n V h b F J l c G 9 y d C 9 0 Y m w x N i 5 7 M T E t M T U s N 3 0 m c X V v d D s s J n F 1 b 3 Q 7 T 2 R i Y y 5 E Y X R h U 2 9 1 c m N l X F w v M S 9 k c 2 4 9 U E l D Q U 5 l d C 9 Q S U N B T m V 0 L 0 F u b n V h b F J l c G 9 y d C 9 0 Y m w x N i 5 7 M T E t M T U g K C U p L D h 9 J n F 1 b 3 Q 7 L C Z x d W 9 0 O 0 9 k Y m M u R G F 0 Y V N v d X J j Z V x c L z E v Z H N u P V B J Q 0 F O Z X Q v U E l D Q U 5 l d C 9 B b m 5 1 Y W x S Z X B v c n Q v d G J s M T Y u e 1 R v d G F s L D l 9 J n F 1 b 3 Q 7 L C Z x d W 9 0 O 0 9 k Y m M u R G F 0 Y V N v d X J j Z V x c L z E v Z H N u P V B J Q 0 F O Z X Q v U E l D Q U 5 l d C 9 B b m 5 1 Y W x S Z X B v c n Q v d G J s M T Y u e 1 R v d G F s I C g l K S w x M H 0 m c X V v d D t d L C Z x d W 9 0 O 0 N v b H V t b k N v d W 5 0 J n F 1 b 3 Q 7 O j E x L C Z x d W 9 0 O 0 t l e U N v b H V t b k 5 h b W V z J n F 1 b 3 Q 7 O l t d L C Z x d W 9 0 O 0 N v b H V t b k l k Z W 5 0 a X R p Z X M m c X V v d D s 6 W y Z x d W 9 0 O 0 9 k Y m M u R G F 0 Y V N v d X J j Z V x c L z E v Z H N u P V B J Q 0 F O Z X Q v U E l D Q U 5 l d C 9 B b m 5 1 Y W x S Z X B v c n Q v d G J s M T Y u e 0 R p Y W d u b 3 N 0 a W M g R 3 J v d X A s M H 0 m c X V v d D s s J n F 1 b 3 Q 7 T 2 R i Y y 5 E Y X R h U 2 9 1 c m N l X F w v M S 9 k c 2 4 9 U E l D Q U 5 l d C 9 Q S U N B T m V 0 L 0 F u b n V h b F J l c G 9 y d C 9 0 Y m w x N i 5 7 X H U w M D N j M S w x f S Z x d W 9 0 O y w m c X V v d D t P Z G J j L k R h d G F T b 3 V y Y 2 V c X C 8 x L 2 R z b j 1 Q S U N B T m V 0 L 1 B J Q 0 F O Z X Q v Q W 5 u d W F s U m V w b 3 J 0 L 3 R i b D E 2 L n t c d T A w M 2 M x I C g l K S w y f S Z x d W 9 0 O y w m c X V v d D t P Z G J j L k R h d G F T b 3 V y Y 2 V c X C 8 x L 2 R z b j 1 Q S U N B T m V 0 L 1 B J Q 0 F O Z X Q v Q W 5 u d W F s U m V w b 3 J 0 L 3 R i b D E 2 L n s x L T Q s M 3 0 m c X V v d D s s J n F 1 b 3 Q 7 T 2 R i Y y 5 E Y X R h U 2 9 1 c m N l X F w v M S 9 k c 2 4 9 U E l D Q U 5 l d C 9 Q S U N B T m V 0 L 0 F u b n V h b F J l c G 9 y d C 9 0 Y m w x N i 5 7 M S 0 0 I C g l K S w 0 f S Z x d W 9 0 O y w m c X V v d D t P Z G J j L k R h d G F T b 3 V y Y 2 V c X C 8 x L 2 R z b j 1 Q S U N B T m V 0 L 1 B J Q 0 F O Z X Q v Q W 5 u d W F s U m V w b 3 J 0 L 3 R i b D E 2 L n s 1 L T E w L D V 9 J n F 1 b 3 Q 7 L C Z x d W 9 0 O 0 9 k Y m M u R G F 0 Y V N v d X J j Z V x c L z E v Z H N u P V B J Q 0 F O Z X Q v U E l D Q U 5 l d C 9 B b m 5 1 Y W x S Z X B v c n Q v d G J s M T Y u e z U t M T A g K C U p L D Z 9 J n F 1 b 3 Q 7 L C Z x d W 9 0 O 0 9 k Y m M u R G F 0 Y V N v d X J j Z V x c L z E v Z H N u P V B J Q 0 F O Z X Q v U E l D Q U 5 l d C 9 B b m 5 1 Y W x S Z X B v c n Q v d G J s M T Y u e z E x L T E 1 L D d 9 J n F 1 b 3 Q 7 L C Z x d W 9 0 O 0 9 k Y m M u R G F 0 Y V N v d X J j Z V x c L z E v Z H N u P V B J Q 0 F O Z X Q v U E l D Q U 5 l d C 9 B b m 5 1 Y W x S Z X B v c n Q v d G J s M T Y u e z E x L T E 1 I C g l K S w 4 f S Z x d W 9 0 O y w m c X V v d D t P Z G J j L k R h d G F T b 3 V y Y 2 V c X C 8 x L 2 R z b j 1 Q S U N B T m V 0 L 1 B J Q 0 F O Z X Q v Q W 5 u d W F s U m V w b 3 J 0 L 3 R i b D E 2 L n t U b 3 R h b C w 5 f S Z x d W 9 0 O y w m c X V v d D t P Z G J j L k R h d G F T b 3 V y Y 2 V c X C 8 x L 2 R z b j 1 Q S U N B T m V 0 L 1 B J Q 0 F O Z X Q v Q W 5 u d W F s U m V w b 3 J 0 L 3 R i b D E 2 L n t U b 3 R h b C A o J S k s M T B 9 J n F 1 b 3 Q 7 X S w m c X V v d D t S Z W x h d G l v b n N o a X B J b m Z v J n F 1 b 3 Q 7 O l t d f S I g L z 4 8 L 1 N 0 Y W J s Z U V u d H J p Z X M + P C 9 J d G V t P j x J d G V t P j x J d G V t T G 9 j Y X R p b 2 4 + P E l 0 Z W 1 U e X B l P k Z v c m 1 1 b G E 8 L 0 l 0 Z W 1 U e X B l P j x J d G V t U G F 0 a D 5 T Z W N 0 a W 9 u M S 9 0 Y m w x N i 9 T b 3 V y Y 2 U 8 L 0 l 0 Z W 1 Q Y X R o P j w v S X R l b U x v Y 2 F 0 a W 9 u P j x T d G F i b G V F b n R y a W V z I C 8 + P C 9 J d G V t P j x J d G V t P j x J d G V t T G 9 j Y X R p b 2 4 + P E l 0 Z W 1 U e X B l P k Z v c m 1 1 b G E 8 L 0 l 0 Z W 1 U e X B l P j x J d G V t U G F 0 a D 5 T Z W N 0 a W 9 u M S 9 0 Y m w x N i 9 Q S U N B T m V 0 Q W 5 v b l 9 E Y X R h Y m F z Z T w v S X R l b V B h d G g + P C 9 J d G V t T G 9 j Y X R p b 2 4 + P F N 0 Y W J s Z U V u d H J p Z X M g L z 4 8 L 0 l 0 Z W 0 + P E l 0 Z W 0 + P E l 0 Z W 1 M b 2 N h d G l v b j 4 8 S X R l b V R 5 c G U + R m 9 y b X V s Y T w v S X R l b V R 5 c G U + P E l 0 Z W 1 Q Y X R o P l N l Y 3 R p b 2 4 x L 3 R i b D E 2 L 2 R i b 1 9 T Y 2 h l b W E 8 L 0 l 0 Z W 1 Q Y X R o P j w v S X R l b U x v Y 2 F 0 a W 9 u P j x T d G F i b G V F b n R y a W V z I C 8 + P C 9 J d G V t P j x J d G V t P j x J d G V t T G 9 j Y X R p b 2 4 + P E l 0 Z W 1 U e X B l P k Z v c m 1 1 b G E 8 L 0 l 0 Z W 1 U e X B l P j x J d G V t U G F 0 a D 5 T Z W N 0 a W 9 u M S 9 0 Y m w x N i 9 0 Y m w x N l 9 U Y W J s Z T w v S X R l b V B h d G g + P C 9 J d G V t T G 9 j Y X R p b 2 4 + P F N 0 Y W J s Z U V u d H J p Z X M g L z 4 8 L 0 l 0 Z W 0 + P E l 0 Z W 0 + P E l 0 Z W 1 M b 2 N h d G l v b j 4 8 S X R l b V R 5 c G U + R m 9 y b X V s Y T w v S X R l b V R 5 c G U + P E l 0 Z W 1 Q Y X R o P l N l Y 3 R p b 2 4 x L 3 R i b D E 3 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2 I i A v P j x F b n R y e S B U e X B l P S J S Z W N v d m V y e V R h c m d l d E N v b H V t b i I g V m F s d W U 9 I m w x I i A v P j x F b n R y e S B U e X B l P S J S Z W N v d m V y e V R h c m d l d F J v d y I g V m F s d W U 9 I m w x I i A v P j x F b n R y e S B U e X B l P S J G a W x s T G F z d F V w Z G F 0 Z W Q i I F Z h b H V l P S J k M j A y M C 0 x M i 0 w N 1 Q x N z o y N j o w M y 4 2 O D U 1 N D E 5 W i I g L z 4 8 R W 5 0 c n k g V H l w Z T 0 i R m l s b E N v b H V t b l R 5 c G V z I i B W Y W x 1 Z T 0 i c 0 J n S U d B Z 1 l D Q m d J R 0 F n W T 0 i I C 8 + P E V u d H J 5 I F R 5 c G U 9 I k Z p b G x D b 2 x 1 b W 5 O Y W 1 l c y I g V m F s d W U 9 I n N b J n F 1 b 3 Q 7 U H J p b W F y e S B E a W F n b m 9 z a X M g R 3 J v d X A m c X V v d D s s J n F 1 b 3 Q 7 M T Y m c X V v d D s s J n F 1 b 3 Q 7 M T Y g K C U p J n F 1 b 3 Q 7 L C Z x d W 9 0 O z E 3 L T I w J n F 1 b 3 Q 7 L C Z x d W 9 0 O z E 3 L T I w I C g l K S Z x d W 9 0 O y w m c X V v d D s y M S 0 y N S Z x d W 9 0 O y w m c X V v d D s y M S 0 y N S A o J S k m c X V v d D s s J n F 1 b 3 Q 7 M j Y r J n F 1 b 3 Q 7 L C Z x d W 9 0 O z I 2 K y A o J S k m c X V v d D s s J n F 1 b 3 Q 7 V G 9 0 Y W w m c X V v d D s s J n F 1 b 3 Q 7 V G 9 0 Y W w g K C U p J n F 1 b 3 Q 7 X S I g L z 4 8 R W 5 0 c n k g V H l w Z T 0 i U X V l c n l J R C I g V m F s d W U 9 I n M z Z G I 3 M T U w Z S 1 i M W J k L T Q 2 N W M t Y T U x M i 0 x Z T F l Y T M 1 O W I 3 M W E i I C 8 + P E V u d H J 5 I F R 5 c G U 9 I k Z p b G x F c n J v c k N v d W 5 0 I i B W Y W x 1 Z T 0 i b D A i I C 8 + P E V u d H J 5 I F R 5 c G U 9 I k Z p b G x T d G F 0 d X M i I F Z h b H V l P S J z Q 2 9 t c G x l d G U i I C 8 + P E V u d H J 5 I F R 5 c G U 9 I k Z p b G x F c n J v c k N v Z G U i I F Z h b H V l P S J z V W 5 r b m 9 3 b i I g L z 4 8 R W 5 0 c n k g V H l w Z T 0 i R m l s b E N v d W 5 0 I i B W Y W x 1 Z T 0 i b D E 1 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x N y 5 7 U H J p b W F y e S B E a W F n b m 9 z a X M g R 3 J v d X A s M H 0 m c X V v d D s s J n F 1 b 3 Q 7 T 2 R i Y y 5 E Y X R h U 2 9 1 c m N l X F w v M S 9 k c 2 4 9 U E l D Q U 5 l d C 9 Q S U N B T m V 0 L 0 F u b n V h b F J l c G 9 y d C 9 0 Y m w x N y 5 7 M T Y s M X 0 m c X V v d D s s J n F 1 b 3 Q 7 T 2 R i Y y 5 E Y X R h U 2 9 1 c m N l X F w v M S 9 k c 2 4 9 U E l D Q U 5 l d C 9 Q S U N B T m V 0 L 0 F u b n V h b F J l c G 9 y d C 9 0 Y m w x N y 5 7 M T Y g K C U p L D J 9 J n F 1 b 3 Q 7 L C Z x d W 9 0 O 0 9 k Y m M u R G F 0 Y V N v d X J j Z V x c L z E v Z H N u P V B J Q 0 F O Z X Q v U E l D Q U 5 l d C 9 B b m 5 1 Y W x S Z X B v c n Q v d G J s M T c u e z E 3 L T I w L D N 9 J n F 1 b 3 Q 7 L C Z x d W 9 0 O 0 9 k Y m M u R G F 0 Y V N v d X J j Z V x c L z E v Z H N u P V B J Q 0 F O Z X Q v U E l D Q U 5 l d C 9 B b m 5 1 Y W x S Z X B v c n Q v d G J s M T c u e z E 3 L T I w I C g l K S w 0 f S Z x d W 9 0 O y w m c X V v d D t P Z G J j L k R h d G F T b 3 V y Y 2 V c X C 8 x L 2 R z b j 1 Q S U N B T m V 0 L 1 B J Q 0 F O Z X Q v Q W 5 u d W F s U m V w b 3 J 0 L 3 R i b D E 3 L n s y M S 0 y N S w 1 f S Z x d W 9 0 O y w m c X V v d D t P Z G J j L k R h d G F T b 3 V y Y 2 V c X C 8 x L 2 R z b j 1 Q S U N B T m V 0 L 1 B J Q 0 F O Z X Q v Q W 5 u d W F s U m V w b 3 J 0 L 3 R i b D E 3 L n s y M S 0 y N S A o J S k s N n 0 m c X V v d D s s J n F 1 b 3 Q 7 T 2 R i Y y 5 E Y X R h U 2 9 1 c m N l X F w v M S 9 k c 2 4 9 U E l D Q U 5 l d C 9 Q S U N B T m V 0 L 0 F u b n V h b F J l c G 9 y d C 9 0 Y m w x N y 5 7 M j Y r L D d 9 J n F 1 b 3 Q 7 L C Z x d W 9 0 O 0 9 k Y m M u R G F 0 Y V N v d X J j Z V x c L z E v Z H N u P V B J Q 0 F O Z X Q v U E l D Q U 5 l d C 9 B b m 5 1 Y W x S Z X B v c n Q v d G J s M T c u e z I 2 K y A o J S k s O H 0 m c X V v d D s s J n F 1 b 3 Q 7 T 2 R i Y y 5 E Y X R h U 2 9 1 c m N l X F w v M S 9 k c 2 4 9 U E l D Q U 5 l d C 9 Q S U N B T m V 0 L 0 F u b n V h b F J l c G 9 y d C 9 0 Y m w x N y 5 7 V G 9 0 Y W w s O X 0 m c X V v d D s s J n F 1 b 3 Q 7 T 2 R i Y y 5 E Y X R h U 2 9 1 c m N l X F w v M S 9 k c 2 4 9 U E l D Q U 5 l d C 9 Q S U N B T m V 0 L 0 F u b n V h b F J l c G 9 y d C 9 0 Y m w x N y 5 7 V G 9 0 Y W w g K C U p L D E w f S Z x d W 9 0 O 1 0 s J n F 1 b 3 Q 7 Q 2 9 s d W 1 u Q 2 9 1 b n Q m c X V v d D s 6 M T E s J n F 1 b 3 Q 7 S 2 V 5 Q 2 9 s d W 1 u T m F t Z X M m c X V v d D s 6 W 1 0 s J n F 1 b 3 Q 7 Q 2 9 s d W 1 u S W R l b n R p d G l l c y Z x d W 9 0 O z p b J n F 1 b 3 Q 7 T 2 R i Y y 5 E Y X R h U 2 9 1 c m N l X F w v M S 9 k c 2 4 9 U E l D Q U 5 l d C 9 Q S U N B T m V 0 L 0 F u b n V h b F J l c G 9 y d C 9 0 Y m w x N y 5 7 U H J p b W F y e S B E a W F n b m 9 z a X M g R 3 J v d X A s M H 0 m c X V v d D s s J n F 1 b 3 Q 7 T 2 R i Y y 5 E Y X R h U 2 9 1 c m N l X F w v M S 9 k c 2 4 9 U E l D Q U 5 l d C 9 Q S U N B T m V 0 L 0 F u b n V h b F J l c G 9 y d C 9 0 Y m w x N y 5 7 M T Y s M X 0 m c X V v d D s s J n F 1 b 3 Q 7 T 2 R i Y y 5 E Y X R h U 2 9 1 c m N l X F w v M S 9 k c 2 4 9 U E l D Q U 5 l d C 9 Q S U N B T m V 0 L 0 F u b n V h b F J l c G 9 y d C 9 0 Y m w x N y 5 7 M T Y g K C U p L D J 9 J n F 1 b 3 Q 7 L C Z x d W 9 0 O 0 9 k Y m M u R G F 0 Y V N v d X J j Z V x c L z E v Z H N u P V B J Q 0 F O Z X Q v U E l D Q U 5 l d C 9 B b m 5 1 Y W x S Z X B v c n Q v d G J s M T c u e z E 3 L T I w L D N 9 J n F 1 b 3 Q 7 L C Z x d W 9 0 O 0 9 k Y m M u R G F 0 Y V N v d X J j Z V x c L z E v Z H N u P V B J Q 0 F O Z X Q v U E l D Q U 5 l d C 9 B b m 5 1 Y W x S Z X B v c n Q v d G J s M T c u e z E 3 L T I w I C g l K S w 0 f S Z x d W 9 0 O y w m c X V v d D t P Z G J j L k R h d G F T b 3 V y Y 2 V c X C 8 x L 2 R z b j 1 Q S U N B T m V 0 L 1 B J Q 0 F O Z X Q v Q W 5 u d W F s U m V w b 3 J 0 L 3 R i b D E 3 L n s y M S 0 y N S w 1 f S Z x d W 9 0 O y w m c X V v d D t P Z G J j L k R h d G F T b 3 V y Y 2 V c X C 8 x L 2 R z b j 1 Q S U N B T m V 0 L 1 B J Q 0 F O Z X Q v Q W 5 u d W F s U m V w b 3 J 0 L 3 R i b D E 3 L n s y M S 0 y N S A o J S k s N n 0 m c X V v d D s s J n F 1 b 3 Q 7 T 2 R i Y y 5 E Y X R h U 2 9 1 c m N l X F w v M S 9 k c 2 4 9 U E l D Q U 5 l d C 9 Q S U N B T m V 0 L 0 F u b n V h b F J l c G 9 y d C 9 0 Y m w x N y 5 7 M j Y r L D d 9 J n F 1 b 3 Q 7 L C Z x d W 9 0 O 0 9 k Y m M u R G F 0 Y V N v d X J j Z V x c L z E v Z H N u P V B J Q 0 F O Z X Q v U E l D Q U 5 l d C 9 B b m 5 1 Y W x S Z X B v c n Q v d G J s M T c u e z I 2 K y A o J S k s O H 0 m c X V v d D s s J n F 1 b 3 Q 7 T 2 R i Y y 5 E Y X R h U 2 9 1 c m N l X F w v M S 9 k c 2 4 9 U E l D Q U 5 l d C 9 Q S U N B T m V 0 L 0 F u b n V h b F J l c G 9 y d C 9 0 Y m w x N y 5 7 V G 9 0 Y W w s O X 0 m c X V v d D s s J n F 1 b 3 Q 7 T 2 R i Y y 5 E Y X R h U 2 9 1 c m N l X F w v M S 9 k c 2 4 9 U E l D Q U 5 l d C 9 Q S U N B T m V 0 L 0 F u b n V h b F J l c G 9 y d C 9 0 Y m w x N y 5 7 V G 9 0 Y W w g K C U p L D E w f S Z x d W 9 0 O 1 0 s J n F 1 b 3 Q 7 U m V s Y X R p b 2 5 z a G l w S W 5 m b y Z x d W 9 0 O z p b X X 0 i I C 8 + P E V u d H J 5 I F R 5 c G U 9 I k F k Z G V k V G 9 E Y X R h T W 9 k Z W w i I F Z h b H V l P S J s M C I g L z 4 8 L 1 N 0 Y W J s Z U V u d H J p Z X M + P C 9 J d G V t P j x J d G V t P j x J d G V t T G 9 j Y X R p b 2 4 + P E l 0 Z W 1 U e X B l P k Z v c m 1 1 b G E 8 L 0 l 0 Z W 1 U e X B l P j x J d G V t U G F 0 a D 5 T Z W N 0 a W 9 u M S 9 0 Y m w x N y 9 T b 3 V y Y 2 U 8 L 0 l 0 Z W 1 Q Y X R o P j w v S X R l b U x v Y 2 F 0 a W 9 u P j x T d G F i b G V F b n R y a W V z I C 8 + P C 9 J d G V t P j x J d G V t P j x J d G V t T G 9 j Y X R p b 2 4 + P E l 0 Z W 1 U e X B l P k Z v c m 1 1 b G E 8 L 0 l 0 Z W 1 U e X B l P j x J d G V t U G F 0 a D 5 T Z W N 0 a W 9 u M S 9 0 Y m w x N y 9 Q S U N B T m V 0 Q W 5 v b l 9 E Y X R h Y m F z Z T w v S X R l b V B h d G g + P C 9 J d G V t T G 9 j Y X R p b 2 4 + P F N 0 Y W J s Z U V u d H J p Z X M g L z 4 8 L 0 l 0 Z W 0 + P E l 0 Z W 0 + P E l 0 Z W 1 M b 2 N h d G l v b j 4 8 S X R l b V R 5 c G U + R m 9 y b X V s Y T w v S X R l b V R 5 c G U + P E l 0 Z W 1 Q Y X R o P l N l Y 3 R p b 2 4 x L 3 R i b D E 3 L 2 R i b 1 9 T Y 2 h l b W E 8 L 0 l 0 Z W 1 Q Y X R o P j w v S X R l b U x v Y 2 F 0 a W 9 u P j x T d G F i b G V F b n R y a W V z I C 8 + P C 9 J d G V t P j x J d G V t P j x J d G V t T G 9 j Y X R p b 2 4 + P E l 0 Z W 1 U e X B l P k Z v c m 1 1 b G E 8 L 0 l 0 Z W 1 U e X B l P j x J d G V t U G F 0 a D 5 T Z W N 0 a W 9 u M S 9 0 Y m w x N y 9 0 Y m w x N 1 9 U Y W J s Z T w v S X R l b V B h d G g + P C 9 J d G V t T G 9 j Y X R p b 2 4 + P F N 0 Y W J s Z U V u d H J p Z X M g L z 4 8 L 0 l 0 Z W 0 + P E l 0 Z W 0 + P E l 0 Z W 1 M b 2 N h d G l v b j 4 8 S X R l b V R 5 c G U + R m 9 y b X V s Y T w v S X R l b V R 5 c G U + P E l 0 Z W 1 Q Y X R o P l N l Y 3 R p b 2 4 x L 3 R i b D E 3 L 1 N v c n R l Z C U y M F J v d 3 M 8 L 0 l 0 Z W 1 Q Y X R o P j w v S X R l b U x v Y 2 F 0 a W 9 u P j x T d G F i b G V F b n R y a W V z I C 8 + P C 9 J d G V t P j x J d G V t P j x J d G V t T G 9 j Y X R p b 2 4 + P E l 0 Z W 1 U e X B l P k Z v c m 1 1 b G E 8 L 0 l 0 Z W 1 U e X B l P j x J d G V t U G F 0 a D 5 T Z W N 0 a W 9 u M S 9 0 Y m w x N y 9 S Z W 1 v d m V k J T I w Q 2 9 s d W 1 u c z w v S X R l b V B h d G g + P C 9 J d G V t T G 9 j Y X R p b 2 4 + P F N 0 Y W J s Z U V u d H J p Z X M g L z 4 8 L 0 l 0 Z W 0 + P E l 0 Z W 0 + P E l 0 Z W 1 M b 2 N h d G l v b j 4 8 S X R l b V R 5 c G U + R m 9 y b X V s Y T w v S X R l b V R 5 c G U + P E l 0 Z W 1 Q Y X R o P l N l Y 3 R p b 2 4 x L 3 R i b D E 4 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x O 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R m l s b E x h c 3 R V c G R h d G V k I i B W Y W x 1 Z T 0 i Z D I w M j A t M T I t M D d U M T c 6 M j Y 6 M j E u M D c z N D c 4 M l o i I C 8 + P E V u d H J 5 I F R 5 c G U 9 I k Z p b G x D b 2 x 1 b W 5 U e X B l c y I g V m F s d W U 9 I n N C Z 1 l D Q m d J R 0 F n W U N C Z 0 l H Q W d Z Q 0 J n S U d B Z 1 l D Q m d J R 0 F n W U N C Z 0 l H Q W d Z P S I g L z 4 8 R W 5 0 c n k g V H l w Z T 0 i R m l s b E N v b H V t b k 5 h b W V z I i B W Y W x 1 Z T 0 i c 1 s m c X V v d D t Z Z W F y J n F 1 b 3 Q 7 L C Z x d W 9 0 O 0 9 y Z 2 F u a X N h d G l v b i Z x d W 9 0 O y w m c X V v d D t C b G 9 v Z C A v I G x 5 b X B o Y X R p Y y Z x d W 9 0 O y w m c X V v d D t C b G 9 v Z C A v I G x 5 b X B o Y X R p Y y A o J S k m c X V v d D s s J n F 1 b 3 Q 7 Q m 9 k e S B 3 Y W x s I G F u Z C B j Y X Z p d G l l c y Z x d W 9 0 O y w m c X V v d D t C b 2 R 5 I H d h b G w g Y W 5 k I G N h d m l 0 a W V z I C g l K S Z x d W 9 0 O y w m c X V v d D t D Y X J k a W 9 2 Y X N j d W x h c i Z x d W 9 0 O y w m c X V v d D t D Y X J k a W 9 2 Y X N j d W x h c i A o J S k m c X V v d D s s J n F 1 b 3 Q 7 R W 5 k b 2 N y a W 5 l I C 8 g b W V 0 Y W J v b G l j J n F 1 b 3 Q 7 L C Z x d W 9 0 O 0 V u Z G 9 j c m l u Z S A v I G 1 l d G F i b 2 x p Y y A o J S k m c X V v d D s s J n F 1 b 3 Q 7 R 2 F z d H J v a W 5 0 Z X N 0 a W 5 h b C Z x d W 9 0 O y w m c X V v d D t H Y X N 0 c m 9 p b n R l c 3 R p b m F s I C g l K S Z x d W 9 0 O y w m c X V v d D t J b m Z l Y 3 R p b 2 4 m c X V v d D s s J n F 1 b 3 Q 7 S W 5 m Z W N 0 a W 9 u I C g l K S Z x d W 9 0 O y w m c X V v d D t N d W x 0 a X N 5 c 3 R l b S Z x d W 9 0 O y w m c X V v d D t N d W x 0 a X N 5 c 3 R l b S A o J S k m c X V v d D s s J n F 1 b 3 Q 7 T X V z Y 3 V s b 3 N r Z W x l d G F s J n F 1 b 3 Q 7 L C Z x d W 9 0 O 0 1 1 c 2 N 1 b G 9 z a 2 V s Z X R h b C A o J S k m c X V v d D s s J n F 1 b 3 Q 7 T m V 1 c m 9 s b 2 d p Y 2 F s J n F 1 b 3 Q 7 L C Z x d W 9 0 O 0 5 l d X J v b G 9 n a W N h b C A o J S k m c X V v d D s s J n F 1 b 3 Q 7 T 2 5 j b 2 x v Z 3 k m c X V v d D s s J n F 1 b 3 Q 7 T 2 5 j b 2 x v Z 3 k g K C U p J n F 1 b 3 Q 7 L C Z x d W 9 0 O 1 J l c 3 B p c m F 0 b 3 J 5 J n F 1 b 3 Q 7 L C Z x d W 9 0 O 1 J l c 3 B p c m F 0 b 3 J 5 I C g l K S Z x d W 9 0 O y w m c X V v d D t U c m F 1 b W E m c X V v d D s s J n F 1 b 3 Q 7 V H J h d W 1 h I C g l K S Z x d W 9 0 O y w m c X V v d D t P d G h l c i Z x d W 9 0 O y w m c X V v d D t P d G h l c i A o J S k m c X V v d D s s J n F 1 b 3 Q 7 V W 5 r b m 9 3 b i Z x d W 9 0 O y w m c X V v d D t V b m t u b 3 d u I C g l K S Z x d W 9 0 O y w m c X V v d D t U b 3 R h b C Z x d W 9 0 O y w m c X V v d D t U b 3 R h b C A o J S k m c X V v d D t d I i A v P j x F b n R y e S B U e X B l P S J R d W V y e U l E I i B W Y W x 1 Z T 0 i c 2 M 1 M T J i N D c z L T E x O T I t N G Y z Z S 0 5 N G U 0 L W M 2 N T Q 2 O T I 3 N j Y 2 N i 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z M i w m c X V v d D t r Z X l D b 2 x 1 b W 5 O Y W 1 l c y Z x d W 9 0 O z p b X S w m c X V v d D t x d W V y e V J l b G F 0 a W 9 u c 2 h p c H M m c X V v d D s 6 W 1 0 s J n F 1 b 3 Q 7 Y 2 9 s d W 1 u S W R l b n R p d G l l c y Z x d W 9 0 O z p b J n F 1 b 3 Q 7 T 2 R i Y y 5 E Y X R h U 2 9 1 c m N l X F w v M S 9 k c 2 4 9 U E l D Q U 5 l d C 9 Q S U N B T m V 0 L 0 F u b n V h b F J l c G 9 y d C 9 0 Y m w x O C 5 7 W W V h c i w w f S Z x d W 9 0 O y w m c X V v d D t P Z G J j L k R h d G F T b 3 V y Y 2 V c X C 8 x L 2 R z b j 1 Q S U N B T m V 0 L 1 B J Q 0 F O Z X Q v Q W 5 u d W F s U m V w b 3 J 0 L 3 R i b D E 4 L n t P c m d h b m l z Y X R p b 2 4 s M X 0 m c X V v d D s s J n F 1 b 3 Q 7 T 2 R i Y y 5 E Y X R h U 2 9 1 c m N l X F w v M S 9 k c 2 4 9 U E l D Q U 5 l d C 9 Q S U N B T m V 0 L 0 F u b n V h b F J l c G 9 y d C 9 0 Y m w x O C 5 7 Q m x v b 2 Q g L y B s e W 1 w a G F 0 a W M s M n 0 m c X V v d D s s J n F 1 b 3 Q 7 T 2 R i Y y 5 E Y X R h U 2 9 1 c m N l X F w v M S 9 k c 2 4 9 U E l D Q U 5 l d C 9 Q S U N B T m V 0 L 0 F u b n V h b F J l c G 9 y d C 9 0 Y m w x O C 5 7 Q m x v b 2 Q g L y B s e W 1 w a G F 0 a W M g K C U p L D N 9 J n F 1 b 3 Q 7 L C Z x d W 9 0 O 0 9 k Y m M u R G F 0 Y V N v d X J j Z V x c L z E v Z H N u P V B J Q 0 F O Z X Q v U E l D Q U 5 l d C 9 B b m 5 1 Y W x S Z X B v c n Q v d G J s M T g u e 0 J v Z H k g d 2 F s b C B h b m Q g Y 2 F 2 a X R p Z X M s N H 0 m c X V v d D s s J n F 1 b 3 Q 7 T 2 R i Y y 5 E Y X R h U 2 9 1 c m N l X F w v M S 9 k c 2 4 9 U E l D Q U 5 l d C 9 Q S U N B T m V 0 L 0 F u b n V h b F J l c G 9 y d C 9 0 Y m w x O C 5 7 Q m 9 k e S B 3 Y W x s I G F u Z C B j Y X Z p d G l l c y A o J S k s N X 0 m c X V v d D s s J n F 1 b 3 Q 7 T 2 R i Y y 5 E Y X R h U 2 9 1 c m N l X F w v M S 9 k c 2 4 9 U E l D Q U 5 l d C 9 Q S U N B T m V 0 L 0 F u b n V h b F J l c G 9 y d C 9 0 Y m w x O C 5 7 Q 2 F y Z G l v d m F z Y 3 V s Y X I s N n 0 m c X V v d D s s J n F 1 b 3 Q 7 T 2 R i Y y 5 E Y X R h U 2 9 1 c m N l X F w v M S 9 k c 2 4 9 U E l D Q U 5 l d C 9 Q S U N B T m V 0 L 0 F u b n V h b F J l c G 9 y d C 9 0 Y m w x O C 5 7 Q 2 F y Z G l v d m F z Y 3 V s Y X I g K C U p L D d 9 J n F 1 b 3 Q 7 L C Z x d W 9 0 O 0 9 k Y m M u R G F 0 Y V N v d X J j Z V x c L z E v Z H N u P V B J Q 0 F O Z X Q v U E l D Q U 5 l d C 9 B b m 5 1 Y W x S Z X B v c n Q v d G J s M T g u e 0 V u Z G 9 j c m l u Z S A v I G 1 l d G F i b 2 x p Y y w 4 f S Z x d W 9 0 O y w m c X V v d D t P Z G J j L k R h d G F T b 3 V y Y 2 V c X C 8 x L 2 R z b j 1 Q S U N B T m V 0 L 1 B J Q 0 F O Z X Q v Q W 5 u d W F s U m V w b 3 J 0 L 3 R i b D E 4 L n t F b m R v Y 3 J p b m U g L y B t Z X R h Y m 9 s a W M g K C U p L D l 9 J n F 1 b 3 Q 7 L C Z x d W 9 0 O 0 9 k Y m M u R G F 0 Y V N v d X J j Z V x c L z E v Z H N u P V B J Q 0 F O Z X Q v U E l D Q U 5 l d C 9 B b m 5 1 Y W x S Z X B v c n Q v d G J s M T g u e 0 d h c 3 R y b 2 l u d G V z d G l u Y W w s M T B 9 J n F 1 b 3 Q 7 L C Z x d W 9 0 O 0 9 k Y m M u R G F 0 Y V N v d X J j Z V x c L z E v Z H N u P V B J Q 0 F O Z X Q v U E l D Q U 5 l d C 9 B b m 5 1 Y W x S Z X B v c n Q v d G J s M T g u e 0 d h c 3 R y b 2 l u d G V z d G l u Y W w g K C U p L D E x f S Z x d W 9 0 O y w m c X V v d D t P Z G J j L k R h d G F T b 3 V y Y 2 V c X C 8 x L 2 R z b j 1 Q S U N B T m V 0 L 1 B J Q 0 F O Z X Q v Q W 5 u d W F s U m V w b 3 J 0 L 3 R i b D E 4 L n t J b m Z l Y 3 R p b 2 4 s M T J 9 J n F 1 b 3 Q 7 L C Z x d W 9 0 O 0 9 k Y m M u R G F 0 Y V N v d X J j Z V x c L z E v Z H N u P V B J Q 0 F O Z X Q v U E l D Q U 5 l d C 9 B b m 5 1 Y W x S Z X B v c n Q v d G J s M T g u e 0 l u Z m V j d G l v b i A o J S k s M T N 9 J n F 1 b 3 Q 7 L C Z x d W 9 0 O 0 9 k Y m M u R G F 0 Y V N v d X J j Z V x c L z E v Z H N u P V B J Q 0 F O Z X Q v U E l D Q U 5 l d C 9 B b m 5 1 Y W x S Z X B v c n Q v d G J s M T g u e 0 1 1 b H R p c 3 l z d G V t L D E 0 f S Z x d W 9 0 O y w m c X V v d D t P Z G J j L k R h d G F T b 3 V y Y 2 V c X C 8 x L 2 R z b j 1 Q S U N B T m V 0 L 1 B J Q 0 F O Z X Q v Q W 5 u d W F s U m V w b 3 J 0 L 3 R i b D E 4 L n t N d W x 0 a X N 5 c 3 R l b S A o J S k s M T V 9 J n F 1 b 3 Q 7 L C Z x d W 9 0 O 0 9 k Y m M u R G F 0 Y V N v d X J j Z V x c L z E v Z H N u P V B J Q 0 F O Z X Q v U E l D Q U 5 l d C 9 B b m 5 1 Y W x S Z X B v c n Q v d G J s M T g u e 0 1 1 c 2 N 1 b G 9 z a 2 V s Z X R h b C w x N n 0 m c X V v d D s s J n F 1 b 3 Q 7 T 2 R i Y y 5 E Y X R h U 2 9 1 c m N l X F w v M S 9 k c 2 4 9 U E l D Q U 5 l d C 9 Q S U N B T m V 0 L 0 F u b n V h b F J l c G 9 y d C 9 0 Y m w x O C 5 7 T X V z Y 3 V s b 3 N r Z W x l d G F s I C g l K S w x N 3 0 m c X V v d D s s J n F 1 b 3 Q 7 T 2 R i Y y 5 E Y X R h U 2 9 1 c m N l X F w v M S 9 k c 2 4 9 U E l D Q U 5 l d C 9 Q S U N B T m V 0 L 0 F u b n V h b F J l c G 9 y d C 9 0 Y m w x O C 5 7 T m V 1 c m 9 s b 2 d p Y 2 F s L D E 4 f S Z x d W 9 0 O y w m c X V v d D t P Z G J j L k R h d G F T b 3 V y Y 2 V c X C 8 x L 2 R z b j 1 Q S U N B T m V 0 L 1 B J Q 0 F O Z X Q v Q W 5 u d W F s U m V w b 3 J 0 L 3 R i b D E 4 L n t O Z X V y b 2 x v Z 2 l j Y W w g K C U p L D E 5 f S Z x d W 9 0 O y w m c X V v d D t P Z G J j L k R h d G F T b 3 V y Y 2 V c X C 8 x L 2 R z b j 1 Q S U N B T m V 0 L 1 B J Q 0 F O Z X Q v Q W 5 u d W F s U m V w b 3 J 0 L 3 R i b D E 4 L n t P b m N v b G 9 n e S w y M H 0 m c X V v d D s s J n F 1 b 3 Q 7 T 2 R i Y y 5 E Y X R h U 2 9 1 c m N l X F w v M S 9 k c 2 4 9 U E l D Q U 5 l d C 9 Q S U N B T m V 0 L 0 F u b n V h b F J l c G 9 y d C 9 0 Y m w x O C 5 7 T 2 5 j b 2 x v Z 3 k g K C U p L D I x f S Z x d W 9 0 O y w m c X V v d D t P Z G J j L k R h d G F T b 3 V y Y 2 V c X C 8 x L 2 R z b j 1 Q S U N B T m V 0 L 1 B J Q 0 F O Z X Q v Q W 5 u d W F s U m V w b 3 J 0 L 3 R i b D E 4 L n t S Z X N w a X J h d G 9 y e S w y M n 0 m c X V v d D s s J n F 1 b 3 Q 7 T 2 R i Y y 5 E Y X R h U 2 9 1 c m N l X F w v M S 9 k c 2 4 9 U E l D Q U 5 l d C 9 Q S U N B T m V 0 L 0 F u b n V h b F J l c G 9 y d C 9 0 Y m w x O C 5 7 U m V z c G l y Y X R v c n k g K C U p L D I z f S Z x d W 9 0 O y w m c X V v d D t P Z G J j L k R h d G F T b 3 V y Y 2 V c X C 8 x L 2 R z b j 1 Q S U N B T m V 0 L 1 B J Q 0 F O Z X Q v Q W 5 u d W F s U m V w b 3 J 0 L 3 R i b D E 4 L n t U c m F 1 b W E s M j R 9 J n F 1 b 3 Q 7 L C Z x d W 9 0 O 0 9 k Y m M u R G F 0 Y V N v d X J j Z V x c L z E v Z H N u P V B J Q 0 F O Z X Q v U E l D Q U 5 l d C 9 B b m 5 1 Y W x S Z X B v c n Q v d G J s M T g u e 1 R y Y X V t Y S A o J S k s M j V 9 J n F 1 b 3 Q 7 L C Z x d W 9 0 O 0 9 k Y m M u R G F 0 Y V N v d X J j Z V x c L z E v Z H N u P V B J Q 0 F O Z X Q v U E l D Q U 5 l d C 9 B b m 5 1 Y W x S Z X B v c n Q v d G J s M T g u e 0 9 0 a G V y L D I 2 f S Z x d W 9 0 O y w m c X V v d D t P Z G J j L k R h d G F T b 3 V y Y 2 V c X C 8 x L 2 R z b j 1 Q S U N B T m V 0 L 1 B J Q 0 F O Z X Q v Q W 5 u d W F s U m V w b 3 J 0 L 3 R i b D E 4 L n t P d G h l c i A o J S k s M j d 9 J n F 1 b 3 Q 7 L C Z x d W 9 0 O 0 9 k Y m M u R G F 0 Y V N v d X J j Z V x c L z E v Z H N u P V B J Q 0 F O Z X Q v U E l D Q U 5 l d C 9 B b m 5 1 Y W x S Z X B v c n Q v d G J s M T g u e 1 V u a 2 5 v d 2 4 s M j h 9 J n F 1 b 3 Q 7 L C Z x d W 9 0 O 0 9 k Y m M u R G F 0 Y V N v d X J j Z V x c L z E v Z H N u P V B J Q 0 F O Z X Q v U E l D Q U 5 l d C 9 B b m 5 1 Y W x S Z X B v c n Q v d G J s M T g u e 1 V u a 2 5 v d 2 4 g K C U p L D I 5 f S Z x d W 9 0 O y w m c X V v d D t P Z G J j L k R h d G F T b 3 V y Y 2 V c X C 8 x L 2 R z b j 1 Q S U N B T m V 0 L 1 B J Q 0 F O Z X Q v Q W 5 u d W F s U m V w b 3 J 0 L 3 R i b D E 4 L n t U b 3 R h b C w z M H 0 m c X V v d D s s J n F 1 b 3 Q 7 T 2 R i Y y 5 E Y X R h U 2 9 1 c m N l X F w v M S 9 k c 2 4 9 U E l D Q U 5 l d C 9 Q S U N B T m V 0 L 0 F u b n V h b F J l c G 9 y d C 9 0 Y m w x O C 5 7 V G 9 0 Y W w g K C U p L D M x f S Z x d W 9 0 O 1 0 s J n F 1 b 3 Q 7 Q 2 9 s d W 1 u Q 2 9 1 b n Q m c X V v d D s 6 M z I s J n F 1 b 3 Q 7 S 2 V 5 Q 2 9 s d W 1 u T m F t Z X M m c X V v d D s 6 W 1 0 s J n F 1 b 3 Q 7 Q 2 9 s d W 1 u S W R l b n R p d G l l c y Z x d W 9 0 O z p b J n F 1 b 3 Q 7 T 2 R i Y y 5 E Y X R h U 2 9 1 c m N l X F w v M S 9 k c 2 4 9 U E l D Q U 5 l d C 9 Q S U N B T m V 0 L 0 F u b n V h b F J l c G 9 y d C 9 0 Y m w x O C 5 7 W W V h c i w w f S Z x d W 9 0 O y w m c X V v d D t P Z G J j L k R h d G F T b 3 V y Y 2 V c X C 8 x L 2 R z b j 1 Q S U N B T m V 0 L 1 B J Q 0 F O Z X Q v Q W 5 u d W F s U m V w b 3 J 0 L 3 R i b D E 4 L n t P c m d h b m l z Y X R p b 2 4 s M X 0 m c X V v d D s s J n F 1 b 3 Q 7 T 2 R i Y y 5 E Y X R h U 2 9 1 c m N l X F w v M S 9 k c 2 4 9 U E l D Q U 5 l d C 9 Q S U N B T m V 0 L 0 F u b n V h b F J l c G 9 y d C 9 0 Y m w x O C 5 7 Q m x v b 2 Q g L y B s e W 1 w a G F 0 a W M s M n 0 m c X V v d D s s J n F 1 b 3 Q 7 T 2 R i Y y 5 E Y X R h U 2 9 1 c m N l X F w v M S 9 k c 2 4 9 U E l D Q U 5 l d C 9 Q S U N B T m V 0 L 0 F u b n V h b F J l c G 9 y d C 9 0 Y m w x O C 5 7 Q m x v b 2 Q g L y B s e W 1 w a G F 0 a W M g K C U p L D N 9 J n F 1 b 3 Q 7 L C Z x d W 9 0 O 0 9 k Y m M u R G F 0 Y V N v d X J j Z V x c L z E v Z H N u P V B J Q 0 F O Z X Q v U E l D Q U 5 l d C 9 B b m 5 1 Y W x S Z X B v c n Q v d G J s M T g u e 0 J v Z H k g d 2 F s b C B h b m Q g Y 2 F 2 a X R p Z X M s N H 0 m c X V v d D s s J n F 1 b 3 Q 7 T 2 R i Y y 5 E Y X R h U 2 9 1 c m N l X F w v M S 9 k c 2 4 9 U E l D Q U 5 l d C 9 Q S U N B T m V 0 L 0 F u b n V h b F J l c G 9 y d C 9 0 Y m w x O C 5 7 Q m 9 k e S B 3 Y W x s I G F u Z C B j Y X Z p d G l l c y A o J S k s N X 0 m c X V v d D s s J n F 1 b 3 Q 7 T 2 R i Y y 5 E Y X R h U 2 9 1 c m N l X F w v M S 9 k c 2 4 9 U E l D Q U 5 l d C 9 Q S U N B T m V 0 L 0 F u b n V h b F J l c G 9 y d C 9 0 Y m w x O C 5 7 Q 2 F y Z G l v d m F z Y 3 V s Y X I s N n 0 m c X V v d D s s J n F 1 b 3 Q 7 T 2 R i Y y 5 E Y X R h U 2 9 1 c m N l X F w v M S 9 k c 2 4 9 U E l D Q U 5 l d C 9 Q S U N B T m V 0 L 0 F u b n V h b F J l c G 9 y d C 9 0 Y m w x O C 5 7 Q 2 F y Z G l v d m F z Y 3 V s Y X I g K C U p L D d 9 J n F 1 b 3 Q 7 L C Z x d W 9 0 O 0 9 k Y m M u R G F 0 Y V N v d X J j Z V x c L z E v Z H N u P V B J Q 0 F O Z X Q v U E l D Q U 5 l d C 9 B b m 5 1 Y W x S Z X B v c n Q v d G J s M T g u e 0 V u Z G 9 j c m l u Z S A v I G 1 l d G F i b 2 x p Y y w 4 f S Z x d W 9 0 O y w m c X V v d D t P Z G J j L k R h d G F T b 3 V y Y 2 V c X C 8 x L 2 R z b j 1 Q S U N B T m V 0 L 1 B J Q 0 F O Z X Q v Q W 5 u d W F s U m V w b 3 J 0 L 3 R i b D E 4 L n t F b m R v Y 3 J p b m U g L y B t Z X R h Y m 9 s a W M g K C U p L D l 9 J n F 1 b 3 Q 7 L C Z x d W 9 0 O 0 9 k Y m M u R G F 0 Y V N v d X J j Z V x c L z E v Z H N u P V B J Q 0 F O Z X Q v U E l D Q U 5 l d C 9 B b m 5 1 Y W x S Z X B v c n Q v d G J s M T g u e 0 d h c 3 R y b 2 l u d G V z d G l u Y W w s M T B 9 J n F 1 b 3 Q 7 L C Z x d W 9 0 O 0 9 k Y m M u R G F 0 Y V N v d X J j Z V x c L z E v Z H N u P V B J Q 0 F O Z X Q v U E l D Q U 5 l d C 9 B b m 5 1 Y W x S Z X B v c n Q v d G J s M T g u e 0 d h c 3 R y b 2 l u d G V z d G l u Y W w g K C U p L D E x f S Z x d W 9 0 O y w m c X V v d D t P Z G J j L k R h d G F T b 3 V y Y 2 V c X C 8 x L 2 R z b j 1 Q S U N B T m V 0 L 1 B J Q 0 F O Z X Q v Q W 5 u d W F s U m V w b 3 J 0 L 3 R i b D E 4 L n t J b m Z l Y 3 R p b 2 4 s M T J 9 J n F 1 b 3 Q 7 L C Z x d W 9 0 O 0 9 k Y m M u R G F 0 Y V N v d X J j Z V x c L z E v Z H N u P V B J Q 0 F O Z X Q v U E l D Q U 5 l d C 9 B b m 5 1 Y W x S Z X B v c n Q v d G J s M T g u e 0 l u Z m V j d G l v b i A o J S k s M T N 9 J n F 1 b 3 Q 7 L C Z x d W 9 0 O 0 9 k Y m M u R G F 0 Y V N v d X J j Z V x c L z E v Z H N u P V B J Q 0 F O Z X Q v U E l D Q U 5 l d C 9 B b m 5 1 Y W x S Z X B v c n Q v d G J s M T g u e 0 1 1 b H R p c 3 l z d G V t L D E 0 f S Z x d W 9 0 O y w m c X V v d D t P Z G J j L k R h d G F T b 3 V y Y 2 V c X C 8 x L 2 R z b j 1 Q S U N B T m V 0 L 1 B J Q 0 F O Z X Q v Q W 5 u d W F s U m V w b 3 J 0 L 3 R i b D E 4 L n t N d W x 0 a X N 5 c 3 R l b S A o J S k s M T V 9 J n F 1 b 3 Q 7 L C Z x d W 9 0 O 0 9 k Y m M u R G F 0 Y V N v d X J j Z V x c L z E v Z H N u P V B J Q 0 F O Z X Q v U E l D Q U 5 l d C 9 B b m 5 1 Y W x S Z X B v c n Q v d G J s M T g u e 0 1 1 c 2 N 1 b G 9 z a 2 V s Z X R h b C w x N n 0 m c X V v d D s s J n F 1 b 3 Q 7 T 2 R i Y y 5 E Y X R h U 2 9 1 c m N l X F w v M S 9 k c 2 4 9 U E l D Q U 5 l d C 9 Q S U N B T m V 0 L 0 F u b n V h b F J l c G 9 y d C 9 0 Y m w x O C 5 7 T X V z Y 3 V s b 3 N r Z W x l d G F s I C g l K S w x N 3 0 m c X V v d D s s J n F 1 b 3 Q 7 T 2 R i Y y 5 E Y X R h U 2 9 1 c m N l X F w v M S 9 k c 2 4 9 U E l D Q U 5 l d C 9 Q S U N B T m V 0 L 0 F u b n V h b F J l c G 9 y d C 9 0 Y m w x O C 5 7 T m V 1 c m 9 s b 2 d p Y 2 F s L D E 4 f S Z x d W 9 0 O y w m c X V v d D t P Z G J j L k R h d G F T b 3 V y Y 2 V c X C 8 x L 2 R z b j 1 Q S U N B T m V 0 L 1 B J Q 0 F O Z X Q v Q W 5 u d W F s U m V w b 3 J 0 L 3 R i b D E 4 L n t O Z X V y b 2 x v Z 2 l j Y W w g K C U p L D E 5 f S Z x d W 9 0 O y w m c X V v d D t P Z G J j L k R h d G F T b 3 V y Y 2 V c X C 8 x L 2 R z b j 1 Q S U N B T m V 0 L 1 B J Q 0 F O Z X Q v Q W 5 u d W F s U m V w b 3 J 0 L 3 R i b D E 4 L n t P b m N v b G 9 n e S w y M H 0 m c X V v d D s s J n F 1 b 3 Q 7 T 2 R i Y y 5 E Y X R h U 2 9 1 c m N l X F w v M S 9 k c 2 4 9 U E l D Q U 5 l d C 9 Q S U N B T m V 0 L 0 F u b n V h b F J l c G 9 y d C 9 0 Y m w x O C 5 7 T 2 5 j b 2 x v Z 3 k g K C U p L D I x f S Z x d W 9 0 O y w m c X V v d D t P Z G J j L k R h d G F T b 3 V y Y 2 V c X C 8 x L 2 R z b j 1 Q S U N B T m V 0 L 1 B J Q 0 F O Z X Q v Q W 5 u d W F s U m V w b 3 J 0 L 3 R i b D E 4 L n t S Z X N w a X J h d G 9 y e S w y M n 0 m c X V v d D s s J n F 1 b 3 Q 7 T 2 R i Y y 5 E Y X R h U 2 9 1 c m N l X F w v M S 9 k c 2 4 9 U E l D Q U 5 l d C 9 Q S U N B T m V 0 L 0 F u b n V h b F J l c G 9 y d C 9 0 Y m w x O C 5 7 U m V z c G l y Y X R v c n k g K C U p L D I z f S Z x d W 9 0 O y w m c X V v d D t P Z G J j L k R h d G F T b 3 V y Y 2 V c X C 8 x L 2 R z b j 1 Q S U N B T m V 0 L 1 B J Q 0 F O Z X Q v Q W 5 u d W F s U m V w b 3 J 0 L 3 R i b D E 4 L n t U c m F 1 b W E s M j R 9 J n F 1 b 3 Q 7 L C Z x d W 9 0 O 0 9 k Y m M u R G F 0 Y V N v d X J j Z V x c L z E v Z H N u P V B J Q 0 F O Z X Q v U E l D Q U 5 l d C 9 B b m 5 1 Y W x S Z X B v c n Q v d G J s M T g u e 1 R y Y X V t Y S A o J S k s M j V 9 J n F 1 b 3 Q 7 L C Z x d W 9 0 O 0 9 k Y m M u R G F 0 Y V N v d X J j Z V x c L z E v Z H N u P V B J Q 0 F O Z X Q v U E l D Q U 5 l d C 9 B b m 5 1 Y W x S Z X B v c n Q v d G J s M T g u e 0 9 0 a G V y L D I 2 f S Z x d W 9 0 O y w m c X V v d D t P Z G J j L k R h d G F T b 3 V y Y 2 V c X C 8 x L 2 R z b j 1 Q S U N B T m V 0 L 1 B J Q 0 F O Z X Q v Q W 5 u d W F s U m V w b 3 J 0 L 3 R i b D E 4 L n t P d G h l c i A o J S k s M j d 9 J n F 1 b 3 Q 7 L C Z x d W 9 0 O 0 9 k Y m M u R G F 0 Y V N v d X J j Z V x c L z E v Z H N u P V B J Q 0 F O Z X Q v U E l D Q U 5 l d C 9 B b m 5 1 Y W x S Z X B v c n Q v d G J s M T g u e 1 V u a 2 5 v d 2 4 s M j h 9 J n F 1 b 3 Q 7 L C Z x d W 9 0 O 0 9 k Y m M u R G F 0 Y V N v d X J j Z V x c L z E v Z H N u P V B J Q 0 F O Z X Q v U E l D Q U 5 l d C 9 B b m 5 1 Y W x S Z X B v c n Q v d G J s M T g u e 1 V u a 2 5 v d 2 4 g K C U p L D I 5 f S Z x d W 9 0 O y w m c X V v d D t P Z G J j L k R h d G F T b 3 V y Y 2 V c X C 8 x L 2 R z b j 1 Q S U N B T m V 0 L 1 B J Q 0 F O Z X Q v Q W 5 u d W F s U m V w b 3 J 0 L 3 R i b D E 4 L n t U b 3 R h b C w z M H 0 m c X V v d D s s J n F 1 b 3 Q 7 T 2 R i Y y 5 E Y X R h U 2 9 1 c m N l X F w v M S 9 k c 2 4 9 U E l D Q U 5 l d C 9 Q S U N B T m V 0 L 0 F u b n V h b F J l c G 9 y d C 9 0 Y m w x O C 5 7 V G 9 0 Y W w g K C U p L D M x f S Z x d W 9 0 O 1 0 s J n F 1 b 3 Q 7 U m V s Y X R p b 2 5 z a G l w S W 5 m b y Z x d W 9 0 O z p b X X 0 i I C 8 + P E V u d H J 5 I F R 5 c G U 9 I k Z p b G x D b 3 V u d C I g V m F s d W U 9 I m w x M D A i I C 8 + P E V u d H J 5 I F R 5 c G U 9 I k F k Z G V k V G 9 E Y X R h T W 9 k Z W w i I F Z h b H V l P S J s M C I g L z 4 8 L 1 N 0 Y W J s Z U V u d H J p Z X M + P C 9 J d G V t P j x J d G V t P j x J d G V t T G 9 j Y X R p b 2 4 + P E l 0 Z W 1 U e X B l P k Z v c m 1 1 b G E 8 L 0 l 0 Z W 1 U e X B l P j x J d G V t U G F 0 a D 5 T Z W N 0 a W 9 u M S 9 0 Y m w x O C 9 T b 3 V y Y 2 U 8 L 0 l 0 Z W 1 Q Y X R o P j w v S X R l b U x v Y 2 F 0 a W 9 u P j x T d G F i b G V F b n R y a W V z I C 8 + P C 9 J d G V t P j x J d G V t P j x J d G V t T G 9 j Y X R p b 2 4 + P E l 0 Z W 1 U e X B l P k Z v c m 1 1 b G E 8 L 0 l 0 Z W 1 U e X B l P j x J d G V t U G F 0 a D 5 T Z W N 0 a W 9 u M S 9 0 Y m w x O C 9 Q S U N B T m V 0 Q W 5 v b l 9 E Y X R h Y m F z Z T w v S X R l b V B h d G g + P C 9 J d G V t T G 9 j Y X R p b 2 4 + P F N 0 Y W J s Z U V u d H J p Z X M g L z 4 8 L 0 l 0 Z W 0 + P E l 0 Z W 0 + P E l 0 Z W 1 M b 2 N h d G l v b j 4 8 S X R l b V R 5 c G U + R m 9 y b X V s Y T w v S X R l b V R 5 c G U + P E l 0 Z W 1 Q Y X R o P l N l Y 3 R p b 2 4 x L 3 R i b D E 4 L 2 R i b 1 9 T Y 2 h l b W E 8 L 0 l 0 Z W 1 Q Y X R o P j w v S X R l b U x v Y 2 F 0 a W 9 u P j x T d G F i b G V F b n R y a W V z I C 8 + P C 9 J d G V t P j x J d G V t P j x J d G V t T G 9 j Y X R p b 2 4 + P E l 0 Z W 1 U e X B l P k Z v c m 1 1 b G E 8 L 0 l 0 Z W 1 U e X B l P j x J d G V t U G F 0 a D 5 T Z W N 0 a W 9 u M S 9 0 Y m w x O C 9 0 Y m w x O F 9 U Y W J s Z T w v S X R l b V B h d G g + P C 9 J d G V t T G 9 j Y X R p b 2 4 + P F N 0 Y W J s Z U V u d H J p Z X M g L z 4 8 L 0 l 0 Z W 0 + P E l 0 Z W 0 + P E l 0 Z W 1 M b 2 N h d G l v b j 4 8 S X R l b V R 5 c G U + R m 9 y b X V s Y T w v S X R l b V R 5 c G U + P E l 0 Z W 1 Q Y X R o P l N l Y 3 R p b 2 4 x L 3 R i b D E 4 L 1 N v c n R l Z C U y M F J v d 3 M 8 L 0 l 0 Z W 1 Q Y X R o P j w v S X R l b U x v Y 2 F 0 a W 9 u P j x T d G F i b G V F b n R y a W V z I C 8 + P C 9 J d G V t P j x J d G V t P j x J d G V t T G 9 j Y X R p b 2 4 + P E l 0 Z W 1 U e X B l P k Z v c m 1 1 b G E 8 L 0 l 0 Z W 1 U e X B l P j x J d G V t U G F 0 a D 5 T Z W N 0 a W 9 u M S 9 0 Y m w x O C 9 S Z W 1 v d m V k J T I w Q 2 9 s d W 1 u c z w v S X R l b V B h d G g + P C 9 J d G V t T G 9 j Y X R p b 2 4 + P F N 0 Y W J s Z U V u d H J p Z X M g L z 4 8 L 0 l 0 Z W 0 + P E l 0 Z W 0 + P E l 0 Z W 1 M b 2 N h d G l v b j 4 8 S X R l b V R 5 c G U + R m 9 y b X V s Y T w v S X R l b V R 5 c G U + P E l 0 Z W 1 Q Y X R o P l N l Y 3 R p b 2 4 x L 3 R i b D E 5 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x O S 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E x h c 3 R V c G R h d G V k I i B W Y W x 1 Z T 0 i Z D I w M j A t M T I t M D d U M T c 6 M j Y 6 N D M u N j M 4 N T I 2 M V o i I C 8 + P E V u d H J 5 I F R 5 c G U 9 I k Z p b G x D b 2 x 1 b W 5 U e X B l c y I g V m F s d W U 9 I n N C Z 1 l D Q m d J R 0 F n W U N C Z 0 l H Q W d Z Q 0 J n S U d B Z 1 l D Q m d J R 0 F n W U N C Z 0 l H Q W d Z P S I g L z 4 8 R W 5 0 c n k g V H l w Z T 0 i R m l s b E N v b H V t b k 5 h b W V z I i B W Y W x 1 Z T 0 i c 1 s m c X V v d D t Z Z W F y J n F 1 b 3 Q 7 L C Z x d W 9 0 O 0 9 y Z 2 F u a X N h d G l v b i Z x d W 9 0 O y w m c X V v d D t C b G 9 v Z C A v I G x 5 b X B o Y X R p Y y Z x d W 9 0 O y w m c X V v d D t C b G 9 v Z C A v I G x 5 b X B o Y X R p Y y A o J S k m c X V v d D s s J n F 1 b 3 Q 7 Q m 9 k e S B 3 Y W x s I G F u Z C B j Y X Z p d G l l c y Z x d W 9 0 O y w m c X V v d D t C b 2 R 5 I H d h b G w g Y W 5 k I G N h d m l 0 a W V z I C g l K S Z x d W 9 0 O y w m c X V v d D t D Y X J k a W 9 2 Y X N j d W x h c i Z x d W 9 0 O y w m c X V v d D t D Y X J k a W 9 2 Y X N j d W x h c i A o J S k m c X V v d D s s J n F 1 b 3 Q 7 R W 5 k b 2 N y a W 5 l I C 8 g b W V 0 Y W J v b G l j J n F 1 b 3 Q 7 L C Z x d W 9 0 O 0 V u Z G 9 j c m l u Z S A v I G 1 l d G F i b 2 x p Y y A o J S k m c X V v d D s s J n F 1 b 3 Q 7 R 2 F z d H J v a W 5 0 Z X N 0 a W 5 h b C Z x d W 9 0 O y w m c X V v d D t H Y X N 0 c m 9 p b n R l c 3 R p b m F s I C g l K S Z x d W 9 0 O y w m c X V v d D t J b m Z l Y 3 R p b 2 4 m c X V v d D s s J n F 1 b 3 Q 7 S W 5 m Z W N 0 a W 9 u I C g l K S Z x d W 9 0 O y w m c X V v d D t N d W x 0 a X N 5 c 3 R l b S Z x d W 9 0 O y w m c X V v d D t N d W x 0 a X N 5 c 3 R l b S A o J S k m c X V v d D s s J n F 1 b 3 Q 7 T X V z Y 3 V s b 3 N r Z W x l d G F s J n F 1 b 3 Q 7 L C Z x d W 9 0 O 0 1 1 c 2 N 1 b G 9 z a 2 V s Z X R h b C A o J S k m c X V v d D s s J n F 1 b 3 Q 7 T m V 1 c m 9 s b 2 d p Y 2 F s J n F 1 b 3 Q 7 L C Z x d W 9 0 O 0 5 l d X J v b G 9 n a W N h b C A o J S k m c X V v d D s s J n F 1 b 3 Q 7 T 2 5 j b 2 x v Z 3 k m c X V v d D s s J n F 1 b 3 Q 7 T 2 5 j b 2 x v Z 3 k g K C U p J n F 1 b 3 Q 7 L C Z x d W 9 0 O 1 J l c 3 B p c m F 0 b 3 J 5 J n F 1 b 3 Q 7 L C Z x d W 9 0 O 1 J l c 3 B p c m F 0 b 3 J 5 I C g l K S Z x d W 9 0 O y w m c X V v d D t U c m F 1 b W E m c X V v d D s s J n F 1 b 3 Q 7 V H J h d W 1 h I C g l K S Z x d W 9 0 O y w m c X V v d D t P d G h l c i Z x d W 9 0 O y w m c X V v d D t P d G h l c i A o J S k m c X V v d D s s J n F 1 b 3 Q 7 V W 5 r b m 9 3 b i Z x d W 9 0 O y w m c X V v d D t V b m t u b 3 d u I C g l K S Z x d W 9 0 O y w m c X V v d D t U b 3 R h b C Z x d W 9 0 O y w m c X V v d D t U b 3 R h b C A o J S k m c X V v d D t d I i A v P j x F b n R y e S B U e X B l P S J R d W V y e U l E I i B W Y W x 1 Z T 0 i c 2 M 0 N z A 5 Z m J l L W V j Y W Y t N G R l N i 1 h O W Z i L W V k Y m V i N j A 5 N 2 U x Z C I g L z 4 8 R W 5 0 c n k g V H l w Z T 0 i R m l s b E V y c m 9 y Q 2 9 1 b n Q i I F Z h b H V l P S J s M C I g L z 4 8 R W 5 0 c n k g V H l w Z T 0 i R m l s b F N 0 Y X R 1 c y I g V m F s d W U 9 I n N D b 2 1 w b G V 0 Z S I g L z 4 8 R W 5 0 c n k g V H l w Z T 0 i R m l s b E V y c m 9 y Q 2 9 k Z S I g V m F s d W U 9 I n N V b m t u b 3 d u I i A v P j x F b n R y e S B U e X B l P S J G a W x s Q 2 9 1 b n Q i I F Z h b H V l P S J s M T A w I i A v P j x F b n R y e S B U e X B l P S J S Z W x h d G l v b n N o a X B J b m Z v Q 2 9 u d G F p b m V y I i B W Y W x 1 Z T 0 i c 3 s m c X V v d D t j b 2 x 1 b W 5 D b 3 V u d C Z x d W 9 0 O z o z M i w m c X V v d D t r Z X l D b 2 x 1 b W 5 O Y W 1 l c y Z x d W 9 0 O z p b X S w m c X V v d D t x d W V y e V J l b G F 0 a W 9 u c 2 h p c H M m c X V v d D s 6 W 1 0 s J n F 1 b 3 Q 7 Y 2 9 s d W 1 u S W R l b n R p d G l l c y Z x d W 9 0 O z p b J n F 1 b 3 Q 7 T 2 R i Y y 5 E Y X R h U 2 9 1 c m N l X F w v M S 9 k c 2 4 9 U E l D Q U 5 l d C 9 Q S U N B T m V 0 L 0 F u b n V h b F J l c G 9 y d C 9 0 Y m w x O S 5 7 W W V h c i w w f S Z x d W 9 0 O y w m c X V v d D t P Z G J j L k R h d G F T b 3 V y Y 2 V c X C 8 x L 2 R z b j 1 Q S U N B T m V 0 L 1 B J Q 0 F O Z X Q v Q W 5 u d W F s U m V w b 3 J 0 L 3 R i b D E 5 L n t P c m d h b m l z Y X R p b 2 4 s M X 0 m c X V v d D s s J n F 1 b 3 Q 7 T 2 R i Y y 5 E Y X R h U 2 9 1 c m N l X F w v M S 9 k c 2 4 9 U E l D Q U 5 l d C 9 Q S U N B T m V 0 L 0 F u b n V h b F J l c G 9 y d C 9 0 Y m w x O S 5 7 Q m x v b 2 Q g L y B s e W 1 w a G F 0 a W M s M n 0 m c X V v d D s s J n F 1 b 3 Q 7 T 2 R i Y y 5 E Y X R h U 2 9 1 c m N l X F w v M S 9 k c 2 4 9 U E l D Q U 5 l d C 9 Q S U N B T m V 0 L 0 F u b n V h b F J l c G 9 y d C 9 0 Y m w x O S 5 7 Q m x v b 2 Q g L y B s e W 1 w a G F 0 a W M g K C U p L D N 9 J n F 1 b 3 Q 7 L C Z x d W 9 0 O 0 9 k Y m M u R G F 0 Y V N v d X J j Z V x c L z E v Z H N u P V B J Q 0 F O Z X Q v U E l D Q U 5 l d C 9 B b m 5 1 Y W x S Z X B v c n Q v d G J s M T k u e 0 J v Z H k g d 2 F s b C B h b m Q g Y 2 F 2 a X R p Z X M s N H 0 m c X V v d D s s J n F 1 b 3 Q 7 T 2 R i Y y 5 E Y X R h U 2 9 1 c m N l X F w v M S 9 k c 2 4 9 U E l D Q U 5 l d C 9 Q S U N B T m V 0 L 0 F u b n V h b F J l c G 9 y d C 9 0 Y m w x O S 5 7 Q m 9 k e S B 3 Y W x s I G F u Z C B j Y X Z p d G l l c y A o J S k s N X 0 m c X V v d D s s J n F 1 b 3 Q 7 T 2 R i Y y 5 E Y X R h U 2 9 1 c m N l X F w v M S 9 k c 2 4 9 U E l D Q U 5 l d C 9 Q S U N B T m V 0 L 0 F u b n V h b F J l c G 9 y d C 9 0 Y m w x O S 5 7 Q 2 F y Z G l v d m F z Y 3 V s Y X I s N n 0 m c X V v d D s s J n F 1 b 3 Q 7 T 2 R i Y y 5 E Y X R h U 2 9 1 c m N l X F w v M S 9 k c 2 4 9 U E l D Q U 5 l d C 9 Q S U N B T m V 0 L 0 F u b n V h b F J l c G 9 y d C 9 0 Y m w x O S 5 7 Q 2 F y Z G l v d m F z Y 3 V s Y X I g K C U p L D d 9 J n F 1 b 3 Q 7 L C Z x d W 9 0 O 0 9 k Y m M u R G F 0 Y V N v d X J j Z V x c L z E v Z H N u P V B J Q 0 F O Z X Q v U E l D Q U 5 l d C 9 B b m 5 1 Y W x S Z X B v c n Q v d G J s M T k u e 0 V u Z G 9 j c m l u Z S A v I G 1 l d G F i b 2 x p Y y w 4 f S Z x d W 9 0 O y w m c X V v d D t P Z G J j L k R h d G F T b 3 V y Y 2 V c X C 8 x L 2 R z b j 1 Q S U N B T m V 0 L 1 B J Q 0 F O Z X Q v Q W 5 u d W F s U m V w b 3 J 0 L 3 R i b D E 5 L n t F b m R v Y 3 J p b m U g L y B t Z X R h Y m 9 s a W M g K C U p L D l 9 J n F 1 b 3 Q 7 L C Z x d W 9 0 O 0 9 k Y m M u R G F 0 Y V N v d X J j Z V x c L z E v Z H N u P V B J Q 0 F O Z X Q v U E l D Q U 5 l d C 9 B b m 5 1 Y W x S Z X B v c n Q v d G J s M T k u e 0 d h c 3 R y b 2 l u d G V z d G l u Y W w s M T B 9 J n F 1 b 3 Q 7 L C Z x d W 9 0 O 0 9 k Y m M u R G F 0 Y V N v d X J j Z V x c L z E v Z H N u P V B J Q 0 F O Z X Q v U E l D Q U 5 l d C 9 B b m 5 1 Y W x S Z X B v c n Q v d G J s M T k u e 0 d h c 3 R y b 2 l u d G V z d G l u Y W w g K C U p L D E x f S Z x d W 9 0 O y w m c X V v d D t P Z G J j L k R h d G F T b 3 V y Y 2 V c X C 8 x L 2 R z b j 1 Q S U N B T m V 0 L 1 B J Q 0 F O Z X Q v Q W 5 u d W F s U m V w b 3 J 0 L 3 R i b D E 5 L n t J b m Z l Y 3 R p b 2 4 s M T J 9 J n F 1 b 3 Q 7 L C Z x d W 9 0 O 0 9 k Y m M u R G F 0 Y V N v d X J j Z V x c L z E v Z H N u P V B J Q 0 F O Z X Q v U E l D Q U 5 l d C 9 B b m 5 1 Y W x S Z X B v c n Q v d G J s M T k u e 0 l u Z m V j d G l v b i A o J S k s M T N 9 J n F 1 b 3 Q 7 L C Z x d W 9 0 O 0 9 k Y m M u R G F 0 Y V N v d X J j Z V x c L z E v Z H N u P V B J Q 0 F O Z X Q v U E l D Q U 5 l d C 9 B b m 5 1 Y W x S Z X B v c n Q v d G J s M T k u e 0 1 1 b H R p c 3 l z d G V t L D E 0 f S Z x d W 9 0 O y w m c X V v d D t P Z G J j L k R h d G F T b 3 V y Y 2 V c X C 8 x L 2 R z b j 1 Q S U N B T m V 0 L 1 B J Q 0 F O Z X Q v Q W 5 u d W F s U m V w b 3 J 0 L 3 R i b D E 5 L n t N d W x 0 a X N 5 c 3 R l b S A o J S k s M T V 9 J n F 1 b 3 Q 7 L C Z x d W 9 0 O 0 9 k Y m M u R G F 0 Y V N v d X J j Z V x c L z E v Z H N u P V B J Q 0 F O Z X Q v U E l D Q U 5 l d C 9 B b m 5 1 Y W x S Z X B v c n Q v d G J s M T k u e 0 1 1 c 2 N 1 b G 9 z a 2 V s Z X R h b C w x N n 0 m c X V v d D s s J n F 1 b 3 Q 7 T 2 R i Y y 5 E Y X R h U 2 9 1 c m N l X F w v M S 9 k c 2 4 9 U E l D Q U 5 l d C 9 Q S U N B T m V 0 L 0 F u b n V h b F J l c G 9 y d C 9 0 Y m w x O S 5 7 T X V z Y 3 V s b 3 N r Z W x l d G F s I C g l K S w x N 3 0 m c X V v d D s s J n F 1 b 3 Q 7 T 2 R i Y y 5 E Y X R h U 2 9 1 c m N l X F w v M S 9 k c 2 4 9 U E l D Q U 5 l d C 9 Q S U N B T m V 0 L 0 F u b n V h b F J l c G 9 y d C 9 0 Y m w x O S 5 7 T m V 1 c m 9 s b 2 d p Y 2 F s L D E 4 f S Z x d W 9 0 O y w m c X V v d D t P Z G J j L k R h d G F T b 3 V y Y 2 V c X C 8 x L 2 R z b j 1 Q S U N B T m V 0 L 1 B J Q 0 F O Z X Q v Q W 5 u d W F s U m V w b 3 J 0 L 3 R i b D E 5 L n t O Z X V y b 2 x v Z 2 l j Y W w g K C U p L D E 5 f S Z x d W 9 0 O y w m c X V v d D t P Z G J j L k R h d G F T b 3 V y Y 2 V c X C 8 x L 2 R z b j 1 Q S U N B T m V 0 L 1 B J Q 0 F O Z X Q v Q W 5 u d W F s U m V w b 3 J 0 L 3 R i b D E 5 L n t P b m N v b G 9 n e S w y M H 0 m c X V v d D s s J n F 1 b 3 Q 7 T 2 R i Y y 5 E Y X R h U 2 9 1 c m N l X F w v M S 9 k c 2 4 9 U E l D Q U 5 l d C 9 Q S U N B T m V 0 L 0 F u b n V h b F J l c G 9 y d C 9 0 Y m w x O S 5 7 T 2 5 j b 2 x v Z 3 k g K C U p L D I x f S Z x d W 9 0 O y w m c X V v d D t P Z G J j L k R h d G F T b 3 V y Y 2 V c X C 8 x L 2 R z b j 1 Q S U N B T m V 0 L 1 B J Q 0 F O Z X Q v Q W 5 u d W F s U m V w b 3 J 0 L 3 R i b D E 5 L n t S Z X N w a X J h d G 9 y e S w y M n 0 m c X V v d D s s J n F 1 b 3 Q 7 T 2 R i Y y 5 E Y X R h U 2 9 1 c m N l X F w v M S 9 k c 2 4 9 U E l D Q U 5 l d C 9 Q S U N B T m V 0 L 0 F u b n V h b F J l c G 9 y d C 9 0 Y m w x O S 5 7 U m V z c G l y Y X R v c n k g K C U p L D I z f S Z x d W 9 0 O y w m c X V v d D t P Z G J j L k R h d G F T b 3 V y Y 2 V c X C 8 x L 2 R z b j 1 Q S U N B T m V 0 L 1 B J Q 0 F O Z X Q v Q W 5 u d W F s U m V w b 3 J 0 L 3 R i b D E 5 L n t U c m F 1 b W E s M j R 9 J n F 1 b 3 Q 7 L C Z x d W 9 0 O 0 9 k Y m M u R G F 0 Y V N v d X J j Z V x c L z E v Z H N u P V B J Q 0 F O Z X Q v U E l D Q U 5 l d C 9 B b m 5 1 Y W x S Z X B v c n Q v d G J s M T k u e 1 R y Y X V t Y S A o J S k s M j V 9 J n F 1 b 3 Q 7 L C Z x d W 9 0 O 0 9 k Y m M u R G F 0 Y V N v d X J j Z V x c L z E v Z H N u P V B J Q 0 F O Z X Q v U E l D Q U 5 l d C 9 B b m 5 1 Y W x S Z X B v c n Q v d G J s M T k u e 0 9 0 a G V y L D I 2 f S Z x d W 9 0 O y w m c X V v d D t P Z G J j L k R h d G F T b 3 V y Y 2 V c X C 8 x L 2 R z b j 1 Q S U N B T m V 0 L 1 B J Q 0 F O Z X Q v Q W 5 u d W F s U m V w b 3 J 0 L 3 R i b D E 5 L n t P d G h l c i A o J S k s M j d 9 J n F 1 b 3 Q 7 L C Z x d W 9 0 O 0 9 k Y m M u R G F 0 Y V N v d X J j Z V x c L z E v Z H N u P V B J Q 0 F O Z X Q v U E l D Q U 5 l d C 9 B b m 5 1 Y W x S Z X B v c n Q v d G J s M T k u e 1 V u a 2 5 v d 2 4 s M j h 9 J n F 1 b 3 Q 7 L C Z x d W 9 0 O 0 9 k Y m M u R G F 0 Y V N v d X J j Z V x c L z E v Z H N u P V B J Q 0 F O Z X Q v U E l D Q U 5 l d C 9 B b m 5 1 Y W x S Z X B v c n Q v d G J s M T k u e 1 V u a 2 5 v d 2 4 g K C U p L D I 5 f S Z x d W 9 0 O y w m c X V v d D t P Z G J j L k R h d G F T b 3 V y Y 2 V c X C 8 x L 2 R z b j 1 Q S U N B T m V 0 L 1 B J Q 0 F O Z X Q v Q W 5 u d W F s U m V w b 3 J 0 L 3 R i b D E 5 L n t U b 3 R h b C w z M H 0 m c X V v d D s s J n F 1 b 3 Q 7 T 2 R i Y y 5 E Y X R h U 2 9 1 c m N l X F w v M S 9 k c 2 4 9 U E l D Q U 5 l d C 9 Q S U N B T m V 0 L 0 F u b n V h b F J l c G 9 y d C 9 0 Y m w x O S 5 7 V G 9 0 Y W w g K C U p L D M x f S Z x d W 9 0 O 1 0 s J n F 1 b 3 Q 7 Q 2 9 s d W 1 u Q 2 9 1 b n Q m c X V v d D s 6 M z I s J n F 1 b 3 Q 7 S 2 V 5 Q 2 9 s d W 1 u T m F t Z X M m c X V v d D s 6 W 1 0 s J n F 1 b 3 Q 7 Q 2 9 s d W 1 u S W R l b n R p d G l l c y Z x d W 9 0 O z p b J n F 1 b 3 Q 7 T 2 R i Y y 5 E Y X R h U 2 9 1 c m N l X F w v M S 9 k c 2 4 9 U E l D Q U 5 l d C 9 Q S U N B T m V 0 L 0 F u b n V h b F J l c G 9 y d C 9 0 Y m w x O S 5 7 W W V h c i w w f S Z x d W 9 0 O y w m c X V v d D t P Z G J j L k R h d G F T b 3 V y Y 2 V c X C 8 x L 2 R z b j 1 Q S U N B T m V 0 L 1 B J Q 0 F O Z X Q v Q W 5 u d W F s U m V w b 3 J 0 L 3 R i b D E 5 L n t P c m d h b m l z Y X R p b 2 4 s M X 0 m c X V v d D s s J n F 1 b 3 Q 7 T 2 R i Y y 5 E Y X R h U 2 9 1 c m N l X F w v M S 9 k c 2 4 9 U E l D Q U 5 l d C 9 Q S U N B T m V 0 L 0 F u b n V h b F J l c G 9 y d C 9 0 Y m w x O S 5 7 Q m x v b 2 Q g L y B s e W 1 w a G F 0 a W M s M n 0 m c X V v d D s s J n F 1 b 3 Q 7 T 2 R i Y y 5 E Y X R h U 2 9 1 c m N l X F w v M S 9 k c 2 4 9 U E l D Q U 5 l d C 9 Q S U N B T m V 0 L 0 F u b n V h b F J l c G 9 y d C 9 0 Y m w x O S 5 7 Q m x v b 2 Q g L y B s e W 1 w a G F 0 a W M g K C U p L D N 9 J n F 1 b 3 Q 7 L C Z x d W 9 0 O 0 9 k Y m M u R G F 0 Y V N v d X J j Z V x c L z E v Z H N u P V B J Q 0 F O Z X Q v U E l D Q U 5 l d C 9 B b m 5 1 Y W x S Z X B v c n Q v d G J s M T k u e 0 J v Z H k g d 2 F s b C B h b m Q g Y 2 F 2 a X R p Z X M s N H 0 m c X V v d D s s J n F 1 b 3 Q 7 T 2 R i Y y 5 E Y X R h U 2 9 1 c m N l X F w v M S 9 k c 2 4 9 U E l D Q U 5 l d C 9 Q S U N B T m V 0 L 0 F u b n V h b F J l c G 9 y d C 9 0 Y m w x O S 5 7 Q m 9 k e S B 3 Y W x s I G F u Z C B j Y X Z p d G l l c y A o J S k s N X 0 m c X V v d D s s J n F 1 b 3 Q 7 T 2 R i Y y 5 E Y X R h U 2 9 1 c m N l X F w v M S 9 k c 2 4 9 U E l D Q U 5 l d C 9 Q S U N B T m V 0 L 0 F u b n V h b F J l c G 9 y d C 9 0 Y m w x O S 5 7 Q 2 F y Z G l v d m F z Y 3 V s Y X I s N n 0 m c X V v d D s s J n F 1 b 3 Q 7 T 2 R i Y y 5 E Y X R h U 2 9 1 c m N l X F w v M S 9 k c 2 4 9 U E l D Q U 5 l d C 9 Q S U N B T m V 0 L 0 F u b n V h b F J l c G 9 y d C 9 0 Y m w x O S 5 7 Q 2 F y Z G l v d m F z Y 3 V s Y X I g K C U p L D d 9 J n F 1 b 3 Q 7 L C Z x d W 9 0 O 0 9 k Y m M u R G F 0 Y V N v d X J j Z V x c L z E v Z H N u P V B J Q 0 F O Z X Q v U E l D Q U 5 l d C 9 B b m 5 1 Y W x S Z X B v c n Q v d G J s M T k u e 0 V u Z G 9 j c m l u Z S A v I G 1 l d G F i b 2 x p Y y w 4 f S Z x d W 9 0 O y w m c X V v d D t P Z G J j L k R h d G F T b 3 V y Y 2 V c X C 8 x L 2 R z b j 1 Q S U N B T m V 0 L 1 B J Q 0 F O Z X Q v Q W 5 u d W F s U m V w b 3 J 0 L 3 R i b D E 5 L n t F b m R v Y 3 J p b m U g L y B t Z X R h Y m 9 s a W M g K C U p L D l 9 J n F 1 b 3 Q 7 L C Z x d W 9 0 O 0 9 k Y m M u R G F 0 Y V N v d X J j Z V x c L z E v Z H N u P V B J Q 0 F O Z X Q v U E l D Q U 5 l d C 9 B b m 5 1 Y W x S Z X B v c n Q v d G J s M T k u e 0 d h c 3 R y b 2 l u d G V z d G l u Y W w s M T B 9 J n F 1 b 3 Q 7 L C Z x d W 9 0 O 0 9 k Y m M u R G F 0 Y V N v d X J j Z V x c L z E v Z H N u P V B J Q 0 F O Z X Q v U E l D Q U 5 l d C 9 B b m 5 1 Y W x S Z X B v c n Q v d G J s M T k u e 0 d h c 3 R y b 2 l u d G V z d G l u Y W w g K C U p L D E x f S Z x d W 9 0 O y w m c X V v d D t P Z G J j L k R h d G F T b 3 V y Y 2 V c X C 8 x L 2 R z b j 1 Q S U N B T m V 0 L 1 B J Q 0 F O Z X Q v Q W 5 u d W F s U m V w b 3 J 0 L 3 R i b D E 5 L n t J b m Z l Y 3 R p b 2 4 s M T J 9 J n F 1 b 3 Q 7 L C Z x d W 9 0 O 0 9 k Y m M u R G F 0 Y V N v d X J j Z V x c L z E v Z H N u P V B J Q 0 F O Z X Q v U E l D Q U 5 l d C 9 B b m 5 1 Y W x S Z X B v c n Q v d G J s M T k u e 0 l u Z m V j d G l v b i A o J S k s M T N 9 J n F 1 b 3 Q 7 L C Z x d W 9 0 O 0 9 k Y m M u R G F 0 Y V N v d X J j Z V x c L z E v Z H N u P V B J Q 0 F O Z X Q v U E l D Q U 5 l d C 9 B b m 5 1 Y W x S Z X B v c n Q v d G J s M T k u e 0 1 1 b H R p c 3 l z d G V t L D E 0 f S Z x d W 9 0 O y w m c X V v d D t P Z G J j L k R h d G F T b 3 V y Y 2 V c X C 8 x L 2 R z b j 1 Q S U N B T m V 0 L 1 B J Q 0 F O Z X Q v Q W 5 u d W F s U m V w b 3 J 0 L 3 R i b D E 5 L n t N d W x 0 a X N 5 c 3 R l b S A o J S k s M T V 9 J n F 1 b 3 Q 7 L C Z x d W 9 0 O 0 9 k Y m M u R G F 0 Y V N v d X J j Z V x c L z E v Z H N u P V B J Q 0 F O Z X Q v U E l D Q U 5 l d C 9 B b m 5 1 Y W x S Z X B v c n Q v d G J s M T k u e 0 1 1 c 2 N 1 b G 9 z a 2 V s Z X R h b C w x N n 0 m c X V v d D s s J n F 1 b 3 Q 7 T 2 R i Y y 5 E Y X R h U 2 9 1 c m N l X F w v M S 9 k c 2 4 9 U E l D Q U 5 l d C 9 Q S U N B T m V 0 L 0 F u b n V h b F J l c G 9 y d C 9 0 Y m w x O S 5 7 T X V z Y 3 V s b 3 N r Z W x l d G F s I C g l K S w x N 3 0 m c X V v d D s s J n F 1 b 3 Q 7 T 2 R i Y y 5 E Y X R h U 2 9 1 c m N l X F w v M S 9 k c 2 4 9 U E l D Q U 5 l d C 9 Q S U N B T m V 0 L 0 F u b n V h b F J l c G 9 y d C 9 0 Y m w x O S 5 7 T m V 1 c m 9 s b 2 d p Y 2 F s L D E 4 f S Z x d W 9 0 O y w m c X V v d D t P Z G J j L k R h d G F T b 3 V y Y 2 V c X C 8 x L 2 R z b j 1 Q S U N B T m V 0 L 1 B J Q 0 F O Z X Q v Q W 5 u d W F s U m V w b 3 J 0 L 3 R i b D E 5 L n t O Z X V y b 2 x v Z 2 l j Y W w g K C U p L D E 5 f S Z x d W 9 0 O y w m c X V v d D t P Z G J j L k R h d G F T b 3 V y Y 2 V c X C 8 x L 2 R z b j 1 Q S U N B T m V 0 L 1 B J Q 0 F O Z X Q v Q W 5 u d W F s U m V w b 3 J 0 L 3 R i b D E 5 L n t P b m N v b G 9 n e S w y M H 0 m c X V v d D s s J n F 1 b 3 Q 7 T 2 R i Y y 5 E Y X R h U 2 9 1 c m N l X F w v M S 9 k c 2 4 9 U E l D Q U 5 l d C 9 Q S U N B T m V 0 L 0 F u b n V h b F J l c G 9 y d C 9 0 Y m w x O S 5 7 T 2 5 j b 2 x v Z 3 k g K C U p L D I x f S Z x d W 9 0 O y w m c X V v d D t P Z G J j L k R h d G F T b 3 V y Y 2 V c X C 8 x L 2 R z b j 1 Q S U N B T m V 0 L 1 B J Q 0 F O Z X Q v Q W 5 u d W F s U m V w b 3 J 0 L 3 R i b D E 5 L n t S Z X N w a X J h d G 9 y e S w y M n 0 m c X V v d D s s J n F 1 b 3 Q 7 T 2 R i Y y 5 E Y X R h U 2 9 1 c m N l X F w v M S 9 k c 2 4 9 U E l D Q U 5 l d C 9 Q S U N B T m V 0 L 0 F u b n V h b F J l c G 9 y d C 9 0 Y m w x O S 5 7 U m V z c G l y Y X R v c n k g K C U p L D I z f S Z x d W 9 0 O y w m c X V v d D t P Z G J j L k R h d G F T b 3 V y Y 2 V c X C 8 x L 2 R z b j 1 Q S U N B T m V 0 L 1 B J Q 0 F O Z X Q v Q W 5 u d W F s U m V w b 3 J 0 L 3 R i b D E 5 L n t U c m F 1 b W E s M j R 9 J n F 1 b 3 Q 7 L C Z x d W 9 0 O 0 9 k Y m M u R G F 0 Y V N v d X J j Z V x c L z E v Z H N u P V B J Q 0 F O Z X Q v U E l D Q U 5 l d C 9 B b m 5 1 Y W x S Z X B v c n Q v d G J s M T k u e 1 R y Y X V t Y S A o J S k s M j V 9 J n F 1 b 3 Q 7 L C Z x d W 9 0 O 0 9 k Y m M u R G F 0 Y V N v d X J j Z V x c L z E v Z H N u P V B J Q 0 F O Z X Q v U E l D Q U 5 l d C 9 B b m 5 1 Y W x S Z X B v c n Q v d G J s M T k u e 0 9 0 a G V y L D I 2 f S Z x d W 9 0 O y w m c X V v d D t P Z G J j L k R h d G F T b 3 V y Y 2 V c X C 8 x L 2 R z b j 1 Q S U N B T m V 0 L 1 B J Q 0 F O Z X Q v Q W 5 u d W F s U m V w b 3 J 0 L 3 R i b D E 5 L n t P d G h l c i A o J S k s M j d 9 J n F 1 b 3 Q 7 L C Z x d W 9 0 O 0 9 k Y m M u R G F 0 Y V N v d X J j Z V x c L z E v Z H N u P V B J Q 0 F O Z X Q v U E l D Q U 5 l d C 9 B b m 5 1 Y W x S Z X B v c n Q v d G J s M T k u e 1 V u a 2 5 v d 2 4 s M j h 9 J n F 1 b 3 Q 7 L C Z x d W 9 0 O 0 9 k Y m M u R G F 0 Y V N v d X J j Z V x c L z E v Z H N u P V B J Q 0 F O Z X Q v U E l D Q U 5 l d C 9 B b m 5 1 Y W x S Z X B v c n Q v d G J s M T k u e 1 V u a 2 5 v d 2 4 g K C U p L D I 5 f S Z x d W 9 0 O y w m c X V v d D t P Z G J j L k R h d G F T b 3 V y Y 2 V c X C 8 x L 2 R z b j 1 Q S U N B T m V 0 L 1 B J Q 0 F O Z X Q v Q W 5 u d W F s U m V w b 3 J 0 L 3 R i b D E 5 L n t U b 3 R h b C w z M H 0 m c X V v d D s s J n F 1 b 3 Q 7 T 2 R i Y y 5 E Y X R h U 2 9 1 c m N l X F w v M S 9 k c 2 4 9 U E l D Q U 5 l d C 9 Q S U N B T m V 0 L 0 F u b n V h b F J l c G 9 y d C 9 0 Y m w x O S 5 7 V G 9 0 Y W w g K C U p L D M x f S Z x d W 9 0 O 1 0 s J n F 1 b 3 Q 7 U m V s Y X R p b 2 5 z a G l w S W 5 m b y Z x d W 9 0 O z p b X X 0 i I C 8 + P E V u d H J 5 I F R 5 c G U 9 I k F k Z G V k V G 9 E Y X R h T W 9 k Z W w i I F Z h b H V l P S J s M C I g L z 4 8 L 1 N 0 Y W J s Z U V u d H J p Z X M + P C 9 J d G V t P j x J d G V t P j x J d G V t T G 9 j Y X R p b 2 4 + P E l 0 Z W 1 U e X B l P k Z v c m 1 1 b G E 8 L 0 l 0 Z W 1 U e X B l P j x J d G V t U G F 0 a D 5 T Z W N 0 a W 9 u M S 9 0 Y m w x O S 9 T b 3 V y Y 2 U 8 L 0 l 0 Z W 1 Q Y X R o P j w v S X R l b U x v Y 2 F 0 a W 9 u P j x T d G F i b G V F b n R y a W V z I C 8 + P C 9 J d G V t P j x J d G V t P j x J d G V t T G 9 j Y X R p b 2 4 + P E l 0 Z W 1 U e X B l P k Z v c m 1 1 b G E 8 L 0 l 0 Z W 1 U e X B l P j x J d G V t U G F 0 a D 5 T Z W N 0 a W 9 u M S 9 0 Y m w x O S 9 Q S U N B T m V 0 Q W 5 v b l 9 E Y X R h Y m F z Z T w v S X R l b V B h d G g + P C 9 J d G V t T G 9 j Y X R p b 2 4 + P F N 0 Y W J s Z U V u d H J p Z X M g L z 4 8 L 0 l 0 Z W 0 + P E l 0 Z W 0 + P E l 0 Z W 1 M b 2 N h d G l v b j 4 8 S X R l b V R 5 c G U + R m 9 y b X V s Y T w v S X R l b V R 5 c G U + P E l 0 Z W 1 Q Y X R o P l N l Y 3 R p b 2 4 x L 3 R i b D E 5 L 2 R i b 1 9 T Y 2 h l b W E 8 L 0 l 0 Z W 1 Q Y X R o P j w v S X R l b U x v Y 2 F 0 a W 9 u P j x T d G F i b G V F b n R y a W V z I C 8 + P C 9 J d G V t P j x J d G V t P j x J d G V t T G 9 j Y X R p b 2 4 + P E l 0 Z W 1 U e X B l P k Z v c m 1 1 b G E 8 L 0 l 0 Z W 1 U e X B l P j x J d G V t U G F 0 a D 5 T Z W N 0 a W 9 u M S 9 0 Y m w x O S 9 0 Y m w x O V 9 U Y W J s Z T w v S X R l b V B h d G g + P C 9 J d G V t T G 9 j Y X R p b 2 4 + P F N 0 Y W J s Z U V u d H J p Z X M g L z 4 8 L 0 l 0 Z W 0 + P E l 0 Z W 0 + P E l 0 Z W 1 M b 2 N h d G l v b j 4 8 S X R l b V R 5 c G U + R m 9 y b X V s Y T w v S X R l b V R 5 c G U + P E l 0 Z W 1 Q Y X R o P l N l Y 3 R p b 2 4 x L 3 R i b D E 5 L 1 N v c n R l Z C U y M F J v d 3 M 8 L 0 l 0 Z W 1 Q Y X R o P j w v S X R l b U x v Y 2 F 0 a W 9 u P j x T d G F i b G V F b n R y a W V z I C 8 + P C 9 J d G V t P j x J d G V t P j x J d G V t T G 9 j Y X R p b 2 4 + P E l 0 Z W 1 U e X B l P k Z v c m 1 1 b G E 8 L 0 l 0 Z W 1 U e X B l P j x J d G V t U G F 0 a D 5 T Z W N 0 a W 9 u M S 9 0 Y m w x O S 9 S Z W 1 v d m V k J T I w Q 2 9 s d W 1 u c z w v S X R l b V B h d G g + P C 9 J d G V t T G 9 j Y X R p b 2 4 + P F N 0 Y W J s Z U V u d H J p Z X M g L z 4 8 L 0 l 0 Z W 0 + P E l 0 Z W 0 + P E l 0 Z W 1 M b 2 N h d G l v b j 4 8 S X R l b V R 5 c G U + R m 9 y b X V s Y T w v S X R l b V R 5 c G U + P E l 0 Z W 1 Q Y X R o P l N l Y 3 R p b 2 4 x L 3 R i b D I w 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T G F z d F V w Z G F 0 Z W Q i I F Z h b H V l P S J k M j A y M C 0 x M i 0 w N 1 Q x N z o y N j o 1 M S 4 x M z M 4 M z E x W i I g L z 4 8 R W 5 0 c n k g V H l w Z T 0 i R m l s b E N v b H V t b l R 5 c G V z I i B W Y W x 1 Z T 0 i c 0 J n W U N C Z 0 l H Q W d Z Q 0 J n S U d B Z 1 l D Q m d J R 0 F n W U N C Z 0 l H Q W d Z Q 0 J n S U d B Z 1 k 9 I i A v P j x F b n R y e S B U e X B l P S J G a W x s Q 2 9 s d W 1 u T m F t Z X M i I F Z h b H V l P S J z W y Z x d W 9 0 O 1 l l Y X I m c X V v d D s s J n F 1 b 3 Q 7 T 3 J n Y W 5 p c 2 F 0 a W 9 u J n F 1 b 3 Q 7 L C Z x d W 9 0 O 0 J s b 2 9 k I C 8 g b H l t c G h h d G l j J n F 1 b 3 Q 7 L C Z x d W 9 0 O 0 J s b 2 9 k I C 8 g b H l t c G h h d G l j I C g l K S Z x d W 9 0 O y w m c X V v d D t C b 2 R 5 I H d h b G w g Y W 5 k I G N h d m l 0 a W V z J n F 1 b 3 Q 7 L C Z x d W 9 0 O 0 J v Z H k g d 2 F s b C B h b m Q g Y 2 F 2 a X R p Z X M g K C U p J n F 1 b 3 Q 7 L C Z x d W 9 0 O 0 N h c m R p b 3 Z h c 2 N 1 b G F y J n F 1 b 3 Q 7 L C Z x d W 9 0 O 0 N h c m R p b 3 Z h c 2 N 1 b G F y I C g l K S Z x d W 9 0 O y w m c X V v d D t F b m R v Y 3 J p b m U g L y B t Z X R h Y m 9 s a W M m c X V v d D s s J n F 1 b 3 Q 7 R W 5 k b 2 N y a W 5 l I C 8 g b W V 0 Y W J v b G l j I C g l K S Z x d W 9 0 O y w m c X V v d D t H Y X N 0 c m 9 p b n R l c 3 R p b m F s J n F 1 b 3 Q 7 L C Z x d W 9 0 O 0 d h c 3 R y b 2 l u d G V z d G l u Y W w g K C U p J n F 1 b 3 Q 7 L C Z x d W 9 0 O 0 l u Z m V j d G l v b i Z x d W 9 0 O y w m c X V v d D t J b m Z l Y 3 R p b 2 4 g K C U p J n F 1 b 3 Q 7 L C Z x d W 9 0 O 0 1 1 b H R p c 3 l z d G V t J n F 1 b 3 Q 7 L C Z x d W 9 0 O 0 1 1 b H R p c 3 l z d G V t I C g l K S Z x d W 9 0 O y w m c X V v d D t N d X N j d W x v c 2 t l b G V 0 Y W w m c X V v d D s s J n F 1 b 3 Q 7 T X V z Y 3 V s b 3 N r Z W x l d G F s I C g l K S Z x d W 9 0 O y w m c X V v d D t O Z X V y b 2 x v Z 2 l j Y W w m c X V v d D s s J n F 1 b 3 Q 7 T m V 1 c m 9 s b 2 d p Y 2 F s I C g l K S Z x d W 9 0 O y w m c X V v d D t P b m N v b G 9 n e S Z x d W 9 0 O y w m c X V v d D t P b m N v b G 9 n e S A o J S k m c X V v d D s s J n F 1 b 3 Q 7 U m V z c G l y Y X R v c n k m c X V v d D s s J n F 1 b 3 Q 7 U m V z c G l y Y X R v c n k g K C U p J n F 1 b 3 Q 7 L C Z x d W 9 0 O 1 R y Y X V t Y S Z x d W 9 0 O y w m c X V v d D t U c m F 1 b W E g K C U p J n F 1 b 3 Q 7 L C Z x d W 9 0 O 0 9 0 a G V y J n F 1 b 3 Q 7 L C Z x d W 9 0 O 0 9 0 a G V y I C g l K S Z x d W 9 0 O y w m c X V v d D t V b m t u b 3 d u J n F 1 b 3 Q 7 L C Z x d W 9 0 O 1 V u a 2 5 v d 2 4 g K C U p J n F 1 b 3 Q 7 L C Z x d W 9 0 O 1 R v d G F s J n F 1 b 3 Q 7 L C Z x d W 9 0 O 1 R v d G F s I C g l K S Z x d W 9 0 O 1 0 i I C 8 + P E V u d H J 5 I F R 5 c G U 9 I l F 1 Z X J 5 S U Q i I F Z h b H V l P S J z M D U 3 N j F i M 2 U t O D A 5 N i 0 0 O D V k L T g 3 M j M t N 2 E 5 M 2 M 4 M T B k Y z c z I i A v P j x F b n R y e S B U e X B l P S J G a W x s R X J y b 3 J D b 3 V u d C I g V m F s d W U 9 I m w w I i A v P j x F b n R y e S B U e X B l P S J G a W x s U 3 R h d H V z I i B W Y W x 1 Z T 0 i c 0 N v b X B s Z X R l I i A v P j x F b n R y e S B U e X B l P S J G a W x s R X J y b 3 J D b 2 R l I i B W Y W x 1 Z T 0 i c 1 V u a 2 5 v d 2 4 i I C 8 + P E V u d H J 5 I F R 5 c G U 9 I k Z p b G x D b 3 V u d C I g V m F s d W U 9 I m w 5 N i I g L z 4 8 R W 5 0 c n k g V H l w Z T 0 i U m V s Y X R p b 2 5 z a G l w S W 5 m b 0 N v b n R h a W 5 l c i I g V m F s d W U 9 I n N 7 J n F 1 b 3 Q 7 Y 2 9 s d W 1 u Q 2 9 1 b n Q m c X V v d D s 6 M z I s J n F 1 b 3 Q 7 a 2 V 5 Q 2 9 s d W 1 u T m F t Z X M m c X V v d D s 6 W 1 0 s J n F 1 b 3 Q 7 c X V l c n l S Z W x h d G l v b n N o a X B z J n F 1 b 3 Q 7 O l t d L C Z x d W 9 0 O 2 N v b H V t b k l k Z W 5 0 a X R p Z X M m c X V v d D s 6 W y Z x d W 9 0 O 0 9 k Y m M u R G F 0 Y V N v d X J j Z V x c L z E v Z H N u P V B J Q 0 F O Z X Q v U E l D Q U 5 l d C 9 B b m 5 1 Y W x S Z X B v c n Q v d G J s M j A u e 1 l l Y X I s M H 0 m c X V v d D s s J n F 1 b 3 Q 7 T 2 R i Y y 5 E Y X R h U 2 9 1 c m N l X F w v M S 9 k c 2 4 9 U E l D Q U 5 l d C 9 Q S U N B T m V 0 L 0 F u b n V h b F J l c G 9 y d C 9 0 Y m w y M C 5 7 T 3 J n Y W 5 p c 2 F 0 a W 9 u L D F 9 J n F 1 b 3 Q 7 L C Z x d W 9 0 O 0 9 k Y m M u R G F 0 Y V N v d X J j Z V x c L z E v Z H N u P V B J Q 0 F O Z X Q v U E l D Q U 5 l d C 9 B b m 5 1 Y W x S Z X B v c n Q v d G J s M j A u e 0 J s b 2 9 k I C 8 g b H l t c G h h d G l j L D J 9 J n F 1 b 3 Q 7 L C Z x d W 9 0 O 0 9 k Y m M u R G F 0 Y V N v d X J j Z V x c L z E v Z H N u P V B J Q 0 F O Z X Q v U E l D Q U 5 l d C 9 B b m 5 1 Y W x S Z X B v c n Q v d G J s M j A u e 0 J s b 2 9 k I C 8 g b H l t c G h h d G l j I C g l K S w z f S Z x d W 9 0 O y w m c X V v d D t P Z G J j L k R h d G F T b 3 V y Y 2 V c X C 8 x L 2 R z b j 1 Q S U N B T m V 0 L 1 B J Q 0 F O Z X Q v Q W 5 u d W F s U m V w b 3 J 0 L 3 R i b D I w L n t C b 2 R 5 I H d h b G w g Y W 5 k I G N h d m l 0 a W V z L D R 9 J n F 1 b 3 Q 7 L C Z x d W 9 0 O 0 9 k Y m M u R G F 0 Y V N v d X J j Z V x c L z E v Z H N u P V B J Q 0 F O Z X Q v U E l D Q U 5 l d C 9 B b m 5 1 Y W x S Z X B v c n Q v d G J s M j A u e 0 J v Z H k g d 2 F s b C B h b m Q g Y 2 F 2 a X R p Z X M g K C U p L D V 9 J n F 1 b 3 Q 7 L C Z x d W 9 0 O 0 9 k Y m M u R G F 0 Y V N v d X J j Z V x c L z E v Z H N u P V B J Q 0 F O Z X Q v U E l D Q U 5 l d C 9 B b m 5 1 Y W x S Z X B v c n Q v d G J s M j A u e 0 N h c m R p b 3 Z h c 2 N 1 b G F y L D Z 9 J n F 1 b 3 Q 7 L C Z x d W 9 0 O 0 9 k Y m M u R G F 0 Y V N v d X J j Z V x c L z E v Z H N u P V B J Q 0 F O Z X Q v U E l D Q U 5 l d C 9 B b m 5 1 Y W x S Z X B v c n Q v d G J s M j A u e 0 N h c m R p b 3 Z h c 2 N 1 b G F y I C g l K S w 3 f S Z x d W 9 0 O y w m c X V v d D t P Z G J j L k R h d G F T b 3 V y Y 2 V c X C 8 x L 2 R z b j 1 Q S U N B T m V 0 L 1 B J Q 0 F O Z X Q v Q W 5 u d W F s U m V w b 3 J 0 L 3 R i b D I w L n t F b m R v Y 3 J p b m U g L y B t Z X R h Y m 9 s a W M s O H 0 m c X V v d D s s J n F 1 b 3 Q 7 T 2 R i Y y 5 E Y X R h U 2 9 1 c m N l X F w v M S 9 k c 2 4 9 U E l D Q U 5 l d C 9 Q S U N B T m V 0 L 0 F u b n V h b F J l c G 9 y d C 9 0 Y m w y M C 5 7 R W 5 k b 2 N y a W 5 l I C 8 g b W V 0 Y W J v b G l j I C g l K S w 5 f S Z x d W 9 0 O y w m c X V v d D t P Z G J j L k R h d G F T b 3 V y Y 2 V c X C 8 x L 2 R z b j 1 Q S U N B T m V 0 L 1 B J Q 0 F O Z X Q v Q W 5 u d W F s U m V w b 3 J 0 L 3 R i b D I w L n t H Y X N 0 c m 9 p b n R l c 3 R p b m F s L D E w f S Z x d W 9 0 O y w m c X V v d D t P Z G J j L k R h d G F T b 3 V y Y 2 V c X C 8 x L 2 R z b j 1 Q S U N B T m V 0 L 1 B J Q 0 F O Z X Q v Q W 5 u d W F s U m V w b 3 J 0 L 3 R i b D I w L n t H Y X N 0 c m 9 p b n R l c 3 R p b m F s I C g l K S w x M X 0 m c X V v d D s s J n F 1 b 3 Q 7 T 2 R i Y y 5 E Y X R h U 2 9 1 c m N l X F w v M S 9 k c 2 4 9 U E l D Q U 5 l d C 9 Q S U N B T m V 0 L 0 F u b n V h b F J l c G 9 y d C 9 0 Y m w y M C 5 7 S W 5 m Z W N 0 a W 9 u L D E y f S Z x d W 9 0 O y w m c X V v d D t P Z G J j L k R h d G F T b 3 V y Y 2 V c X C 8 x L 2 R z b j 1 Q S U N B T m V 0 L 1 B J Q 0 F O Z X Q v Q W 5 u d W F s U m V w b 3 J 0 L 3 R i b D I w L n t J b m Z l Y 3 R p b 2 4 g K C U p L D E z f S Z x d W 9 0 O y w m c X V v d D t P Z G J j L k R h d G F T b 3 V y Y 2 V c X C 8 x L 2 R z b j 1 Q S U N B T m V 0 L 1 B J Q 0 F O Z X Q v Q W 5 u d W F s U m V w b 3 J 0 L 3 R i b D I w L n t N d W x 0 a X N 5 c 3 R l b S w x N H 0 m c X V v d D s s J n F 1 b 3 Q 7 T 2 R i Y y 5 E Y X R h U 2 9 1 c m N l X F w v M S 9 k c 2 4 9 U E l D Q U 5 l d C 9 Q S U N B T m V 0 L 0 F u b n V h b F J l c G 9 y d C 9 0 Y m w y M C 5 7 T X V s d G l z e X N 0 Z W 0 g K C U p L D E 1 f S Z x d W 9 0 O y w m c X V v d D t P Z G J j L k R h d G F T b 3 V y Y 2 V c X C 8 x L 2 R z b j 1 Q S U N B T m V 0 L 1 B J Q 0 F O Z X Q v Q W 5 u d W F s U m V w b 3 J 0 L 3 R i b D I w L n t N d X N j d W x v c 2 t l b G V 0 Y W w s M T Z 9 J n F 1 b 3 Q 7 L C Z x d W 9 0 O 0 9 k Y m M u R G F 0 Y V N v d X J j Z V x c L z E v Z H N u P V B J Q 0 F O Z X Q v U E l D Q U 5 l d C 9 B b m 5 1 Y W x S Z X B v c n Q v d G J s M j A u e 0 1 1 c 2 N 1 b G 9 z a 2 V s Z X R h b C A o J S k s M T d 9 J n F 1 b 3 Q 7 L C Z x d W 9 0 O 0 9 k Y m M u R G F 0 Y V N v d X J j Z V x c L z E v Z H N u P V B J Q 0 F O Z X Q v U E l D Q U 5 l d C 9 B b m 5 1 Y W x S Z X B v c n Q v d G J s M j A u e 0 5 l d X J v b G 9 n a W N h b C w x O H 0 m c X V v d D s s J n F 1 b 3 Q 7 T 2 R i Y y 5 E Y X R h U 2 9 1 c m N l X F w v M S 9 k c 2 4 9 U E l D Q U 5 l d C 9 Q S U N B T m V 0 L 0 F u b n V h b F J l c G 9 y d C 9 0 Y m w y M C 5 7 T m V 1 c m 9 s b 2 d p Y 2 F s I C g l K S w x O X 0 m c X V v d D s s J n F 1 b 3 Q 7 T 2 R i Y y 5 E Y X R h U 2 9 1 c m N l X F w v M S 9 k c 2 4 9 U E l D Q U 5 l d C 9 Q S U N B T m V 0 L 0 F u b n V h b F J l c G 9 y d C 9 0 Y m w y M C 5 7 T 2 5 j b 2 x v Z 3 k s M j B 9 J n F 1 b 3 Q 7 L C Z x d W 9 0 O 0 9 k Y m M u R G F 0 Y V N v d X J j Z V x c L z E v Z H N u P V B J Q 0 F O Z X Q v U E l D Q U 5 l d C 9 B b m 5 1 Y W x S Z X B v c n Q v d G J s M j A u e 0 9 u Y 2 9 s b 2 d 5 I C g l K S w y M X 0 m c X V v d D s s J n F 1 b 3 Q 7 T 2 R i Y y 5 E Y X R h U 2 9 1 c m N l X F w v M S 9 k c 2 4 9 U E l D Q U 5 l d C 9 Q S U N B T m V 0 L 0 F u b n V h b F J l c G 9 y d C 9 0 Y m w y M C 5 7 U m V z c G l y Y X R v c n k s M j J 9 J n F 1 b 3 Q 7 L C Z x d W 9 0 O 0 9 k Y m M u R G F 0 Y V N v d X J j Z V x c L z E v Z H N u P V B J Q 0 F O Z X Q v U E l D Q U 5 l d C 9 B b m 5 1 Y W x S Z X B v c n Q v d G J s M j A u e 1 J l c 3 B p c m F 0 b 3 J 5 I C g l K S w y M 3 0 m c X V v d D s s J n F 1 b 3 Q 7 T 2 R i Y y 5 E Y X R h U 2 9 1 c m N l X F w v M S 9 k c 2 4 9 U E l D Q U 5 l d C 9 Q S U N B T m V 0 L 0 F u b n V h b F J l c G 9 y d C 9 0 Y m w y M C 5 7 V H J h d W 1 h L D I 0 f S Z x d W 9 0 O y w m c X V v d D t P Z G J j L k R h d G F T b 3 V y Y 2 V c X C 8 x L 2 R z b j 1 Q S U N B T m V 0 L 1 B J Q 0 F O Z X Q v Q W 5 u d W F s U m V w b 3 J 0 L 3 R i b D I w L n t U c m F 1 b W E g K C U p L D I 1 f S Z x d W 9 0 O y w m c X V v d D t P Z G J j L k R h d G F T b 3 V y Y 2 V c X C 8 x L 2 R z b j 1 Q S U N B T m V 0 L 1 B J Q 0 F O Z X Q v Q W 5 u d W F s U m V w b 3 J 0 L 3 R i b D I w L n t P d G h l c i w y N n 0 m c X V v d D s s J n F 1 b 3 Q 7 T 2 R i Y y 5 E Y X R h U 2 9 1 c m N l X F w v M S 9 k c 2 4 9 U E l D Q U 5 l d C 9 Q S U N B T m V 0 L 0 F u b n V h b F J l c G 9 y d C 9 0 Y m w y M C 5 7 T 3 R o Z X I g K C U p L D I 3 f S Z x d W 9 0 O y w m c X V v d D t P Z G J j L k R h d G F T b 3 V y Y 2 V c X C 8 x L 2 R z b j 1 Q S U N B T m V 0 L 1 B J Q 0 F O Z X Q v Q W 5 u d W F s U m V w b 3 J 0 L 3 R i b D I w L n t V b m t u b 3 d u L D I 4 f S Z x d W 9 0 O y w m c X V v d D t P Z G J j L k R h d G F T b 3 V y Y 2 V c X C 8 x L 2 R z b j 1 Q S U N B T m V 0 L 1 B J Q 0 F O Z X Q v Q W 5 u d W F s U m V w b 3 J 0 L 3 R i b D I w L n t V b m t u b 3 d u I C g l K S w y O X 0 m c X V v d D s s J n F 1 b 3 Q 7 T 2 R i Y y 5 E Y X R h U 2 9 1 c m N l X F w v M S 9 k c 2 4 9 U E l D Q U 5 l d C 9 Q S U N B T m V 0 L 0 F u b n V h b F J l c G 9 y d C 9 0 Y m w y M C 5 7 V G 9 0 Y W w s M z B 9 J n F 1 b 3 Q 7 L C Z x d W 9 0 O 0 9 k Y m M u R G F 0 Y V N v d X J j Z V x c L z E v Z H N u P V B J Q 0 F O Z X Q v U E l D Q U 5 l d C 9 B b m 5 1 Y W x S Z X B v c n Q v d G J s M j A u e 1 R v d G F s I C g l K S w z M X 0 m c X V v d D t d L C Z x d W 9 0 O 0 N v b H V t b k N v d W 5 0 J n F 1 b 3 Q 7 O j M y L C Z x d W 9 0 O 0 t l e U N v b H V t b k 5 h b W V z J n F 1 b 3 Q 7 O l t d L C Z x d W 9 0 O 0 N v b H V t b k l k Z W 5 0 a X R p Z X M m c X V v d D s 6 W y Z x d W 9 0 O 0 9 k Y m M u R G F 0 Y V N v d X J j Z V x c L z E v Z H N u P V B J Q 0 F O Z X Q v U E l D Q U 5 l d C 9 B b m 5 1 Y W x S Z X B v c n Q v d G J s M j A u e 1 l l Y X I s M H 0 m c X V v d D s s J n F 1 b 3 Q 7 T 2 R i Y y 5 E Y X R h U 2 9 1 c m N l X F w v M S 9 k c 2 4 9 U E l D Q U 5 l d C 9 Q S U N B T m V 0 L 0 F u b n V h b F J l c G 9 y d C 9 0 Y m w y M C 5 7 T 3 J n Y W 5 p c 2 F 0 a W 9 u L D F 9 J n F 1 b 3 Q 7 L C Z x d W 9 0 O 0 9 k Y m M u R G F 0 Y V N v d X J j Z V x c L z E v Z H N u P V B J Q 0 F O Z X Q v U E l D Q U 5 l d C 9 B b m 5 1 Y W x S Z X B v c n Q v d G J s M j A u e 0 J s b 2 9 k I C 8 g b H l t c G h h d G l j L D J 9 J n F 1 b 3 Q 7 L C Z x d W 9 0 O 0 9 k Y m M u R G F 0 Y V N v d X J j Z V x c L z E v Z H N u P V B J Q 0 F O Z X Q v U E l D Q U 5 l d C 9 B b m 5 1 Y W x S Z X B v c n Q v d G J s M j A u e 0 J s b 2 9 k I C 8 g b H l t c G h h d G l j I C g l K S w z f S Z x d W 9 0 O y w m c X V v d D t P Z G J j L k R h d G F T b 3 V y Y 2 V c X C 8 x L 2 R z b j 1 Q S U N B T m V 0 L 1 B J Q 0 F O Z X Q v Q W 5 u d W F s U m V w b 3 J 0 L 3 R i b D I w L n t C b 2 R 5 I H d h b G w g Y W 5 k I G N h d m l 0 a W V z L D R 9 J n F 1 b 3 Q 7 L C Z x d W 9 0 O 0 9 k Y m M u R G F 0 Y V N v d X J j Z V x c L z E v Z H N u P V B J Q 0 F O Z X Q v U E l D Q U 5 l d C 9 B b m 5 1 Y W x S Z X B v c n Q v d G J s M j A u e 0 J v Z H k g d 2 F s b C B h b m Q g Y 2 F 2 a X R p Z X M g K C U p L D V 9 J n F 1 b 3 Q 7 L C Z x d W 9 0 O 0 9 k Y m M u R G F 0 Y V N v d X J j Z V x c L z E v Z H N u P V B J Q 0 F O Z X Q v U E l D Q U 5 l d C 9 B b m 5 1 Y W x S Z X B v c n Q v d G J s M j A u e 0 N h c m R p b 3 Z h c 2 N 1 b G F y L D Z 9 J n F 1 b 3 Q 7 L C Z x d W 9 0 O 0 9 k Y m M u R G F 0 Y V N v d X J j Z V x c L z E v Z H N u P V B J Q 0 F O Z X Q v U E l D Q U 5 l d C 9 B b m 5 1 Y W x S Z X B v c n Q v d G J s M j A u e 0 N h c m R p b 3 Z h c 2 N 1 b G F y I C g l K S w 3 f S Z x d W 9 0 O y w m c X V v d D t P Z G J j L k R h d G F T b 3 V y Y 2 V c X C 8 x L 2 R z b j 1 Q S U N B T m V 0 L 1 B J Q 0 F O Z X Q v Q W 5 u d W F s U m V w b 3 J 0 L 3 R i b D I w L n t F b m R v Y 3 J p b m U g L y B t Z X R h Y m 9 s a W M s O H 0 m c X V v d D s s J n F 1 b 3 Q 7 T 2 R i Y y 5 E Y X R h U 2 9 1 c m N l X F w v M S 9 k c 2 4 9 U E l D Q U 5 l d C 9 Q S U N B T m V 0 L 0 F u b n V h b F J l c G 9 y d C 9 0 Y m w y M C 5 7 R W 5 k b 2 N y a W 5 l I C 8 g b W V 0 Y W J v b G l j I C g l K S w 5 f S Z x d W 9 0 O y w m c X V v d D t P Z G J j L k R h d G F T b 3 V y Y 2 V c X C 8 x L 2 R z b j 1 Q S U N B T m V 0 L 1 B J Q 0 F O Z X Q v Q W 5 u d W F s U m V w b 3 J 0 L 3 R i b D I w L n t H Y X N 0 c m 9 p b n R l c 3 R p b m F s L D E w f S Z x d W 9 0 O y w m c X V v d D t P Z G J j L k R h d G F T b 3 V y Y 2 V c X C 8 x L 2 R z b j 1 Q S U N B T m V 0 L 1 B J Q 0 F O Z X Q v Q W 5 u d W F s U m V w b 3 J 0 L 3 R i b D I w L n t H Y X N 0 c m 9 p b n R l c 3 R p b m F s I C g l K S w x M X 0 m c X V v d D s s J n F 1 b 3 Q 7 T 2 R i Y y 5 E Y X R h U 2 9 1 c m N l X F w v M S 9 k c 2 4 9 U E l D Q U 5 l d C 9 Q S U N B T m V 0 L 0 F u b n V h b F J l c G 9 y d C 9 0 Y m w y M C 5 7 S W 5 m Z W N 0 a W 9 u L D E y f S Z x d W 9 0 O y w m c X V v d D t P Z G J j L k R h d G F T b 3 V y Y 2 V c X C 8 x L 2 R z b j 1 Q S U N B T m V 0 L 1 B J Q 0 F O Z X Q v Q W 5 u d W F s U m V w b 3 J 0 L 3 R i b D I w L n t J b m Z l Y 3 R p b 2 4 g K C U p L D E z f S Z x d W 9 0 O y w m c X V v d D t P Z G J j L k R h d G F T b 3 V y Y 2 V c X C 8 x L 2 R z b j 1 Q S U N B T m V 0 L 1 B J Q 0 F O Z X Q v Q W 5 u d W F s U m V w b 3 J 0 L 3 R i b D I w L n t N d W x 0 a X N 5 c 3 R l b S w x N H 0 m c X V v d D s s J n F 1 b 3 Q 7 T 2 R i Y y 5 E Y X R h U 2 9 1 c m N l X F w v M S 9 k c 2 4 9 U E l D Q U 5 l d C 9 Q S U N B T m V 0 L 0 F u b n V h b F J l c G 9 y d C 9 0 Y m w y M C 5 7 T X V s d G l z e X N 0 Z W 0 g K C U p L D E 1 f S Z x d W 9 0 O y w m c X V v d D t P Z G J j L k R h d G F T b 3 V y Y 2 V c X C 8 x L 2 R z b j 1 Q S U N B T m V 0 L 1 B J Q 0 F O Z X Q v Q W 5 u d W F s U m V w b 3 J 0 L 3 R i b D I w L n t N d X N j d W x v c 2 t l b G V 0 Y W w s M T Z 9 J n F 1 b 3 Q 7 L C Z x d W 9 0 O 0 9 k Y m M u R G F 0 Y V N v d X J j Z V x c L z E v Z H N u P V B J Q 0 F O Z X Q v U E l D Q U 5 l d C 9 B b m 5 1 Y W x S Z X B v c n Q v d G J s M j A u e 0 1 1 c 2 N 1 b G 9 z a 2 V s Z X R h b C A o J S k s M T d 9 J n F 1 b 3 Q 7 L C Z x d W 9 0 O 0 9 k Y m M u R G F 0 Y V N v d X J j Z V x c L z E v Z H N u P V B J Q 0 F O Z X Q v U E l D Q U 5 l d C 9 B b m 5 1 Y W x S Z X B v c n Q v d G J s M j A u e 0 5 l d X J v b G 9 n a W N h b C w x O H 0 m c X V v d D s s J n F 1 b 3 Q 7 T 2 R i Y y 5 E Y X R h U 2 9 1 c m N l X F w v M S 9 k c 2 4 9 U E l D Q U 5 l d C 9 Q S U N B T m V 0 L 0 F u b n V h b F J l c G 9 y d C 9 0 Y m w y M C 5 7 T m V 1 c m 9 s b 2 d p Y 2 F s I C g l K S w x O X 0 m c X V v d D s s J n F 1 b 3 Q 7 T 2 R i Y y 5 E Y X R h U 2 9 1 c m N l X F w v M S 9 k c 2 4 9 U E l D Q U 5 l d C 9 Q S U N B T m V 0 L 0 F u b n V h b F J l c G 9 y d C 9 0 Y m w y M C 5 7 T 2 5 j b 2 x v Z 3 k s M j B 9 J n F 1 b 3 Q 7 L C Z x d W 9 0 O 0 9 k Y m M u R G F 0 Y V N v d X J j Z V x c L z E v Z H N u P V B J Q 0 F O Z X Q v U E l D Q U 5 l d C 9 B b m 5 1 Y W x S Z X B v c n Q v d G J s M j A u e 0 9 u Y 2 9 s b 2 d 5 I C g l K S w y M X 0 m c X V v d D s s J n F 1 b 3 Q 7 T 2 R i Y y 5 E Y X R h U 2 9 1 c m N l X F w v M S 9 k c 2 4 9 U E l D Q U 5 l d C 9 Q S U N B T m V 0 L 0 F u b n V h b F J l c G 9 y d C 9 0 Y m w y M C 5 7 U m V z c G l y Y X R v c n k s M j J 9 J n F 1 b 3 Q 7 L C Z x d W 9 0 O 0 9 k Y m M u R G F 0 Y V N v d X J j Z V x c L z E v Z H N u P V B J Q 0 F O Z X Q v U E l D Q U 5 l d C 9 B b m 5 1 Y W x S Z X B v c n Q v d G J s M j A u e 1 J l c 3 B p c m F 0 b 3 J 5 I C g l K S w y M 3 0 m c X V v d D s s J n F 1 b 3 Q 7 T 2 R i Y y 5 E Y X R h U 2 9 1 c m N l X F w v M S 9 k c 2 4 9 U E l D Q U 5 l d C 9 Q S U N B T m V 0 L 0 F u b n V h b F J l c G 9 y d C 9 0 Y m w y M C 5 7 V H J h d W 1 h L D I 0 f S Z x d W 9 0 O y w m c X V v d D t P Z G J j L k R h d G F T b 3 V y Y 2 V c X C 8 x L 2 R z b j 1 Q S U N B T m V 0 L 1 B J Q 0 F O Z X Q v Q W 5 u d W F s U m V w b 3 J 0 L 3 R i b D I w L n t U c m F 1 b W E g K C U p L D I 1 f S Z x d W 9 0 O y w m c X V v d D t P Z G J j L k R h d G F T b 3 V y Y 2 V c X C 8 x L 2 R z b j 1 Q S U N B T m V 0 L 1 B J Q 0 F O Z X Q v Q W 5 u d W F s U m V w b 3 J 0 L 3 R i b D I w L n t P d G h l c i w y N n 0 m c X V v d D s s J n F 1 b 3 Q 7 T 2 R i Y y 5 E Y X R h U 2 9 1 c m N l X F w v M S 9 k c 2 4 9 U E l D Q U 5 l d C 9 Q S U N B T m V 0 L 0 F u b n V h b F J l c G 9 y d C 9 0 Y m w y M C 5 7 T 3 R o Z X I g K C U p L D I 3 f S Z x d W 9 0 O y w m c X V v d D t P Z G J j L k R h d G F T b 3 V y Y 2 V c X C 8 x L 2 R z b j 1 Q S U N B T m V 0 L 1 B J Q 0 F O Z X Q v Q W 5 u d W F s U m V w b 3 J 0 L 3 R i b D I w L n t V b m t u b 3 d u L D I 4 f S Z x d W 9 0 O y w m c X V v d D t P Z G J j L k R h d G F T b 3 V y Y 2 V c X C 8 x L 2 R z b j 1 Q S U N B T m V 0 L 1 B J Q 0 F O Z X Q v Q W 5 u d W F s U m V w b 3 J 0 L 3 R i b D I w L n t V b m t u b 3 d u I C g l K S w y O X 0 m c X V v d D s s J n F 1 b 3 Q 7 T 2 R i Y y 5 E Y X R h U 2 9 1 c m N l X F w v M S 9 k c 2 4 9 U E l D Q U 5 l d C 9 Q S U N B T m V 0 L 0 F u b n V h b F J l c G 9 y d C 9 0 Y m w y M C 5 7 V G 9 0 Y W w s M z B 9 J n F 1 b 3 Q 7 L C Z x d W 9 0 O 0 9 k Y m M u R G F 0 Y V N v d X J j Z V x c L z E v Z H N u P V B J Q 0 F O Z X Q v U E l D Q U 5 l d C 9 B b m 5 1 Y W x S Z X B v c n Q v d G J s M j A u e 1 R v d G F s I C g l K S w z M X 0 m c X V v d D t d L C Z x d W 9 0 O 1 J l b G F 0 a W 9 u c 2 h p c E l u Z m 8 m c X V v d D s 6 W 1 1 9 I i A v P j x F b n R y e S B U e X B l P S J B Z G R l Z F R v R G F 0 Y U 1 v Z G V s I i B W Y W x 1 Z T 0 i b D A i I C 8 + P C 9 T d G F i b G V F b n R y a W V z P j w v S X R l b T 4 8 S X R l b T 4 8 S X R l b U x v Y 2 F 0 a W 9 u P j x J d G V t V H l w Z T 5 G b 3 J t d W x h P C 9 J d G V t V H l w Z T 4 8 S X R l b V B h d G g + U 2 V j d G l v b j E v d G J s M j A v U 2 9 1 c m N l P C 9 J d G V t U G F 0 a D 4 8 L 0 l 0 Z W 1 M b 2 N h d G l v b j 4 8 U 3 R h Y m x l R W 5 0 c m l l c y A v P j w v S X R l b T 4 8 S X R l b T 4 8 S X R l b U x v Y 2 F 0 a W 9 u P j x J d G V t V H l w Z T 5 G b 3 J t d W x h P C 9 J d G V t V H l w Z T 4 8 S X R l b V B h d G g + U 2 V j d G l v b j E v d G J s M j A v U E l D Q U 5 l d E F u b 2 5 f R G F 0 Y W J h c 2 U 8 L 0 l 0 Z W 1 Q Y X R o P j w v S X R l b U x v Y 2 F 0 a W 9 u P j x T d G F i b G V F b n R y a W V z I C 8 + P C 9 J d G V t P j x J d G V t P j x J d G V t T G 9 j Y X R p b 2 4 + P E l 0 Z W 1 U e X B l P k Z v c m 1 1 b G E 8 L 0 l 0 Z W 1 U e X B l P j x J d G V t U G F 0 a D 5 T Z W N 0 a W 9 u M S 9 0 Y m w y M C 9 k Y m 9 f U 2 N o Z W 1 h P C 9 J d G V t U G F 0 a D 4 8 L 0 l 0 Z W 1 M b 2 N h d G l v b j 4 8 U 3 R h Y m x l R W 5 0 c m l l c y A v P j w v S X R l b T 4 8 S X R l b T 4 8 S X R l b U x v Y 2 F 0 a W 9 u P j x J d G V t V H l w Z T 5 G b 3 J t d W x h P C 9 J d G V t V H l w Z T 4 8 S X R l b V B h d G g + U 2 V j d G l v b j E v d G J s M j A v d G J s M j B f V G F i b G U 8 L 0 l 0 Z W 1 Q Y X R o P j w v S X R l b U x v Y 2 F 0 a W 9 u P j x T d G F i b G V F b n R y a W V z I C 8 + P C 9 J d G V t P j x J d G V t P j x J d G V t T G 9 j Y X R p b 2 4 + P E l 0 Z W 1 U e X B l P k Z v c m 1 1 b G E 8 L 0 l 0 Z W 1 U e X B l P j x J d G V t U G F 0 a D 5 T Z W N 0 a W 9 u M S 9 0 Y m w y M C 9 T b 3 J 0 Z W Q l M j B S b 3 d z P C 9 J d G V t U G F 0 a D 4 8 L 0 l 0 Z W 1 M b 2 N h d G l v b j 4 8 U 3 R h Y m x l R W 5 0 c m l l c y A v P j w v S X R l b T 4 8 S X R l b T 4 8 S X R l b U x v Y 2 F 0 a W 9 u P j x J d G V t V H l w Z T 5 G b 3 J t d W x h P C 9 J d G V t V H l w Z T 4 8 S X R l b V B h d G g + U 2 V j d G l v b j E v d G J s M j A v U m V t b 3 Z l Z C U y M E N v b H V t b n M 8 L 0 l 0 Z W 1 Q Y X R o P j w v S X R l b U x v Y 2 F 0 a W 9 u P j x T d G F i b G V F b n R y a W V z I C 8 + P C 9 J d G V t P j x J d G V t P j x J d G V t T G 9 j Y X R p b 2 4 + P E l 0 Z W 1 U e X B l P k Z v c m 1 1 b G E 8 L 0 l 0 Z W 1 U e X B l P j x J d G V t U G F 0 a D 5 T Z W N 0 a W 9 u M S 9 0 Y m w y M 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E x h c 3 R V c G R h d G V k I i B W Y W x 1 Z T 0 i Z D I w M j A t M T I t M D d U M T c 6 M j c 6 M T I u O D k 0 O D c x O F o i I C 8 + P E V u d H J 5 I F R 5 c G U 9 I k Z p b G x F c n J v c k N v d W 5 0 I i B W Y W x 1 Z T 0 i b D A i I C 8 + P E V u d H J 5 I F R 5 c G U 9 I k Z p b G x F c n J v c k N v Z G U i I F Z h b H V l P S J z V W 5 r b m 9 3 b i I g L z 4 8 R W 5 0 c n k g V H l w Z T 0 i U X V l c n l J R C I g V m F s d W U 9 I n M 3 M m U y N m Y y N i 1 j N m U 5 L T Q 2 Z m I t Y m N m N S 0 1 M m I 1 Z m V j Z W F i Y m Q i I C 8 + P E V u d H J 5 I F R 5 c G U 9 I k Z p b G x D b 2 x 1 b W 5 U e X B l c y I g V m F s d W U 9 I n N C Z 1 l D Q m d J R 0 F n W U N C Z 0 l H Q W d Z Q 0 J n S U d B Z 1 l D Q m d J R 0 F n W U N C Z 0 l H Q W d Z P S I g L z 4 8 R W 5 0 c n k g V H l w Z T 0 i R m l s b E N v d W 5 0 I i B W Y W x 1 Z T 0 i b D E w M C I g L z 4 8 R W 5 0 c n k g V H l w Z T 0 i R m l s b E N v b H V t b k 5 h b W V z I i B W Y W x 1 Z T 0 i c 1 s m c X V v d D t Z Z W F y J n F 1 b 3 Q 7 L C Z x d W 9 0 O 0 9 y Z 2 F u a X N h d G l v b i Z x d W 9 0 O y w m c X V v d D t C b G 9 v Z C A v I G x 5 b X B o Y X R p Y y Z x d W 9 0 O y w m c X V v d D t C b G 9 v Z C A v I G x 5 b X B o Y X R p Y y A o J S k m c X V v d D s s J n F 1 b 3 Q 7 Q m 9 k e S B 3 Y W x s I G F u Z C B j Y X Z p d G l l c y Z x d W 9 0 O y w m c X V v d D t C b 2 R 5 I H d h b G w g Y W 5 k I G N h d m l 0 a W V z I C g l K S Z x d W 9 0 O y w m c X V v d D t D Y X J k a W 9 2 Y X N j d W x h c i Z x d W 9 0 O y w m c X V v d D t D Y X J k a W 9 2 Y X N j d W x h c i A o J S k m c X V v d D s s J n F 1 b 3 Q 7 R W 5 k b 2 N y a W 5 l I C 8 g b W V 0 Y W J v b G l j J n F 1 b 3 Q 7 L C Z x d W 9 0 O 0 V u Z G 9 j c m l u Z S A v I G 1 l d G F i b 2 x p Y y A o J S k m c X V v d D s s J n F 1 b 3 Q 7 R 2 F z d H J v a W 5 0 Z X N 0 a W 5 h b C Z x d W 9 0 O y w m c X V v d D t H Y X N 0 c m 9 p b n R l c 3 R p b m F s I C g l K S Z x d W 9 0 O y w m c X V v d D t J b m Z l Y 3 R p b 2 4 m c X V v d D s s J n F 1 b 3 Q 7 S W 5 m Z W N 0 a W 9 u I C g l K S Z x d W 9 0 O y w m c X V v d D t N d W x 0 a X N 5 c 3 R l b S Z x d W 9 0 O y w m c X V v d D t N d W x 0 a X N 5 c 3 R l b S A o J S k m c X V v d D s s J n F 1 b 3 Q 7 T X V z Y 3 V s b 3 N r Z W x l d G F s J n F 1 b 3 Q 7 L C Z x d W 9 0 O 0 1 1 c 2 N 1 b G 9 z a 2 V s Z X R h b C A o J S k m c X V v d D s s J n F 1 b 3 Q 7 T m V 1 c m 9 s b 2 d p Y 2 F s J n F 1 b 3 Q 7 L C Z x d W 9 0 O 0 5 l d X J v b G 9 n a W N h b C A o J S k m c X V v d D s s J n F 1 b 3 Q 7 T 2 5 j b 2 x v Z 3 k m c X V v d D s s J n F 1 b 3 Q 7 T 2 5 j b 2 x v Z 3 k g K C U p J n F 1 b 3 Q 7 L C Z x d W 9 0 O 1 J l c 3 B p c m F 0 b 3 J 5 J n F 1 b 3 Q 7 L C Z x d W 9 0 O 1 J l c 3 B p c m F 0 b 3 J 5 I C g l K S Z x d W 9 0 O y w m c X V v d D t U c m F 1 b W E m c X V v d D s s J n F 1 b 3 Q 7 V H J h d W 1 h I C g l K S Z x d W 9 0 O y w m c X V v d D t P d G h l c i Z x d W 9 0 O y w m c X V v d D t P d G h l c i A o J S k m c X V v d D s s J n F 1 b 3 Q 7 V W 5 r b m 9 3 b i Z x d W 9 0 O y w m c X V v d D t V b m t u b 3 d u I C g l K S Z x d W 9 0 O y w m c X V v d D t U b 3 R h b C Z x d W 9 0 O y w m c X V v d D t U b 3 R h b C A o J S k m c X V v d D t d I i A v P j x F b n R y e S B U e X B l P S J G a W x s U 3 R h d H V z I i B W Y W x 1 Z T 0 i c 0 N v b X B s Z X R l I i A v P j x F b n R y e S B U e X B l P S J B Z G R l Z F R v R G F 0 Y U 1 v Z G V s I i B W Y W x 1 Z T 0 i b D A i I C 8 + P E V u d H J 5 I F R 5 c G U 9 I l J l b G F 0 a W 9 u c 2 h p c E l u Z m 9 D b 2 5 0 Y W l u Z X I i I F Z h b H V l P S J z e y Z x d W 9 0 O 2 N v b H V t b k N v d W 5 0 J n F 1 b 3 Q 7 O j M y L C Z x d W 9 0 O 2 t l e U N v b H V t b k 5 h b W V z J n F 1 b 3 Q 7 O l t d L C Z x d W 9 0 O 3 F 1 Z X J 5 U m V s Y X R p b 2 5 z a G l w c y Z x d W 9 0 O z p b X S w m c X V v d D t j b 2 x 1 b W 5 J Z G V u d G l 0 a W V z J n F 1 b 3 Q 7 O l s m c X V v d D t P Z G J j L k R h d G F T b 3 V y Y 2 V c X C 8 x L 2 R z b j 1 Q S U N B T m V 0 L 1 B J Q 0 F O Z X Q v Q W 5 u d W F s U m V w b 3 J 0 L 3 R i b D I x L n t Z Z W F y L D B 9 J n F 1 b 3 Q 7 L C Z x d W 9 0 O 0 9 k Y m M u R G F 0 Y V N v d X J j Z V x c L z E v Z H N u P V B J Q 0 F O Z X Q v U E l D Q U 5 l d C 9 B b m 5 1 Y W x S Z X B v c n Q v d G J s M j E u e 0 9 y Z 2 F u a X N h d G l v b i w x f S Z x d W 9 0 O y w m c X V v d D t P Z G J j L k R h d G F T b 3 V y Y 2 V c X C 8 x L 2 R z b j 1 Q S U N B T m V 0 L 1 B J Q 0 F O Z X Q v Q W 5 u d W F s U m V w b 3 J 0 L 3 R i b D I x L n t C b G 9 v Z C A v I G x 5 b X B o Y X R p Y y w y f S Z x d W 9 0 O y w m c X V v d D t P Z G J j L k R h d G F T b 3 V y Y 2 V c X C 8 x L 2 R z b j 1 Q S U N B T m V 0 L 1 B J Q 0 F O Z X Q v Q W 5 u d W F s U m V w b 3 J 0 L 3 R i b D I x L n t C b G 9 v Z C A v I G x 5 b X B o Y X R p Y y A o J S k s M 3 0 m c X V v d D s s J n F 1 b 3 Q 7 T 2 R i Y y 5 E Y X R h U 2 9 1 c m N l X F w v M S 9 k c 2 4 9 U E l D Q U 5 l d C 9 Q S U N B T m V 0 L 0 F u b n V h b F J l c G 9 y d C 9 0 Y m w y M S 5 7 Q m 9 k e S B 3 Y W x s I G F u Z C B j Y X Z p d G l l c y w 0 f S Z x d W 9 0 O y w m c X V v d D t P Z G J j L k R h d G F T b 3 V y Y 2 V c X C 8 x L 2 R z b j 1 Q S U N B T m V 0 L 1 B J Q 0 F O Z X Q v Q W 5 u d W F s U m V w b 3 J 0 L 3 R i b D I x L n t C b 2 R 5 I H d h b G w g Y W 5 k I G N h d m l 0 a W V z I C g l K S w 1 f S Z x d W 9 0 O y w m c X V v d D t P Z G J j L k R h d G F T b 3 V y Y 2 V c X C 8 x L 2 R z b j 1 Q S U N B T m V 0 L 1 B J Q 0 F O Z X Q v Q W 5 u d W F s U m V w b 3 J 0 L 3 R i b D I x L n t D Y X J k a W 9 2 Y X N j d W x h c i w 2 f S Z x d W 9 0 O y w m c X V v d D t P Z G J j L k R h d G F T b 3 V y Y 2 V c X C 8 x L 2 R z b j 1 Q S U N B T m V 0 L 1 B J Q 0 F O Z X Q v Q W 5 u d W F s U m V w b 3 J 0 L 3 R i b D I x L n t D Y X J k a W 9 2 Y X N j d W x h c i A o J S k s N 3 0 m c X V v d D s s J n F 1 b 3 Q 7 T 2 R i Y y 5 E Y X R h U 2 9 1 c m N l X F w v M S 9 k c 2 4 9 U E l D Q U 5 l d C 9 Q S U N B T m V 0 L 0 F u b n V h b F J l c G 9 y d C 9 0 Y m w y M S 5 7 R W 5 k b 2 N y a W 5 l I C 8 g b W V 0 Y W J v b G l j L D h 9 J n F 1 b 3 Q 7 L C Z x d W 9 0 O 0 9 k Y m M u R G F 0 Y V N v d X J j Z V x c L z E v Z H N u P V B J Q 0 F O Z X Q v U E l D Q U 5 l d C 9 B b m 5 1 Y W x S Z X B v c n Q v d G J s M j E u e 0 V u Z G 9 j c m l u Z S A v I G 1 l d G F i b 2 x p Y y A o J S k s O X 0 m c X V v d D s s J n F 1 b 3 Q 7 T 2 R i Y y 5 E Y X R h U 2 9 1 c m N l X F w v M S 9 k c 2 4 9 U E l D Q U 5 l d C 9 Q S U N B T m V 0 L 0 F u b n V h b F J l c G 9 y d C 9 0 Y m w y M S 5 7 R 2 F z d H J v a W 5 0 Z X N 0 a W 5 h b C w x M H 0 m c X V v d D s s J n F 1 b 3 Q 7 T 2 R i Y y 5 E Y X R h U 2 9 1 c m N l X F w v M S 9 k c 2 4 9 U E l D Q U 5 l d C 9 Q S U N B T m V 0 L 0 F u b n V h b F J l c G 9 y d C 9 0 Y m w y M S 5 7 R 2 F z d H J v a W 5 0 Z X N 0 a W 5 h b C A o J S k s M T F 9 J n F 1 b 3 Q 7 L C Z x d W 9 0 O 0 9 k Y m M u R G F 0 Y V N v d X J j Z V x c L z E v Z H N u P V B J Q 0 F O Z X Q v U E l D Q U 5 l d C 9 B b m 5 1 Y W x S Z X B v c n Q v d G J s M j E u e 0 l u Z m V j d G l v b i w x M n 0 m c X V v d D s s J n F 1 b 3 Q 7 T 2 R i Y y 5 E Y X R h U 2 9 1 c m N l X F w v M S 9 k c 2 4 9 U E l D Q U 5 l d C 9 Q S U N B T m V 0 L 0 F u b n V h b F J l c G 9 y d C 9 0 Y m w y M S 5 7 S W 5 m Z W N 0 a W 9 u I C g l K S w x M 3 0 m c X V v d D s s J n F 1 b 3 Q 7 T 2 R i Y y 5 E Y X R h U 2 9 1 c m N l X F w v M S 9 k c 2 4 9 U E l D Q U 5 l d C 9 Q S U N B T m V 0 L 0 F u b n V h b F J l c G 9 y d C 9 0 Y m w y M S 5 7 T X V s d G l z e X N 0 Z W 0 s M T R 9 J n F 1 b 3 Q 7 L C Z x d W 9 0 O 0 9 k Y m M u R G F 0 Y V N v d X J j Z V x c L z E v Z H N u P V B J Q 0 F O Z X Q v U E l D Q U 5 l d C 9 B b m 5 1 Y W x S Z X B v c n Q v d G J s M j E u e 0 1 1 b H R p c 3 l z d G V t I C g l K S w x N X 0 m c X V v d D s s J n F 1 b 3 Q 7 T 2 R i Y y 5 E Y X R h U 2 9 1 c m N l X F w v M S 9 k c 2 4 9 U E l D Q U 5 l d C 9 Q S U N B T m V 0 L 0 F u b n V h b F J l c G 9 y d C 9 0 Y m w y M S 5 7 T X V z Y 3 V s b 3 N r Z W x l d G F s L D E 2 f S Z x d W 9 0 O y w m c X V v d D t P Z G J j L k R h d G F T b 3 V y Y 2 V c X C 8 x L 2 R z b j 1 Q S U N B T m V 0 L 1 B J Q 0 F O Z X Q v Q W 5 u d W F s U m V w b 3 J 0 L 3 R i b D I x L n t N d X N j d W x v c 2 t l b G V 0 Y W w g K C U p L D E 3 f S Z x d W 9 0 O y w m c X V v d D t P Z G J j L k R h d G F T b 3 V y Y 2 V c X C 8 x L 2 R z b j 1 Q S U N B T m V 0 L 1 B J Q 0 F O Z X Q v Q W 5 u d W F s U m V w b 3 J 0 L 3 R i b D I x L n t O Z X V y b 2 x v Z 2 l j Y W w s M T h 9 J n F 1 b 3 Q 7 L C Z x d W 9 0 O 0 9 k Y m M u R G F 0 Y V N v d X J j Z V x c L z E v Z H N u P V B J Q 0 F O Z X Q v U E l D Q U 5 l d C 9 B b m 5 1 Y W x S Z X B v c n Q v d G J s M j E u e 0 5 l d X J v b G 9 n a W N h b C A o J S k s M T l 9 J n F 1 b 3 Q 7 L C Z x d W 9 0 O 0 9 k Y m M u R G F 0 Y V N v d X J j Z V x c L z E v Z H N u P V B J Q 0 F O Z X Q v U E l D Q U 5 l d C 9 B b m 5 1 Y W x S Z X B v c n Q v d G J s M j E u e 0 9 u Y 2 9 s b 2 d 5 L D I w f S Z x d W 9 0 O y w m c X V v d D t P Z G J j L k R h d G F T b 3 V y Y 2 V c X C 8 x L 2 R z b j 1 Q S U N B T m V 0 L 1 B J Q 0 F O Z X Q v Q W 5 u d W F s U m V w b 3 J 0 L 3 R i b D I x L n t P b m N v b G 9 n e S A o J S k s M j F 9 J n F 1 b 3 Q 7 L C Z x d W 9 0 O 0 9 k Y m M u R G F 0 Y V N v d X J j Z V x c L z E v Z H N u P V B J Q 0 F O Z X Q v U E l D Q U 5 l d C 9 B b m 5 1 Y W x S Z X B v c n Q v d G J s M j E u e 1 J l c 3 B p c m F 0 b 3 J 5 L D I y f S Z x d W 9 0 O y w m c X V v d D t P Z G J j L k R h d G F T b 3 V y Y 2 V c X C 8 x L 2 R z b j 1 Q S U N B T m V 0 L 1 B J Q 0 F O Z X Q v Q W 5 u d W F s U m V w b 3 J 0 L 3 R i b D I x L n t S Z X N w a X J h d G 9 y e S A o J S k s M j N 9 J n F 1 b 3 Q 7 L C Z x d W 9 0 O 0 9 k Y m M u R G F 0 Y V N v d X J j Z V x c L z E v Z H N u P V B J Q 0 F O Z X Q v U E l D Q U 5 l d C 9 B b m 5 1 Y W x S Z X B v c n Q v d G J s M j E u e 1 R y Y X V t Y S w y N H 0 m c X V v d D s s J n F 1 b 3 Q 7 T 2 R i Y y 5 E Y X R h U 2 9 1 c m N l X F w v M S 9 k c 2 4 9 U E l D Q U 5 l d C 9 Q S U N B T m V 0 L 0 F u b n V h b F J l c G 9 y d C 9 0 Y m w y M S 5 7 V H J h d W 1 h I C g l K S w y N X 0 m c X V v d D s s J n F 1 b 3 Q 7 T 2 R i Y y 5 E Y X R h U 2 9 1 c m N l X F w v M S 9 k c 2 4 9 U E l D Q U 5 l d C 9 Q S U N B T m V 0 L 0 F u b n V h b F J l c G 9 y d C 9 0 Y m w y M S 5 7 T 3 R o Z X I s M j Z 9 J n F 1 b 3 Q 7 L C Z x d W 9 0 O 0 9 k Y m M u R G F 0 Y V N v d X J j Z V x c L z E v Z H N u P V B J Q 0 F O Z X Q v U E l D Q U 5 l d C 9 B b m 5 1 Y W x S Z X B v c n Q v d G J s M j E u e 0 9 0 a G V y I C g l K S w y N 3 0 m c X V v d D s s J n F 1 b 3 Q 7 T 2 R i Y y 5 E Y X R h U 2 9 1 c m N l X F w v M S 9 k c 2 4 9 U E l D Q U 5 l d C 9 Q S U N B T m V 0 L 0 F u b n V h b F J l c G 9 y d C 9 0 Y m w y M S 5 7 V W 5 r b m 9 3 b i w y O H 0 m c X V v d D s s J n F 1 b 3 Q 7 T 2 R i Y y 5 E Y X R h U 2 9 1 c m N l X F w v M S 9 k c 2 4 9 U E l D Q U 5 l d C 9 Q S U N B T m V 0 L 0 F u b n V h b F J l c G 9 y d C 9 0 Y m w y M S 5 7 V W 5 r b m 9 3 b i A o J S k s M j l 9 J n F 1 b 3 Q 7 L C Z x d W 9 0 O 0 9 k Y m M u R G F 0 Y V N v d X J j Z V x c L z E v Z H N u P V B J Q 0 F O Z X Q v U E l D Q U 5 l d C 9 B b m 5 1 Y W x S Z X B v c n Q v d G J s M j E u e 1 R v d G F s L D M w f S Z x d W 9 0 O y w m c X V v d D t P Z G J j L k R h d G F T b 3 V y Y 2 V c X C 8 x L 2 R z b j 1 Q S U N B T m V 0 L 1 B J Q 0 F O Z X Q v Q W 5 u d W F s U m V w b 3 J 0 L 3 R i b D I x L n t U b 3 R h b C A o J S k s M z F 9 J n F 1 b 3 Q 7 X S w m c X V v d D t D b 2 x 1 b W 5 D b 3 V u d C Z x d W 9 0 O z o z M i w m c X V v d D t L Z X l D b 2 x 1 b W 5 O Y W 1 l c y Z x d W 9 0 O z p b X S w m c X V v d D t D b 2 x 1 b W 5 J Z G V u d G l 0 a W V z J n F 1 b 3 Q 7 O l s m c X V v d D t P Z G J j L k R h d G F T b 3 V y Y 2 V c X C 8 x L 2 R z b j 1 Q S U N B T m V 0 L 1 B J Q 0 F O Z X Q v Q W 5 u d W F s U m V w b 3 J 0 L 3 R i b D I x L n t Z Z W F y L D B 9 J n F 1 b 3 Q 7 L C Z x d W 9 0 O 0 9 k Y m M u R G F 0 Y V N v d X J j Z V x c L z E v Z H N u P V B J Q 0 F O Z X Q v U E l D Q U 5 l d C 9 B b m 5 1 Y W x S Z X B v c n Q v d G J s M j E u e 0 9 y Z 2 F u a X N h d G l v b i w x f S Z x d W 9 0 O y w m c X V v d D t P Z G J j L k R h d G F T b 3 V y Y 2 V c X C 8 x L 2 R z b j 1 Q S U N B T m V 0 L 1 B J Q 0 F O Z X Q v Q W 5 u d W F s U m V w b 3 J 0 L 3 R i b D I x L n t C b G 9 v Z C A v I G x 5 b X B o Y X R p Y y w y f S Z x d W 9 0 O y w m c X V v d D t P Z G J j L k R h d G F T b 3 V y Y 2 V c X C 8 x L 2 R z b j 1 Q S U N B T m V 0 L 1 B J Q 0 F O Z X Q v Q W 5 u d W F s U m V w b 3 J 0 L 3 R i b D I x L n t C b G 9 v Z C A v I G x 5 b X B o Y X R p Y y A o J S k s M 3 0 m c X V v d D s s J n F 1 b 3 Q 7 T 2 R i Y y 5 E Y X R h U 2 9 1 c m N l X F w v M S 9 k c 2 4 9 U E l D Q U 5 l d C 9 Q S U N B T m V 0 L 0 F u b n V h b F J l c G 9 y d C 9 0 Y m w y M S 5 7 Q m 9 k e S B 3 Y W x s I G F u Z C B j Y X Z p d G l l c y w 0 f S Z x d W 9 0 O y w m c X V v d D t P Z G J j L k R h d G F T b 3 V y Y 2 V c X C 8 x L 2 R z b j 1 Q S U N B T m V 0 L 1 B J Q 0 F O Z X Q v Q W 5 u d W F s U m V w b 3 J 0 L 3 R i b D I x L n t C b 2 R 5 I H d h b G w g Y W 5 k I G N h d m l 0 a W V z I C g l K S w 1 f S Z x d W 9 0 O y w m c X V v d D t P Z G J j L k R h d G F T b 3 V y Y 2 V c X C 8 x L 2 R z b j 1 Q S U N B T m V 0 L 1 B J Q 0 F O Z X Q v Q W 5 u d W F s U m V w b 3 J 0 L 3 R i b D I x L n t D Y X J k a W 9 2 Y X N j d W x h c i w 2 f S Z x d W 9 0 O y w m c X V v d D t P Z G J j L k R h d G F T b 3 V y Y 2 V c X C 8 x L 2 R z b j 1 Q S U N B T m V 0 L 1 B J Q 0 F O Z X Q v Q W 5 u d W F s U m V w b 3 J 0 L 3 R i b D I x L n t D Y X J k a W 9 2 Y X N j d W x h c i A o J S k s N 3 0 m c X V v d D s s J n F 1 b 3 Q 7 T 2 R i Y y 5 E Y X R h U 2 9 1 c m N l X F w v M S 9 k c 2 4 9 U E l D Q U 5 l d C 9 Q S U N B T m V 0 L 0 F u b n V h b F J l c G 9 y d C 9 0 Y m w y M S 5 7 R W 5 k b 2 N y a W 5 l I C 8 g b W V 0 Y W J v b G l j L D h 9 J n F 1 b 3 Q 7 L C Z x d W 9 0 O 0 9 k Y m M u R G F 0 Y V N v d X J j Z V x c L z E v Z H N u P V B J Q 0 F O Z X Q v U E l D Q U 5 l d C 9 B b m 5 1 Y W x S Z X B v c n Q v d G J s M j E u e 0 V u Z G 9 j c m l u Z S A v I G 1 l d G F i b 2 x p Y y A o J S k s O X 0 m c X V v d D s s J n F 1 b 3 Q 7 T 2 R i Y y 5 E Y X R h U 2 9 1 c m N l X F w v M S 9 k c 2 4 9 U E l D Q U 5 l d C 9 Q S U N B T m V 0 L 0 F u b n V h b F J l c G 9 y d C 9 0 Y m w y M S 5 7 R 2 F z d H J v a W 5 0 Z X N 0 a W 5 h b C w x M H 0 m c X V v d D s s J n F 1 b 3 Q 7 T 2 R i Y y 5 E Y X R h U 2 9 1 c m N l X F w v M S 9 k c 2 4 9 U E l D Q U 5 l d C 9 Q S U N B T m V 0 L 0 F u b n V h b F J l c G 9 y d C 9 0 Y m w y M S 5 7 R 2 F z d H J v a W 5 0 Z X N 0 a W 5 h b C A o J S k s M T F 9 J n F 1 b 3 Q 7 L C Z x d W 9 0 O 0 9 k Y m M u R G F 0 Y V N v d X J j Z V x c L z E v Z H N u P V B J Q 0 F O Z X Q v U E l D Q U 5 l d C 9 B b m 5 1 Y W x S Z X B v c n Q v d G J s M j E u e 0 l u Z m V j d G l v b i w x M n 0 m c X V v d D s s J n F 1 b 3 Q 7 T 2 R i Y y 5 E Y X R h U 2 9 1 c m N l X F w v M S 9 k c 2 4 9 U E l D Q U 5 l d C 9 Q S U N B T m V 0 L 0 F u b n V h b F J l c G 9 y d C 9 0 Y m w y M S 5 7 S W 5 m Z W N 0 a W 9 u I C g l K S w x M 3 0 m c X V v d D s s J n F 1 b 3 Q 7 T 2 R i Y y 5 E Y X R h U 2 9 1 c m N l X F w v M S 9 k c 2 4 9 U E l D Q U 5 l d C 9 Q S U N B T m V 0 L 0 F u b n V h b F J l c G 9 y d C 9 0 Y m w y M S 5 7 T X V s d G l z e X N 0 Z W 0 s M T R 9 J n F 1 b 3 Q 7 L C Z x d W 9 0 O 0 9 k Y m M u R G F 0 Y V N v d X J j Z V x c L z E v Z H N u P V B J Q 0 F O Z X Q v U E l D Q U 5 l d C 9 B b m 5 1 Y W x S Z X B v c n Q v d G J s M j E u e 0 1 1 b H R p c 3 l z d G V t I C g l K S w x N X 0 m c X V v d D s s J n F 1 b 3 Q 7 T 2 R i Y y 5 E Y X R h U 2 9 1 c m N l X F w v M S 9 k c 2 4 9 U E l D Q U 5 l d C 9 Q S U N B T m V 0 L 0 F u b n V h b F J l c G 9 y d C 9 0 Y m w y M S 5 7 T X V z Y 3 V s b 3 N r Z W x l d G F s L D E 2 f S Z x d W 9 0 O y w m c X V v d D t P Z G J j L k R h d G F T b 3 V y Y 2 V c X C 8 x L 2 R z b j 1 Q S U N B T m V 0 L 1 B J Q 0 F O Z X Q v Q W 5 u d W F s U m V w b 3 J 0 L 3 R i b D I x L n t N d X N j d W x v c 2 t l b G V 0 Y W w g K C U p L D E 3 f S Z x d W 9 0 O y w m c X V v d D t P Z G J j L k R h d G F T b 3 V y Y 2 V c X C 8 x L 2 R z b j 1 Q S U N B T m V 0 L 1 B J Q 0 F O Z X Q v Q W 5 u d W F s U m V w b 3 J 0 L 3 R i b D I x L n t O Z X V y b 2 x v Z 2 l j Y W w s M T h 9 J n F 1 b 3 Q 7 L C Z x d W 9 0 O 0 9 k Y m M u R G F 0 Y V N v d X J j Z V x c L z E v Z H N u P V B J Q 0 F O Z X Q v U E l D Q U 5 l d C 9 B b m 5 1 Y W x S Z X B v c n Q v d G J s M j E u e 0 5 l d X J v b G 9 n a W N h b C A o J S k s M T l 9 J n F 1 b 3 Q 7 L C Z x d W 9 0 O 0 9 k Y m M u R G F 0 Y V N v d X J j Z V x c L z E v Z H N u P V B J Q 0 F O Z X Q v U E l D Q U 5 l d C 9 B b m 5 1 Y W x S Z X B v c n Q v d G J s M j E u e 0 9 u Y 2 9 s b 2 d 5 L D I w f S Z x d W 9 0 O y w m c X V v d D t P Z G J j L k R h d G F T b 3 V y Y 2 V c X C 8 x L 2 R z b j 1 Q S U N B T m V 0 L 1 B J Q 0 F O Z X Q v Q W 5 u d W F s U m V w b 3 J 0 L 3 R i b D I x L n t P b m N v b G 9 n e S A o J S k s M j F 9 J n F 1 b 3 Q 7 L C Z x d W 9 0 O 0 9 k Y m M u R G F 0 Y V N v d X J j Z V x c L z E v Z H N u P V B J Q 0 F O Z X Q v U E l D Q U 5 l d C 9 B b m 5 1 Y W x S Z X B v c n Q v d G J s M j E u e 1 J l c 3 B p c m F 0 b 3 J 5 L D I y f S Z x d W 9 0 O y w m c X V v d D t P Z G J j L k R h d G F T b 3 V y Y 2 V c X C 8 x L 2 R z b j 1 Q S U N B T m V 0 L 1 B J Q 0 F O Z X Q v Q W 5 u d W F s U m V w b 3 J 0 L 3 R i b D I x L n t S Z X N w a X J h d G 9 y e S A o J S k s M j N 9 J n F 1 b 3 Q 7 L C Z x d W 9 0 O 0 9 k Y m M u R G F 0 Y V N v d X J j Z V x c L z E v Z H N u P V B J Q 0 F O Z X Q v U E l D Q U 5 l d C 9 B b m 5 1 Y W x S Z X B v c n Q v d G J s M j E u e 1 R y Y X V t Y S w y N H 0 m c X V v d D s s J n F 1 b 3 Q 7 T 2 R i Y y 5 E Y X R h U 2 9 1 c m N l X F w v M S 9 k c 2 4 9 U E l D Q U 5 l d C 9 Q S U N B T m V 0 L 0 F u b n V h b F J l c G 9 y d C 9 0 Y m w y M S 5 7 V H J h d W 1 h I C g l K S w y N X 0 m c X V v d D s s J n F 1 b 3 Q 7 T 2 R i Y y 5 E Y X R h U 2 9 1 c m N l X F w v M S 9 k c 2 4 9 U E l D Q U 5 l d C 9 Q S U N B T m V 0 L 0 F u b n V h b F J l c G 9 y d C 9 0 Y m w y M S 5 7 T 3 R o Z X I s M j Z 9 J n F 1 b 3 Q 7 L C Z x d W 9 0 O 0 9 k Y m M u R G F 0 Y V N v d X J j Z V x c L z E v Z H N u P V B J Q 0 F O Z X Q v U E l D Q U 5 l d C 9 B b m 5 1 Y W x S Z X B v c n Q v d G J s M j E u e 0 9 0 a G V y I C g l K S w y N 3 0 m c X V v d D s s J n F 1 b 3 Q 7 T 2 R i Y y 5 E Y X R h U 2 9 1 c m N l X F w v M S 9 k c 2 4 9 U E l D Q U 5 l d C 9 Q S U N B T m V 0 L 0 F u b n V h b F J l c G 9 y d C 9 0 Y m w y M S 5 7 V W 5 r b m 9 3 b i w y O H 0 m c X V v d D s s J n F 1 b 3 Q 7 T 2 R i Y y 5 E Y X R h U 2 9 1 c m N l X F w v M S 9 k c 2 4 9 U E l D Q U 5 l d C 9 Q S U N B T m V 0 L 0 F u b n V h b F J l c G 9 y d C 9 0 Y m w y M S 5 7 V W 5 r b m 9 3 b i A o J S k s M j l 9 J n F 1 b 3 Q 7 L C Z x d W 9 0 O 0 9 k Y m M u R G F 0 Y V N v d X J j Z V x c L z E v Z H N u P V B J Q 0 F O Z X Q v U E l D Q U 5 l d C 9 B b m 5 1 Y W x S Z X B v c n Q v d G J s M j E u e 1 R v d G F s L D M w f S Z x d W 9 0 O y w m c X V v d D t P Z G J j L k R h d G F T b 3 V y Y 2 V c X C 8 x L 2 R z b j 1 Q S U N B T m V 0 L 1 B J Q 0 F O Z X Q v Q W 5 u d W F s U m V w b 3 J 0 L 3 R i b D I x L n t U b 3 R h b C A o J S k s M z F 9 J n F 1 b 3 Q 7 X S w m c X V v d D t S Z W x h d G l v b n N o a X B J b m Z v J n F 1 b 3 Q 7 O l t d f S I g L z 4 8 L 1 N 0 Y W J s Z U V u d H J p Z X M + P C 9 J d G V t P j x J d G V t P j x J d G V t T G 9 j Y X R p b 2 4 + P E l 0 Z W 1 U e X B l P k Z v c m 1 1 b G E 8 L 0 l 0 Z W 1 U e X B l P j x J d G V t U G F 0 a D 5 T Z W N 0 a W 9 u M S 9 0 Y m w y M S 9 T b 3 V y Y 2 U 8 L 0 l 0 Z W 1 Q Y X R o P j w v S X R l b U x v Y 2 F 0 a W 9 u P j x T d G F i b G V F b n R y a W V z I C 8 + P C 9 J d G V t P j x J d G V t P j x J d G V t T G 9 j Y X R p b 2 4 + P E l 0 Z W 1 U e X B l P k Z v c m 1 1 b G E 8 L 0 l 0 Z W 1 U e X B l P j x J d G V t U G F 0 a D 5 T Z W N 0 a W 9 u M S 9 0 Y m w y M S 9 Q S U N B T m V 0 Q W 5 v b l 9 E Y X R h Y m F z Z T w v S X R l b V B h d G g + P C 9 J d G V t T G 9 j Y X R p b 2 4 + P F N 0 Y W J s Z U V u d H J p Z X M g L z 4 8 L 0 l 0 Z W 0 + P E l 0 Z W 0 + P E l 0 Z W 1 M b 2 N h d G l v b j 4 8 S X R l b V R 5 c G U + R m 9 y b X V s Y T w v S X R l b V R 5 c G U + P E l 0 Z W 1 Q Y X R o P l N l Y 3 R p b 2 4 x L 3 R i b D I x L 2 R i b 1 9 T Y 2 h l b W E 8 L 0 l 0 Z W 1 Q Y X R o P j w v S X R l b U x v Y 2 F 0 a W 9 u P j x T d G F i b G V F b n R y a W V z I C 8 + P C 9 J d G V t P j x J d G V t P j x J d G V t T G 9 j Y X R p b 2 4 + P E l 0 Z W 1 U e X B l P k Z v c m 1 1 b G E 8 L 0 l 0 Z W 1 U e X B l P j x J d G V t U G F 0 a D 5 T Z W N 0 a W 9 u M S 9 0 Y m w y M S 9 0 Y m w y M V 9 U Y W J s Z T w v S X R l b V B h d G g + P C 9 J d G V t T G 9 j Y X R p b 2 4 + P F N 0 Y W J s Z U V u d H J p Z X M g L z 4 8 L 0 l 0 Z W 0 + P E l 0 Z W 0 + P E l 0 Z W 1 M b 2 N h d G l v b j 4 8 S X R l b V R 5 c G U + R m 9 y b X V s Y T w v S X R l b V R 5 c G U + P E l 0 Z W 1 Q Y X R o P l N l Y 3 R p b 2 4 x L 3 R i b D I x L 1 N v c n R l Z C U y M F J v d 3 M 8 L 0 l 0 Z W 1 Q Y X R o P j w v S X R l b U x v Y 2 F 0 a W 9 u P j x T d G F i b G V F b n R y a W V z I C 8 + P C 9 J d G V t P j x J d G V t P j x J d G V t T G 9 j Y X R p b 2 4 + P E l 0 Z W 1 U e X B l P k Z v c m 1 1 b G E 8 L 0 l 0 Z W 1 U e X B l P j x J d G V t U G F 0 a D 5 T Z W N 0 a W 9 u M S 9 0 Y m w y M S 9 S Z W 1 v d m V k J T I w Q 2 9 s d W 1 u c z w v S X R l b V B h d G g + P C 9 J d G V t T G 9 j Y X R p b 2 4 + P F N 0 Y W J s Z U V u d H J p Z X M g L z 4 8 L 0 l 0 Z W 0 + P E l 0 Z W 0 + P E l 0 Z W 1 M b 2 N h d G l v b j 4 8 S X R l b V R 5 c G U + R m 9 y b X V s Y T w v S X R l b V R 5 c G U + P E l 0 Z W 1 Q Y X R o P l N l Y 3 R p b 2 4 x L 3 R i b D I y 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G a W x s T G F z d F V w Z G F 0 Z W Q i I F Z h b H V l P S J k M j A y M C 0 x M i 0 w N 1 Q x N z o y N z o x O S 4 1 N D E 2 M T Y x W i I g L z 4 8 R W 5 0 c n k g V H l w Z T 0 i R m l s b E N v b H V t b l R 5 c G V z I i B W Y W x 1 Z T 0 i c 0 J n W U N C Z 0 l H Q W d Z Q 0 J n S U d B Z 1 l D Q m d J R 0 F n W U N C Z 0 l H Q W d Z Q 0 J n S U d B Z 1 k 9 I i A v P j x F b n R y e S B U e X B l P S J G a W x s Q 2 9 s d W 1 u T m F t Z X M i I F Z h b H V l P S J z W y Z x d W 9 0 O 1 l l Y X I m c X V v d D s s J n F 1 b 3 Q 7 T 3 J n Y W 5 p c 2 F 0 a W 9 u J n F 1 b 3 Q 7 L C Z x d W 9 0 O 0 J s b 2 9 k I C 8 g b H l t c G h h d G l j J n F 1 b 3 Q 7 L C Z x d W 9 0 O 0 J s b 2 9 k I C 8 g b H l t c G h h d G l j I C g l K S Z x d W 9 0 O y w m c X V v d D t C b 2 R 5 I H d h b G w g Y W 5 k I G N h d m l 0 a W V z J n F 1 b 3 Q 7 L C Z x d W 9 0 O 0 J v Z H k g d 2 F s b C B h b m Q g Y 2 F 2 a X R p Z X M g K C U p J n F 1 b 3 Q 7 L C Z x d W 9 0 O 0 N h c m R p b 3 Z h c 2 N 1 b G F y J n F 1 b 3 Q 7 L C Z x d W 9 0 O 0 N h c m R p b 3 Z h c 2 N 1 b G F y I C g l K S Z x d W 9 0 O y w m c X V v d D t F b m R v Y 3 J p b m U g L y B t Z X R h Y m 9 s a W M m c X V v d D s s J n F 1 b 3 Q 7 R W 5 k b 2 N y a W 5 l I C 8 g b W V 0 Y W J v b G l j I C g l K S Z x d W 9 0 O y w m c X V v d D t H Y X N 0 c m 9 p b n R l c 3 R p b m F s J n F 1 b 3 Q 7 L C Z x d W 9 0 O 0 d h c 3 R y b 2 l u d G V z d G l u Y W w g K C U p J n F 1 b 3 Q 7 L C Z x d W 9 0 O 0 l u Z m V j d G l v b i Z x d W 9 0 O y w m c X V v d D t J b m Z l Y 3 R p b 2 4 g K C U p J n F 1 b 3 Q 7 L C Z x d W 9 0 O 0 1 1 b H R p c 3 l z d G V t J n F 1 b 3 Q 7 L C Z x d W 9 0 O 0 1 1 b H R p c 3 l z d G V t I C g l K S Z x d W 9 0 O y w m c X V v d D t N d X N j d W x v c 2 t l b G V 0 Y W w m c X V v d D s s J n F 1 b 3 Q 7 T X V z Y 3 V s b 3 N r Z W x l d G F s I C g l K S Z x d W 9 0 O y w m c X V v d D t O Z X V y b 2 x v Z 2 l j Y W w m c X V v d D s s J n F 1 b 3 Q 7 T m V 1 c m 9 s b 2 d p Y 2 F s I C g l K S Z x d W 9 0 O y w m c X V v d D t P b m N v b G 9 n e S Z x d W 9 0 O y w m c X V v d D t P b m N v b G 9 n e S A o J S k m c X V v d D s s J n F 1 b 3 Q 7 U m V z c G l y Y X R v c n k m c X V v d D s s J n F 1 b 3 Q 7 U m V z c G l y Y X R v c n k g K C U p J n F 1 b 3 Q 7 L C Z x d W 9 0 O 1 R y Y X V t Y S Z x d W 9 0 O y w m c X V v d D t U c m F 1 b W E g K C U p J n F 1 b 3 Q 7 L C Z x d W 9 0 O 0 9 0 a G V y J n F 1 b 3 Q 7 L C Z x d W 9 0 O 0 9 0 a G V y I C g l K S Z x d W 9 0 O y w m c X V v d D t V b m t u b 3 d u J n F 1 b 3 Q 7 L C Z x d W 9 0 O 1 V u a 2 5 v d 2 4 g K C U p J n F 1 b 3 Q 7 L C Z x d W 9 0 O 1 R v d G F s J n F 1 b 3 Q 7 L C Z x d W 9 0 O 1 R v d G F s I C g l K S Z x d W 9 0 O 1 0 i I C 8 + P E V u d H J 5 I F R 5 c G U 9 I l F 1 Z X J 5 S U Q i I F Z h b H V l P S J z N j J i M j N k O T c t Z j F j Y i 0 0 M j I w L T k 4 N T Q t M z c 1 M T Y 1 Y z E 2 O D M 3 I i A v P j x F b n R y e S B U e X B l P S J G a W x s R X J y b 3 J D b 3 V u d C I g V m F s d W U 9 I m w w I i A v P j x F b n R y e S B U e X B l P S J G a W x s U 3 R h d H V z I i B W Y W x 1 Z T 0 i c 0 N v b X B s Z X R l I i A v P j x F b n R y e S B U e X B l P S J G a W x s R X J y b 3 J D b 2 R l I i B W Y W x 1 Z T 0 i c 1 V u a 2 5 v d 2 4 i I C 8 + P E V u d H J 5 I F R 5 c G U 9 I k Z p b G x D b 3 V u d C I g V m F s d W U 9 I m w x M D A i I C 8 + P E V u d H J 5 I F R 5 c G U 9 I l J l b G F 0 a W 9 u c 2 h p c E l u Z m 9 D b 2 5 0 Y W l u Z X I i I F Z h b H V l P S J z e y Z x d W 9 0 O 2 N v b H V t b k N v d W 5 0 J n F 1 b 3 Q 7 O j M y L C Z x d W 9 0 O 2 t l e U N v b H V t b k 5 h b W V z J n F 1 b 3 Q 7 O l t d L C Z x d W 9 0 O 3 F 1 Z X J 5 U m V s Y X R p b 2 5 z a G l w c y Z x d W 9 0 O z p b X S w m c X V v d D t j b 2 x 1 b W 5 J Z G V u d G l 0 a W V z J n F 1 b 3 Q 7 O l s m c X V v d D t P Z G J j L k R h d G F T b 3 V y Y 2 V c X C 8 x L 2 R z b j 1 Q S U N B T m V 0 L 1 B J Q 0 F O Z X Q v Q W 5 u d W F s U m V w b 3 J 0 L 3 R i b D I y L n t Z Z W F y L D B 9 J n F 1 b 3 Q 7 L C Z x d W 9 0 O 0 9 k Y m M u R G F 0 Y V N v d X J j Z V x c L z E v Z H N u P V B J Q 0 F O Z X Q v U E l D Q U 5 l d C 9 B b m 5 1 Y W x S Z X B v c n Q v d G J s M j I u e 0 9 y Z 2 F u a X N h d G l v b i w x f S Z x d W 9 0 O y w m c X V v d D t P Z G J j L k R h d G F T b 3 V y Y 2 V c X C 8 x L 2 R z b j 1 Q S U N B T m V 0 L 1 B J Q 0 F O Z X Q v Q W 5 u d W F s U m V w b 3 J 0 L 3 R i b D I y L n t C b G 9 v Z C A v I G x 5 b X B o Y X R p Y y w y f S Z x d W 9 0 O y w m c X V v d D t P Z G J j L k R h d G F T b 3 V y Y 2 V c X C 8 x L 2 R z b j 1 Q S U N B T m V 0 L 1 B J Q 0 F O Z X Q v Q W 5 u d W F s U m V w b 3 J 0 L 3 R i b D I y L n t C b G 9 v Z C A v I G x 5 b X B o Y X R p Y y A o J S k s M 3 0 m c X V v d D s s J n F 1 b 3 Q 7 T 2 R i Y y 5 E Y X R h U 2 9 1 c m N l X F w v M S 9 k c 2 4 9 U E l D Q U 5 l d C 9 Q S U N B T m V 0 L 0 F u b n V h b F J l c G 9 y d C 9 0 Y m w y M i 5 7 Q m 9 k e S B 3 Y W x s I G F u Z C B j Y X Z p d G l l c y w 0 f S Z x d W 9 0 O y w m c X V v d D t P Z G J j L k R h d G F T b 3 V y Y 2 V c X C 8 x L 2 R z b j 1 Q S U N B T m V 0 L 1 B J Q 0 F O Z X Q v Q W 5 u d W F s U m V w b 3 J 0 L 3 R i b D I y L n t C b 2 R 5 I H d h b G w g Y W 5 k I G N h d m l 0 a W V z I C g l K S w 1 f S Z x d W 9 0 O y w m c X V v d D t P Z G J j L k R h d G F T b 3 V y Y 2 V c X C 8 x L 2 R z b j 1 Q S U N B T m V 0 L 1 B J Q 0 F O Z X Q v Q W 5 u d W F s U m V w b 3 J 0 L 3 R i b D I y L n t D Y X J k a W 9 2 Y X N j d W x h c i w 2 f S Z x d W 9 0 O y w m c X V v d D t P Z G J j L k R h d G F T b 3 V y Y 2 V c X C 8 x L 2 R z b j 1 Q S U N B T m V 0 L 1 B J Q 0 F O Z X Q v Q W 5 u d W F s U m V w b 3 J 0 L 3 R i b D I y L n t D Y X J k a W 9 2 Y X N j d W x h c i A o J S k s N 3 0 m c X V v d D s s J n F 1 b 3 Q 7 T 2 R i Y y 5 E Y X R h U 2 9 1 c m N l X F w v M S 9 k c 2 4 9 U E l D Q U 5 l d C 9 Q S U N B T m V 0 L 0 F u b n V h b F J l c G 9 y d C 9 0 Y m w y M i 5 7 R W 5 k b 2 N y a W 5 l I C 8 g b W V 0 Y W J v b G l j L D h 9 J n F 1 b 3 Q 7 L C Z x d W 9 0 O 0 9 k Y m M u R G F 0 Y V N v d X J j Z V x c L z E v Z H N u P V B J Q 0 F O Z X Q v U E l D Q U 5 l d C 9 B b m 5 1 Y W x S Z X B v c n Q v d G J s M j I u e 0 V u Z G 9 j c m l u Z S A v I G 1 l d G F i b 2 x p Y y A o J S k s O X 0 m c X V v d D s s J n F 1 b 3 Q 7 T 2 R i Y y 5 E Y X R h U 2 9 1 c m N l X F w v M S 9 k c 2 4 9 U E l D Q U 5 l d C 9 Q S U N B T m V 0 L 0 F u b n V h b F J l c G 9 y d C 9 0 Y m w y M i 5 7 R 2 F z d H J v a W 5 0 Z X N 0 a W 5 h b C w x M H 0 m c X V v d D s s J n F 1 b 3 Q 7 T 2 R i Y y 5 E Y X R h U 2 9 1 c m N l X F w v M S 9 k c 2 4 9 U E l D Q U 5 l d C 9 Q S U N B T m V 0 L 0 F u b n V h b F J l c G 9 y d C 9 0 Y m w y M i 5 7 R 2 F z d H J v a W 5 0 Z X N 0 a W 5 h b C A o J S k s M T F 9 J n F 1 b 3 Q 7 L C Z x d W 9 0 O 0 9 k Y m M u R G F 0 Y V N v d X J j Z V x c L z E v Z H N u P V B J Q 0 F O Z X Q v U E l D Q U 5 l d C 9 B b m 5 1 Y W x S Z X B v c n Q v d G J s M j I u e 0 l u Z m V j d G l v b i w x M n 0 m c X V v d D s s J n F 1 b 3 Q 7 T 2 R i Y y 5 E Y X R h U 2 9 1 c m N l X F w v M S 9 k c 2 4 9 U E l D Q U 5 l d C 9 Q S U N B T m V 0 L 0 F u b n V h b F J l c G 9 y d C 9 0 Y m w y M i 5 7 S W 5 m Z W N 0 a W 9 u I C g l K S w x M 3 0 m c X V v d D s s J n F 1 b 3 Q 7 T 2 R i Y y 5 E Y X R h U 2 9 1 c m N l X F w v M S 9 k c 2 4 9 U E l D Q U 5 l d C 9 Q S U N B T m V 0 L 0 F u b n V h b F J l c G 9 y d C 9 0 Y m w y M i 5 7 T X V s d G l z e X N 0 Z W 0 s M T R 9 J n F 1 b 3 Q 7 L C Z x d W 9 0 O 0 9 k Y m M u R G F 0 Y V N v d X J j Z V x c L z E v Z H N u P V B J Q 0 F O Z X Q v U E l D Q U 5 l d C 9 B b m 5 1 Y W x S Z X B v c n Q v d G J s M j I u e 0 1 1 b H R p c 3 l z d G V t I C g l K S w x N X 0 m c X V v d D s s J n F 1 b 3 Q 7 T 2 R i Y y 5 E Y X R h U 2 9 1 c m N l X F w v M S 9 k c 2 4 9 U E l D Q U 5 l d C 9 Q S U N B T m V 0 L 0 F u b n V h b F J l c G 9 y d C 9 0 Y m w y M i 5 7 T X V z Y 3 V s b 3 N r Z W x l d G F s L D E 2 f S Z x d W 9 0 O y w m c X V v d D t P Z G J j L k R h d G F T b 3 V y Y 2 V c X C 8 x L 2 R z b j 1 Q S U N B T m V 0 L 1 B J Q 0 F O Z X Q v Q W 5 u d W F s U m V w b 3 J 0 L 3 R i b D I y L n t N d X N j d W x v c 2 t l b G V 0 Y W w g K C U p L D E 3 f S Z x d W 9 0 O y w m c X V v d D t P Z G J j L k R h d G F T b 3 V y Y 2 V c X C 8 x L 2 R z b j 1 Q S U N B T m V 0 L 1 B J Q 0 F O Z X Q v Q W 5 u d W F s U m V w b 3 J 0 L 3 R i b D I y L n t O Z X V y b 2 x v Z 2 l j Y W w s M T h 9 J n F 1 b 3 Q 7 L C Z x d W 9 0 O 0 9 k Y m M u R G F 0 Y V N v d X J j Z V x c L z E v Z H N u P V B J Q 0 F O Z X Q v U E l D Q U 5 l d C 9 B b m 5 1 Y W x S Z X B v c n Q v d G J s M j I u e 0 5 l d X J v b G 9 n a W N h b C A o J S k s M T l 9 J n F 1 b 3 Q 7 L C Z x d W 9 0 O 0 9 k Y m M u R G F 0 Y V N v d X J j Z V x c L z E v Z H N u P V B J Q 0 F O Z X Q v U E l D Q U 5 l d C 9 B b m 5 1 Y W x S Z X B v c n Q v d G J s M j I u e 0 9 u Y 2 9 s b 2 d 5 L D I w f S Z x d W 9 0 O y w m c X V v d D t P Z G J j L k R h d G F T b 3 V y Y 2 V c X C 8 x L 2 R z b j 1 Q S U N B T m V 0 L 1 B J Q 0 F O Z X Q v Q W 5 u d W F s U m V w b 3 J 0 L 3 R i b D I y L n t P b m N v b G 9 n e S A o J S k s M j F 9 J n F 1 b 3 Q 7 L C Z x d W 9 0 O 0 9 k Y m M u R G F 0 Y V N v d X J j Z V x c L z E v Z H N u P V B J Q 0 F O Z X Q v U E l D Q U 5 l d C 9 B b m 5 1 Y W x S Z X B v c n Q v d G J s M j I u e 1 J l c 3 B p c m F 0 b 3 J 5 L D I y f S Z x d W 9 0 O y w m c X V v d D t P Z G J j L k R h d G F T b 3 V y Y 2 V c X C 8 x L 2 R z b j 1 Q S U N B T m V 0 L 1 B J Q 0 F O Z X Q v Q W 5 u d W F s U m V w b 3 J 0 L 3 R i b D I y L n t S Z X N w a X J h d G 9 y e S A o J S k s M j N 9 J n F 1 b 3 Q 7 L C Z x d W 9 0 O 0 9 k Y m M u R G F 0 Y V N v d X J j Z V x c L z E v Z H N u P V B J Q 0 F O Z X Q v U E l D Q U 5 l d C 9 B b m 5 1 Y W x S Z X B v c n Q v d G J s M j I u e 1 R y Y X V t Y S w y N H 0 m c X V v d D s s J n F 1 b 3 Q 7 T 2 R i Y y 5 E Y X R h U 2 9 1 c m N l X F w v M S 9 k c 2 4 9 U E l D Q U 5 l d C 9 Q S U N B T m V 0 L 0 F u b n V h b F J l c G 9 y d C 9 0 Y m w y M i 5 7 V H J h d W 1 h I C g l K S w y N X 0 m c X V v d D s s J n F 1 b 3 Q 7 T 2 R i Y y 5 E Y X R h U 2 9 1 c m N l X F w v M S 9 k c 2 4 9 U E l D Q U 5 l d C 9 Q S U N B T m V 0 L 0 F u b n V h b F J l c G 9 y d C 9 0 Y m w y M i 5 7 T 3 R o Z X I s M j Z 9 J n F 1 b 3 Q 7 L C Z x d W 9 0 O 0 9 k Y m M u R G F 0 Y V N v d X J j Z V x c L z E v Z H N u P V B J Q 0 F O Z X Q v U E l D Q U 5 l d C 9 B b m 5 1 Y W x S Z X B v c n Q v d G J s M j I u e 0 9 0 a G V y I C g l K S w y N 3 0 m c X V v d D s s J n F 1 b 3 Q 7 T 2 R i Y y 5 E Y X R h U 2 9 1 c m N l X F w v M S 9 k c 2 4 9 U E l D Q U 5 l d C 9 Q S U N B T m V 0 L 0 F u b n V h b F J l c G 9 y d C 9 0 Y m w y M i 5 7 V W 5 r b m 9 3 b i w y O H 0 m c X V v d D s s J n F 1 b 3 Q 7 T 2 R i Y y 5 E Y X R h U 2 9 1 c m N l X F w v M S 9 k c 2 4 9 U E l D Q U 5 l d C 9 Q S U N B T m V 0 L 0 F u b n V h b F J l c G 9 y d C 9 0 Y m w y M i 5 7 V W 5 r b m 9 3 b i A o J S k s M j l 9 J n F 1 b 3 Q 7 L C Z x d W 9 0 O 0 9 k Y m M u R G F 0 Y V N v d X J j Z V x c L z E v Z H N u P V B J Q 0 F O Z X Q v U E l D Q U 5 l d C 9 B b m 5 1 Y W x S Z X B v c n Q v d G J s M j I u e 1 R v d G F s L D M w f S Z x d W 9 0 O y w m c X V v d D t P Z G J j L k R h d G F T b 3 V y Y 2 V c X C 8 x L 2 R z b j 1 Q S U N B T m V 0 L 1 B J Q 0 F O Z X Q v Q W 5 u d W F s U m V w b 3 J 0 L 3 R i b D I y L n t U b 3 R h b C A o J S k s M z F 9 J n F 1 b 3 Q 7 X S w m c X V v d D t D b 2 x 1 b W 5 D b 3 V u d C Z x d W 9 0 O z o z M i w m c X V v d D t L Z X l D b 2 x 1 b W 5 O Y W 1 l c y Z x d W 9 0 O z p b X S w m c X V v d D t D b 2 x 1 b W 5 J Z G V u d G l 0 a W V z J n F 1 b 3 Q 7 O l s m c X V v d D t P Z G J j L k R h d G F T b 3 V y Y 2 V c X C 8 x L 2 R z b j 1 Q S U N B T m V 0 L 1 B J Q 0 F O Z X Q v Q W 5 u d W F s U m V w b 3 J 0 L 3 R i b D I y L n t Z Z W F y L D B 9 J n F 1 b 3 Q 7 L C Z x d W 9 0 O 0 9 k Y m M u R G F 0 Y V N v d X J j Z V x c L z E v Z H N u P V B J Q 0 F O Z X Q v U E l D Q U 5 l d C 9 B b m 5 1 Y W x S Z X B v c n Q v d G J s M j I u e 0 9 y Z 2 F u a X N h d G l v b i w x f S Z x d W 9 0 O y w m c X V v d D t P Z G J j L k R h d G F T b 3 V y Y 2 V c X C 8 x L 2 R z b j 1 Q S U N B T m V 0 L 1 B J Q 0 F O Z X Q v Q W 5 u d W F s U m V w b 3 J 0 L 3 R i b D I y L n t C b G 9 v Z C A v I G x 5 b X B o Y X R p Y y w y f S Z x d W 9 0 O y w m c X V v d D t P Z G J j L k R h d G F T b 3 V y Y 2 V c X C 8 x L 2 R z b j 1 Q S U N B T m V 0 L 1 B J Q 0 F O Z X Q v Q W 5 u d W F s U m V w b 3 J 0 L 3 R i b D I y L n t C b G 9 v Z C A v I G x 5 b X B o Y X R p Y y A o J S k s M 3 0 m c X V v d D s s J n F 1 b 3 Q 7 T 2 R i Y y 5 E Y X R h U 2 9 1 c m N l X F w v M S 9 k c 2 4 9 U E l D Q U 5 l d C 9 Q S U N B T m V 0 L 0 F u b n V h b F J l c G 9 y d C 9 0 Y m w y M i 5 7 Q m 9 k e S B 3 Y W x s I G F u Z C B j Y X Z p d G l l c y w 0 f S Z x d W 9 0 O y w m c X V v d D t P Z G J j L k R h d G F T b 3 V y Y 2 V c X C 8 x L 2 R z b j 1 Q S U N B T m V 0 L 1 B J Q 0 F O Z X Q v Q W 5 u d W F s U m V w b 3 J 0 L 3 R i b D I y L n t C b 2 R 5 I H d h b G w g Y W 5 k I G N h d m l 0 a W V z I C g l K S w 1 f S Z x d W 9 0 O y w m c X V v d D t P Z G J j L k R h d G F T b 3 V y Y 2 V c X C 8 x L 2 R z b j 1 Q S U N B T m V 0 L 1 B J Q 0 F O Z X Q v Q W 5 u d W F s U m V w b 3 J 0 L 3 R i b D I y L n t D Y X J k a W 9 2 Y X N j d W x h c i w 2 f S Z x d W 9 0 O y w m c X V v d D t P Z G J j L k R h d G F T b 3 V y Y 2 V c X C 8 x L 2 R z b j 1 Q S U N B T m V 0 L 1 B J Q 0 F O Z X Q v Q W 5 u d W F s U m V w b 3 J 0 L 3 R i b D I y L n t D Y X J k a W 9 2 Y X N j d W x h c i A o J S k s N 3 0 m c X V v d D s s J n F 1 b 3 Q 7 T 2 R i Y y 5 E Y X R h U 2 9 1 c m N l X F w v M S 9 k c 2 4 9 U E l D Q U 5 l d C 9 Q S U N B T m V 0 L 0 F u b n V h b F J l c G 9 y d C 9 0 Y m w y M i 5 7 R W 5 k b 2 N y a W 5 l I C 8 g b W V 0 Y W J v b G l j L D h 9 J n F 1 b 3 Q 7 L C Z x d W 9 0 O 0 9 k Y m M u R G F 0 Y V N v d X J j Z V x c L z E v Z H N u P V B J Q 0 F O Z X Q v U E l D Q U 5 l d C 9 B b m 5 1 Y W x S Z X B v c n Q v d G J s M j I u e 0 V u Z G 9 j c m l u Z S A v I G 1 l d G F i b 2 x p Y y A o J S k s O X 0 m c X V v d D s s J n F 1 b 3 Q 7 T 2 R i Y y 5 E Y X R h U 2 9 1 c m N l X F w v M S 9 k c 2 4 9 U E l D Q U 5 l d C 9 Q S U N B T m V 0 L 0 F u b n V h b F J l c G 9 y d C 9 0 Y m w y M i 5 7 R 2 F z d H J v a W 5 0 Z X N 0 a W 5 h b C w x M H 0 m c X V v d D s s J n F 1 b 3 Q 7 T 2 R i Y y 5 E Y X R h U 2 9 1 c m N l X F w v M S 9 k c 2 4 9 U E l D Q U 5 l d C 9 Q S U N B T m V 0 L 0 F u b n V h b F J l c G 9 y d C 9 0 Y m w y M i 5 7 R 2 F z d H J v a W 5 0 Z X N 0 a W 5 h b C A o J S k s M T F 9 J n F 1 b 3 Q 7 L C Z x d W 9 0 O 0 9 k Y m M u R G F 0 Y V N v d X J j Z V x c L z E v Z H N u P V B J Q 0 F O Z X Q v U E l D Q U 5 l d C 9 B b m 5 1 Y W x S Z X B v c n Q v d G J s M j I u e 0 l u Z m V j d G l v b i w x M n 0 m c X V v d D s s J n F 1 b 3 Q 7 T 2 R i Y y 5 E Y X R h U 2 9 1 c m N l X F w v M S 9 k c 2 4 9 U E l D Q U 5 l d C 9 Q S U N B T m V 0 L 0 F u b n V h b F J l c G 9 y d C 9 0 Y m w y M i 5 7 S W 5 m Z W N 0 a W 9 u I C g l K S w x M 3 0 m c X V v d D s s J n F 1 b 3 Q 7 T 2 R i Y y 5 E Y X R h U 2 9 1 c m N l X F w v M S 9 k c 2 4 9 U E l D Q U 5 l d C 9 Q S U N B T m V 0 L 0 F u b n V h b F J l c G 9 y d C 9 0 Y m w y M i 5 7 T X V s d G l z e X N 0 Z W 0 s M T R 9 J n F 1 b 3 Q 7 L C Z x d W 9 0 O 0 9 k Y m M u R G F 0 Y V N v d X J j Z V x c L z E v Z H N u P V B J Q 0 F O Z X Q v U E l D Q U 5 l d C 9 B b m 5 1 Y W x S Z X B v c n Q v d G J s M j I u e 0 1 1 b H R p c 3 l z d G V t I C g l K S w x N X 0 m c X V v d D s s J n F 1 b 3 Q 7 T 2 R i Y y 5 E Y X R h U 2 9 1 c m N l X F w v M S 9 k c 2 4 9 U E l D Q U 5 l d C 9 Q S U N B T m V 0 L 0 F u b n V h b F J l c G 9 y d C 9 0 Y m w y M i 5 7 T X V z Y 3 V s b 3 N r Z W x l d G F s L D E 2 f S Z x d W 9 0 O y w m c X V v d D t P Z G J j L k R h d G F T b 3 V y Y 2 V c X C 8 x L 2 R z b j 1 Q S U N B T m V 0 L 1 B J Q 0 F O Z X Q v Q W 5 u d W F s U m V w b 3 J 0 L 3 R i b D I y L n t N d X N j d W x v c 2 t l b G V 0 Y W w g K C U p L D E 3 f S Z x d W 9 0 O y w m c X V v d D t P Z G J j L k R h d G F T b 3 V y Y 2 V c X C 8 x L 2 R z b j 1 Q S U N B T m V 0 L 1 B J Q 0 F O Z X Q v Q W 5 u d W F s U m V w b 3 J 0 L 3 R i b D I y L n t O Z X V y b 2 x v Z 2 l j Y W w s M T h 9 J n F 1 b 3 Q 7 L C Z x d W 9 0 O 0 9 k Y m M u R G F 0 Y V N v d X J j Z V x c L z E v Z H N u P V B J Q 0 F O Z X Q v U E l D Q U 5 l d C 9 B b m 5 1 Y W x S Z X B v c n Q v d G J s M j I u e 0 5 l d X J v b G 9 n a W N h b C A o J S k s M T l 9 J n F 1 b 3 Q 7 L C Z x d W 9 0 O 0 9 k Y m M u R G F 0 Y V N v d X J j Z V x c L z E v Z H N u P V B J Q 0 F O Z X Q v U E l D Q U 5 l d C 9 B b m 5 1 Y W x S Z X B v c n Q v d G J s M j I u e 0 9 u Y 2 9 s b 2 d 5 L D I w f S Z x d W 9 0 O y w m c X V v d D t P Z G J j L k R h d G F T b 3 V y Y 2 V c X C 8 x L 2 R z b j 1 Q S U N B T m V 0 L 1 B J Q 0 F O Z X Q v Q W 5 u d W F s U m V w b 3 J 0 L 3 R i b D I y L n t P b m N v b G 9 n e S A o J S k s M j F 9 J n F 1 b 3 Q 7 L C Z x d W 9 0 O 0 9 k Y m M u R G F 0 Y V N v d X J j Z V x c L z E v Z H N u P V B J Q 0 F O Z X Q v U E l D Q U 5 l d C 9 B b m 5 1 Y W x S Z X B v c n Q v d G J s M j I u e 1 J l c 3 B p c m F 0 b 3 J 5 L D I y f S Z x d W 9 0 O y w m c X V v d D t P Z G J j L k R h d G F T b 3 V y Y 2 V c X C 8 x L 2 R z b j 1 Q S U N B T m V 0 L 1 B J Q 0 F O Z X Q v Q W 5 u d W F s U m V w b 3 J 0 L 3 R i b D I y L n t S Z X N w a X J h d G 9 y e S A o J S k s M j N 9 J n F 1 b 3 Q 7 L C Z x d W 9 0 O 0 9 k Y m M u R G F 0 Y V N v d X J j Z V x c L z E v Z H N u P V B J Q 0 F O Z X Q v U E l D Q U 5 l d C 9 B b m 5 1 Y W x S Z X B v c n Q v d G J s M j I u e 1 R y Y X V t Y S w y N H 0 m c X V v d D s s J n F 1 b 3 Q 7 T 2 R i Y y 5 E Y X R h U 2 9 1 c m N l X F w v M S 9 k c 2 4 9 U E l D Q U 5 l d C 9 Q S U N B T m V 0 L 0 F u b n V h b F J l c G 9 y d C 9 0 Y m w y M i 5 7 V H J h d W 1 h I C g l K S w y N X 0 m c X V v d D s s J n F 1 b 3 Q 7 T 2 R i Y y 5 E Y X R h U 2 9 1 c m N l X F w v M S 9 k c 2 4 9 U E l D Q U 5 l d C 9 Q S U N B T m V 0 L 0 F u b n V h b F J l c G 9 y d C 9 0 Y m w y M i 5 7 T 3 R o Z X I s M j Z 9 J n F 1 b 3 Q 7 L C Z x d W 9 0 O 0 9 k Y m M u R G F 0 Y V N v d X J j Z V x c L z E v Z H N u P V B J Q 0 F O Z X Q v U E l D Q U 5 l d C 9 B b m 5 1 Y W x S Z X B v c n Q v d G J s M j I u e 0 9 0 a G V y I C g l K S w y N 3 0 m c X V v d D s s J n F 1 b 3 Q 7 T 2 R i Y y 5 E Y X R h U 2 9 1 c m N l X F w v M S 9 k c 2 4 9 U E l D Q U 5 l d C 9 Q S U N B T m V 0 L 0 F u b n V h b F J l c G 9 y d C 9 0 Y m w y M i 5 7 V W 5 r b m 9 3 b i w y O H 0 m c X V v d D s s J n F 1 b 3 Q 7 T 2 R i Y y 5 E Y X R h U 2 9 1 c m N l X F w v M S 9 k c 2 4 9 U E l D Q U 5 l d C 9 Q S U N B T m V 0 L 0 F u b n V h b F J l c G 9 y d C 9 0 Y m w y M i 5 7 V W 5 r b m 9 3 b i A o J S k s M j l 9 J n F 1 b 3 Q 7 L C Z x d W 9 0 O 0 9 k Y m M u R G F 0 Y V N v d X J j Z V x c L z E v Z H N u P V B J Q 0 F O Z X Q v U E l D Q U 5 l d C 9 B b m 5 1 Y W x S Z X B v c n Q v d G J s M j I u e 1 R v d G F s L D M w f S Z x d W 9 0 O y w m c X V v d D t P Z G J j L k R h d G F T b 3 V y Y 2 V c X C 8 x L 2 R z b j 1 Q S U N B T m V 0 L 1 B J Q 0 F O Z X Q v Q W 5 u d W F s U m V w b 3 J 0 L 3 R i b D I y L n t U b 3 R h b C A o J S k s M z F 9 J n F 1 b 3 Q 7 X S w m c X V v d D t S Z W x h d G l v b n N o a X B J b m Z v J n F 1 b 3 Q 7 O l t d f S I g L z 4 8 R W 5 0 c n k g V H l w Z T 0 i Q W R k Z W R U b 0 R h d G F N b 2 R l b C I g V m F s d W U 9 I m w w I i A v P j w v U 3 R h Y m x l R W 5 0 c m l l c z 4 8 L 0 l 0 Z W 0 + P E l 0 Z W 0 + P E l 0 Z W 1 M b 2 N h d G l v b j 4 8 S X R l b V R 5 c G U + R m 9 y b X V s Y T w v S X R l b V R 5 c G U + P E l 0 Z W 1 Q Y X R o P l N l Y 3 R p b 2 4 x L 3 R i b D I y L 1 N v d X J j Z T w v S X R l b V B h d G g + P C 9 J d G V t T G 9 j Y X R p b 2 4 + P F N 0 Y W J s Z U V u d H J p Z X M g L z 4 8 L 0 l 0 Z W 0 + P E l 0 Z W 0 + P E l 0 Z W 1 M b 2 N h d G l v b j 4 8 S X R l b V R 5 c G U + R m 9 y b X V s Y T w v S X R l b V R 5 c G U + P E l 0 Z W 1 Q Y X R o P l N l Y 3 R p b 2 4 x L 3 R i b D I y L 1 B J Q 0 F O Z X R B b m 9 u X 0 R h d G F i Y X N l P C 9 J d G V t U G F 0 a D 4 8 L 0 l 0 Z W 1 M b 2 N h d G l v b j 4 8 U 3 R h Y m x l R W 5 0 c m l l c y A v P j w v S X R l b T 4 8 S X R l b T 4 8 S X R l b U x v Y 2 F 0 a W 9 u P j x J d G V t V H l w Z T 5 G b 3 J t d W x h P C 9 J d G V t V H l w Z T 4 8 S X R l b V B h d G g + U 2 V j d G l v b j E v d G J s M j I v Z G J v X 1 N j a G V t Y T w v S X R l b V B h d G g + P C 9 J d G V t T G 9 j Y X R p b 2 4 + P F N 0 Y W J s Z U V u d H J p Z X M g L z 4 8 L 0 l 0 Z W 0 + P E l 0 Z W 0 + P E l 0 Z W 1 M b 2 N h d G l v b j 4 8 S X R l b V R 5 c G U + R m 9 y b X V s Y T w v S X R l b V R 5 c G U + P E l 0 Z W 1 Q Y X R o P l N l Y 3 R p b 2 4 x L 3 R i b D I y L 3 R i b D I y X 1 R h Y m x l P C 9 J d G V t U G F 0 a D 4 8 L 0 l 0 Z W 1 M b 2 N h d G l v b j 4 8 U 3 R h Y m x l R W 5 0 c m l l c y A v P j w v S X R l b T 4 8 S X R l b T 4 8 S X R l b U x v Y 2 F 0 a W 9 u P j x J d G V t V H l w Z T 5 G b 3 J t d W x h P C 9 J d G V t V H l w Z T 4 8 S X R l b V B h d G g + U 2 V j d G l v b j E v d G J s M j I v U 2 9 y d G V k J T I w U m 9 3 c z w v S X R l b V B h d G g + P C 9 J d G V t T G 9 j Y X R p b 2 4 + P F N 0 Y W J s Z U V u d H J p Z X M g L z 4 8 L 0 l 0 Z W 0 + P E l 0 Z W 0 + P E l 0 Z W 1 M b 2 N h d G l v b j 4 8 S X R l b V R 5 c G U + R m 9 y b X V s Y T w v S X R l b V R 5 c G U + P E l 0 Z W 1 Q Y X R o P l N l Y 3 R p b 2 4 x L 3 R i b D I y L 1 J l b W 9 2 Z W Q l M j B D b 2 x 1 b W 5 z P C 9 J d G V t U G F 0 a D 4 8 L 0 l 0 Z W 1 M b 2 N h d G l v b j 4 8 U 3 R h Y m x l R W 5 0 c m l l c y A v P j w v S X R l b T 4 8 S X R l b T 4 8 S X R l b U x v Y 2 F 0 a W 9 u P j x J d G V t V H l w Z T 5 G b 3 J t d W x h P C 9 J d G V t V H l w Z T 4 8 S X R l b V B h d G g + U 2 V j d G l v b j E v d G J s M j Y 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I 2 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R X J y b 3 J D b 3 V u d C I g V m F s d W U 9 I m w w I i A v P j x F b n R y e S B U e X B l P S J G a W x s T G F z d F V w Z G F 0 Z W Q i I F Z h b H V l P S J k M j A y M C 0 x M C 0 y O V Q x N j o x M D o y O S 4 x M D k y O T E z W i I g L z 4 8 R W 5 0 c n k g V H l w Z T 0 i R m l s b E N v b H V t b l R 5 c G V z I i B W Y W x 1 Z T 0 i c 0 J n W U N C Z 0 l H Q W d Z Q 0 J n S U c i I C 8 + P E V u d H J 5 I F R 5 c G U 9 I k Z p b G x D b 2 x 1 b W 5 O Y W 1 l c y I g V m F s d W U 9 I n N b J n F 1 b 3 Q 7 W W V h c i Z x d W 9 0 O y w m c X V v d D t U c m F u c 3 B v c n Q g b 3 J n Y W 5 p c 2 F 0 a W 9 u I H R 5 c G U 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R d W V y e U l E I i B W Y W x 1 Z T 0 i c 2 E w M z E w Y 2 I 3 L T U 3 M T A t N D U y Z C 0 4 Y z l j L W Q 1 M m J m N 2 I 1 Z j M z M S I g L z 4 8 R W 5 0 c n k g V H l w Z T 0 i R m l s b E V y c m 9 y Q 2 9 k Z S I g V m F s d W U 9 I n N V b m t u b 3 d u I i A v P j x F b n R y e S B U e X B l P S J G a W x s U 3 R h d H V z I i B W Y W x 1 Z T 0 i c 0 N v b X B s Z X R l I i A v P j x F b n R y e S B U e X B l P S J G a W x s Q 2 9 1 b n Q i I F Z h b H V l P S J s M j I 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M j Y u e 1 l l Y X I s M H 0 m c X V v d D s s J n F 1 b 3 Q 7 T 2 R i Y y 5 E Y X R h U 2 9 1 c m N l X F w v M S 9 k c 2 4 9 U E l D Q U 5 l d C 9 Q S U N B T m V 0 L 0 F u b n V h b F J l c G 9 y d C 9 0 Y m w y N i 5 7 V H J h b n N w b 3 J 0 I G 9 y Z 2 F u a X N h d G l v b i B 0 e X B l L D F 9 J n F 1 b 3 Q 7 L C Z x d W 9 0 O 0 9 k Y m M u R G F 0 Y V N v d X J j Z V x c L z E v Z H N u P V B J Q 0 F O Z X Q v U E l D Q U 5 l d C 9 B b m 5 1 Y W x S Z X B v c n Q v d G J s M j Y u e 1 x 1 M D A z Y z E s M n 0 m c X V v d D s s J n F 1 b 3 Q 7 T 2 R i Y y 5 E Y X R h U 2 9 1 c m N l X F w v M S 9 k c 2 4 9 U E l D Q U 5 l d C 9 Q S U N B T m V 0 L 0 F u b n V h b F J l c G 9 y d C 9 0 Y m w y N i 5 7 X H U w M D N j M S A o J S k s M 3 0 m c X V v d D s s J n F 1 b 3 Q 7 T 2 R i Y y 5 E Y X R h U 2 9 1 c m N l X F w v M S 9 k c 2 4 9 U E l D Q U 5 l d C 9 Q S U N B T m V 0 L 0 F u b n V h b F J l c G 9 y d C 9 0 Y m w y N i 5 7 M S 0 0 L D R 9 J n F 1 b 3 Q 7 L C Z x d W 9 0 O 0 9 k Y m M u R G F 0 Y V N v d X J j Z V x c L z E v Z H N u P V B J Q 0 F O Z X Q v U E l D Q U 5 l d C 9 B b m 5 1 Y W x S Z X B v c n Q v d G J s M j Y u e z E t N C A o J S k s N X 0 m c X V v d D s s J n F 1 b 3 Q 7 T 2 R i Y y 5 E Y X R h U 2 9 1 c m N l X F w v M S 9 k c 2 4 9 U E l D Q U 5 l d C 9 Q S U N B T m V 0 L 0 F u b n V h b F J l c G 9 y d C 9 0 Y m w y N i 5 7 N S 0 x M C w 2 f S Z x d W 9 0 O y w m c X V v d D t P Z G J j L k R h d G F T b 3 V y Y 2 V c X C 8 x L 2 R z b j 1 Q S U N B T m V 0 L 1 B J Q 0 F O Z X Q v Q W 5 u d W F s U m V w b 3 J 0 L 3 R i b D I 2 L n s 1 L T E w I C g l K S w 3 f S Z x d W 9 0 O y w m c X V v d D t P Z G J j L k R h d G F T b 3 V y Y 2 V c X C 8 x L 2 R z b j 1 Q S U N B T m V 0 L 1 B J Q 0 F O Z X Q v Q W 5 u d W F s U m V w b 3 J 0 L 3 R i b D I 2 L n s x M S 0 x N S w 4 f S Z x d W 9 0 O y w m c X V v d D t P Z G J j L k R h d G F T b 3 V y Y 2 V c X C 8 x L 2 R z b j 1 Q S U N B T m V 0 L 1 B J Q 0 F O Z X Q v Q W 5 u d W F s U m V w b 3 J 0 L 3 R i b D I 2 L n s x M S 0 x N S A o J S k s O X 0 m c X V v d D s s J n F 1 b 3 Q 7 T 2 R i Y y 5 E Y X R h U 2 9 1 c m N l X F w v M S 9 k c 2 4 9 U E l D Q U 5 l d C 9 Q S U N B T m V 0 L 0 F u b n V h b F J l c G 9 y d C 9 0 Y m w y N i 5 7 V G 9 0 Y W w s M T B 9 J n F 1 b 3 Q 7 L C Z x d W 9 0 O 0 9 k Y m M u R G F 0 Y V N v d X J j Z V x c L z E v Z H N u P V B J Q 0 F O Z X Q v U E l D Q U 5 l d C 9 B b m 5 1 Y W x S Z X B v c n Q v d G J s M j Y u e 1 R v d G F s I C g l K S w x M X 0 m c X V v d D t d L C Z x d W 9 0 O 0 N v b H V t b k N v d W 5 0 J n F 1 b 3 Q 7 O j E y L C Z x d W 9 0 O 0 t l e U N v b H V t b k 5 h b W V z J n F 1 b 3 Q 7 O l t d L C Z x d W 9 0 O 0 N v b H V t b k l k Z W 5 0 a X R p Z X M m c X V v d D s 6 W y Z x d W 9 0 O 0 9 k Y m M u R G F 0 Y V N v d X J j Z V x c L z E v Z H N u P V B J Q 0 F O Z X Q v U E l D Q U 5 l d C 9 B b m 5 1 Y W x S Z X B v c n Q v d G J s M j Y u e 1 l l Y X I s M H 0 m c X V v d D s s J n F 1 b 3 Q 7 T 2 R i Y y 5 E Y X R h U 2 9 1 c m N l X F w v M S 9 k c 2 4 9 U E l D Q U 5 l d C 9 Q S U N B T m V 0 L 0 F u b n V h b F J l c G 9 y d C 9 0 Y m w y N i 5 7 V H J h b n N w b 3 J 0 I G 9 y Z 2 F u a X N h d G l v b i B 0 e X B l L D F 9 J n F 1 b 3 Q 7 L C Z x d W 9 0 O 0 9 k Y m M u R G F 0 Y V N v d X J j Z V x c L z E v Z H N u P V B J Q 0 F O Z X Q v U E l D Q U 5 l d C 9 B b m 5 1 Y W x S Z X B v c n Q v d G J s M j Y u e 1 x 1 M D A z Y z E s M n 0 m c X V v d D s s J n F 1 b 3 Q 7 T 2 R i Y y 5 E Y X R h U 2 9 1 c m N l X F w v M S 9 k c 2 4 9 U E l D Q U 5 l d C 9 Q S U N B T m V 0 L 0 F u b n V h b F J l c G 9 y d C 9 0 Y m w y N i 5 7 X H U w M D N j M S A o J S k s M 3 0 m c X V v d D s s J n F 1 b 3 Q 7 T 2 R i Y y 5 E Y X R h U 2 9 1 c m N l X F w v M S 9 k c 2 4 9 U E l D Q U 5 l d C 9 Q S U N B T m V 0 L 0 F u b n V h b F J l c G 9 y d C 9 0 Y m w y N i 5 7 M S 0 0 L D R 9 J n F 1 b 3 Q 7 L C Z x d W 9 0 O 0 9 k Y m M u R G F 0 Y V N v d X J j Z V x c L z E v Z H N u P V B J Q 0 F O Z X Q v U E l D Q U 5 l d C 9 B b m 5 1 Y W x S Z X B v c n Q v d G J s M j Y u e z E t N C A o J S k s N X 0 m c X V v d D s s J n F 1 b 3 Q 7 T 2 R i Y y 5 E Y X R h U 2 9 1 c m N l X F w v M S 9 k c 2 4 9 U E l D Q U 5 l d C 9 Q S U N B T m V 0 L 0 F u b n V h b F J l c G 9 y d C 9 0 Y m w y N i 5 7 N S 0 x M C w 2 f S Z x d W 9 0 O y w m c X V v d D t P Z G J j L k R h d G F T b 3 V y Y 2 V c X C 8 x L 2 R z b j 1 Q S U N B T m V 0 L 1 B J Q 0 F O Z X Q v Q W 5 u d W F s U m V w b 3 J 0 L 3 R i b D I 2 L n s 1 L T E w I C g l K S w 3 f S Z x d W 9 0 O y w m c X V v d D t P Z G J j L k R h d G F T b 3 V y Y 2 V c X C 8 x L 2 R z b j 1 Q S U N B T m V 0 L 1 B J Q 0 F O Z X Q v Q W 5 u d W F s U m V w b 3 J 0 L 3 R i b D I 2 L n s x M S 0 x N S w 4 f S Z x d W 9 0 O y w m c X V v d D t P Z G J j L k R h d G F T b 3 V y Y 2 V c X C 8 x L 2 R z b j 1 Q S U N B T m V 0 L 1 B J Q 0 F O Z X Q v Q W 5 u d W F s U m V w b 3 J 0 L 3 R i b D I 2 L n s x M S 0 x N S A o J S k s O X 0 m c X V v d D s s J n F 1 b 3 Q 7 T 2 R i Y y 5 E Y X R h U 2 9 1 c m N l X F w v M S 9 k c 2 4 9 U E l D Q U 5 l d C 9 Q S U N B T m V 0 L 0 F u b n V h b F J l c G 9 y d C 9 0 Y m w y N i 5 7 V G 9 0 Y W w s M T B 9 J n F 1 b 3 Q 7 L C Z x d W 9 0 O 0 9 k Y m M u R G F 0 Y V N v d X J j Z V x c L z E v Z H N u P V B J Q 0 F O Z X Q v U E l D Q U 5 l d C 9 B b m 5 1 Y W x S Z X B v c n Q v d G J s M j Y u e 1 R v d G F s I C g l K S w x M X 0 m c X V v d D t d L C Z x d W 9 0 O 1 J l b G F 0 a W 9 u c 2 h p c E l u Z m 8 m c X V v d D s 6 W 1 1 9 I i A v P j w v U 3 R h Y m x l R W 5 0 c m l l c z 4 8 L 0 l 0 Z W 0 + P E l 0 Z W 0 + P E l 0 Z W 1 M b 2 N h d G l v b j 4 8 S X R l b V R 5 c G U + R m 9 y b X V s Y T w v S X R l b V R 5 c G U + P E l 0 Z W 1 Q Y X R o P l N l Y 3 R p b 2 4 x L 3 R i b D I 2 L 1 N v d X J j Z T w v S X R l b V B h d G g + P C 9 J d G V t T G 9 j Y X R p b 2 4 + P F N 0 Y W J s Z U V u d H J p Z X M g L z 4 8 L 0 l 0 Z W 0 + P E l 0 Z W 0 + P E l 0 Z W 1 M b 2 N h d G l v b j 4 8 S X R l b V R 5 c G U + R m 9 y b X V s Y T w v S X R l b V R 5 c G U + P E l 0 Z W 1 Q Y X R o P l N l Y 3 R p b 2 4 x L 3 R i b D I 2 L 1 B J Q 0 F O Z X R B b m 9 u X 0 R h d G F i Y X N l P C 9 J d G V t U G F 0 a D 4 8 L 0 l 0 Z W 1 M b 2 N h d G l v b j 4 8 U 3 R h Y m x l R W 5 0 c m l l c y A v P j w v S X R l b T 4 8 S X R l b T 4 8 S X R l b U x v Y 2 F 0 a W 9 u P j x J d G V t V H l w Z T 5 G b 3 J t d W x h P C 9 J d G V t V H l w Z T 4 8 S X R l b V B h d G g + U 2 V j d G l v b j E v d G J s M j Y v Z G J v X 1 N j a G V t Y T w v S X R l b V B h d G g + P C 9 J d G V t T G 9 j Y X R p b 2 4 + P F N 0 Y W J s Z U V u d H J p Z X M g L z 4 8 L 0 l 0 Z W 0 + P E l 0 Z W 0 + P E l 0 Z W 1 M b 2 N h d G l v b j 4 8 S X R l b V R 5 c G U + R m 9 y b X V s Y T w v S X R l b V R 5 c G U + P E l 0 Z W 1 Q Y X R o P l N l Y 3 R p b 2 4 x L 3 R i b D I 2 L 3 R i b D I 2 X 1 R h Y m x l P C 9 J d G V t U G F 0 a D 4 8 L 0 l 0 Z W 1 M b 2 N h d G l v b j 4 8 U 3 R h Y m x l R W 5 0 c m l l c y A v P j w v S X R l b T 4 8 S X R l b T 4 8 S X R l b U x v Y 2 F 0 a W 9 u P j x J d G V t V H l w Z T 5 G b 3 J t d W x h P C 9 J d G V t V H l w Z T 4 8 S X R l b V B h d G g + U 2 V j d G l v b j E v d G J s M j Y v U 2 9 y d G V k J T I w U m 9 3 c z w v S X R l b V B h d G g + P C 9 J d G V t T G 9 j Y X R p b 2 4 + P F N 0 Y W J s Z U V u d H J p Z X M g L z 4 8 L 0 l 0 Z W 0 + P E l 0 Z W 0 + P E l 0 Z W 1 M b 2 N h d G l v b j 4 8 S X R l b V R 5 c G U + R m 9 y b X V s Y T w v S X R l b V R 5 c G U + P E l 0 Z W 1 Q Y X R o P l N l Y 3 R p b 2 4 x L 3 R i b D I 2 L 1 J l b W 9 2 Z W Q l M j B D b 2 x 1 b W 5 z P C 9 J d G V t U G F 0 a D 4 8 L 0 l 0 Z W 1 M b 2 N h d G l v b j 4 8 U 3 R h Y m x l R W 5 0 c m l l c y A v P j w v S X R l b T 4 8 S X R l b T 4 8 S X R l b U x v Y 2 F 0 a W 9 u P j x J d G V t V H l w Z T 5 G b 3 J t d W x h P C 9 J d G V t V H l w Z T 4 8 S X R l b V B h d G g + U 2 V j d G l v b j E v d G J s M j c 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I 3 I i A v P j x F b n R y e S B U e X B l P S J G a W x s Z W R D b 2 1 w b G V 0 Z V J l c 3 V s d F R v V 2 9 y a 3 N o Z W V 0 I i B W Y W x 1 Z T 0 i b D E i I C 8 + P E V u d H J 5 I F R 5 c G U 9 I l J l Y 2 9 2 Z X J 5 V G F y Z 2 V 0 U 2 h l Z X Q i I F Z h b H V l P S J z U 2 h l Z X Q 2 I i A v P j x F b n R y e S B U e X B l P S J S Z W N v d m V y e V R h c m d l d E N v b H V t b i I g V m F s d W U 9 I m w x I i A v P j x F b n R y e S B U e X B l P S J S Z W N v d m V y e V R h c m d l d F J v d y I g V m F s d W U 9 I m w x I i A v P j x F b n R y e S B U e X B l P S J G a W x s T G F z d F V w Z G F 0 Z W Q i I F Z h b H V l P S J k M j A y M C 0 x M C 0 y O V Q x N j o x M D o y O S 4 0 N D c 1 M j Y z W i I g L z 4 8 R W 5 0 c n k g V H l w Z T 0 i R m l s b E V y c m 9 y Q 2 9 1 b n Q i I F Z h b H V l P S J s M C I g L z 4 8 R W 5 0 c n k g V H l w Z T 0 i R m l s b E V y c m 9 y Q 2 9 k Z S I g V m F s d W U 9 I n N V b m t u b 3 d u I i A v P j x F b n R y e S B U e X B l P S J G a W x s Q 2 9 1 b n Q i I F Z h b H V l P S J s M T Q i I C 8 + P E V u d H J 5 I F R 5 c G U 9 I l F 1 Z X J 5 S U Q i I F Z h b H V l P S J z M z V h M j I 2 Z W Q t M m E 3 Y i 0 0 M 2 M 0 L W E 0 Y j Y t Y z V l O W U y Z T M y Z W E z I i A v P j x F b n R y e S B U e X B l P S J G a W x s Q 2 9 s d W 1 u V H l w Z X M i I F Z h b H V l P S J z Q m d J R 0 F n W U N C Z 0 l H Q W d Z P S I g L z 4 8 R W 5 0 c n k g V H l w Z T 0 i Q W R k Z W R U b 0 R h d G F N b 2 R l b C I g V m F s d W U 9 I m w w I i A v P j x F b n R y e S B U e X B l P S J G a W x s Q 2 9 s d W 1 u T m F t Z X M i I F Z h b H V l P S J z W y Z x d W 9 0 O 0 R p Y W d u b 3 N 0 a W M g Z 3 J v d X A 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y N y 5 7 R G l h Z 2 5 v c 3 R p Y y B n c m 9 1 c C w w f S Z x d W 9 0 O y w m c X V v d D t P Z G J j L k R h d G F T b 3 V y Y 2 V c X C 8 x L 2 R z b j 1 Q S U N B T m V 0 L 1 B J Q 0 F O Z X Q v Q W 5 u d W F s U m V w b 3 J 0 L 3 R i b D I 3 L n t c d T A w M 2 M x L D F 9 J n F 1 b 3 Q 7 L C Z x d W 9 0 O 0 9 k Y m M u R G F 0 Y V N v d X J j Z V x c L z E v Z H N u P V B J Q 0 F O Z X Q v U E l D Q U 5 l d C 9 B b m 5 1 Y W x S Z X B v c n Q v d G J s M j c u e 1 x 1 M D A z Y z E g K C U p L D J 9 J n F 1 b 3 Q 7 L C Z x d W 9 0 O 0 9 k Y m M u R G F 0 Y V N v d X J j Z V x c L z E v Z H N u P V B J Q 0 F O Z X Q v U E l D Q U 5 l d C 9 B b m 5 1 Y W x S Z X B v c n Q v d G J s M j c u e z E t N C w z f S Z x d W 9 0 O y w m c X V v d D t P Z G J j L k R h d G F T b 3 V y Y 2 V c X C 8 x L 2 R z b j 1 Q S U N B T m V 0 L 1 B J Q 0 F O Z X Q v Q W 5 u d W F s U m V w b 3 J 0 L 3 R i b D I 3 L n s x L T Q g K C U p L D R 9 J n F 1 b 3 Q 7 L C Z x d W 9 0 O 0 9 k Y m M u R G F 0 Y V N v d X J j Z V x c L z E v Z H N u P V B J Q 0 F O Z X Q v U E l D Q U 5 l d C 9 B b m 5 1 Y W x S Z X B v c n Q v d G J s M j c u e z U t M T A s N X 0 m c X V v d D s s J n F 1 b 3 Q 7 T 2 R i Y y 5 E Y X R h U 2 9 1 c m N l X F w v M S 9 k c 2 4 9 U E l D Q U 5 l d C 9 Q S U N B T m V 0 L 0 F u b n V h b F J l c G 9 y d C 9 0 Y m w y N y 5 7 N S 0 x M C A o J S k s N n 0 m c X V v d D s s J n F 1 b 3 Q 7 T 2 R i Y y 5 E Y X R h U 2 9 1 c m N l X F w v M S 9 k c 2 4 9 U E l D Q U 5 l d C 9 Q S U N B T m V 0 L 0 F u b n V h b F J l c G 9 y d C 9 0 Y m w y N y 5 7 M T E t M T U s N 3 0 m c X V v d D s s J n F 1 b 3 Q 7 T 2 R i Y y 5 E Y X R h U 2 9 1 c m N l X F w v M S 9 k c 2 4 9 U E l D Q U 5 l d C 9 Q S U N B T m V 0 L 0 F u b n V h b F J l c G 9 y d C 9 0 Y m w y N y 5 7 M T E t M T U g K C U p L D h 9 J n F 1 b 3 Q 7 L C Z x d W 9 0 O 0 9 k Y m M u R G F 0 Y V N v d X J j Z V x c L z E v Z H N u P V B J Q 0 F O Z X Q v U E l D Q U 5 l d C 9 B b m 5 1 Y W x S Z X B v c n Q v d G J s M j c u e 1 R v d G F s L D l 9 J n F 1 b 3 Q 7 L C Z x d W 9 0 O 0 9 k Y m M u R G F 0 Y V N v d X J j Z V x c L z E v Z H N u P V B J Q 0 F O Z X Q v U E l D Q U 5 l d C 9 B b m 5 1 Y W x S Z X B v c n Q v d G J s M j c u e 1 R v d G F s I C g l K S w x M H 0 m c X V v d D t d L C Z x d W 9 0 O 0 N v b H V t b k N v d W 5 0 J n F 1 b 3 Q 7 O j E x L C Z x d W 9 0 O 0 t l e U N v b H V t b k 5 h b W V z J n F 1 b 3 Q 7 O l t d L C Z x d W 9 0 O 0 N v b H V t b k l k Z W 5 0 a X R p Z X M m c X V v d D s 6 W y Z x d W 9 0 O 0 9 k Y m M u R G F 0 Y V N v d X J j Z V x c L z E v Z H N u P V B J Q 0 F O Z X Q v U E l D Q U 5 l d C 9 B b m 5 1 Y W x S Z X B v c n Q v d G J s M j c u e 0 R p Y W d u b 3 N 0 a W M g Z 3 J v d X A s M H 0 m c X V v d D s s J n F 1 b 3 Q 7 T 2 R i Y y 5 E Y X R h U 2 9 1 c m N l X F w v M S 9 k c 2 4 9 U E l D Q U 5 l d C 9 Q S U N B T m V 0 L 0 F u b n V h b F J l c G 9 y d C 9 0 Y m w y N y 5 7 X H U w M D N j M S w x f S Z x d W 9 0 O y w m c X V v d D t P Z G J j L k R h d G F T b 3 V y Y 2 V c X C 8 x L 2 R z b j 1 Q S U N B T m V 0 L 1 B J Q 0 F O Z X Q v Q W 5 u d W F s U m V w b 3 J 0 L 3 R i b D I 3 L n t c d T A w M 2 M x I C g l K S w y f S Z x d W 9 0 O y w m c X V v d D t P Z G J j L k R h d G F T b 3 V y Y 2 V c X C 8 x L 2 R z b j 1 Q S U N B T m V 0 L 1 B J Q 0 F O Z X Q v Q W 5 u d W F s U m V w b 3 J 0 L 3 R i b D I 3 L n s x L T Q s M 3 0 m c X V v d D s s J n F 1 b 3 Q 7 T 2 R i Y y 5 E Y X R h U 2 9 1 c m N l X F w v M S 9 k c 2 4 9 U E l D Q U 5 l d C 9 Q S U N B T m V 0 L 0 F u b n V h b F J l c G 9 y d C 9 0 Y m w y N y 5 7 M S 0 0 I C g l K S w 0 f S Z x d W 9 0 O y w m c X V v d D t P Z G J j L k R h d G F T b 3 V y Y 2 V c X C 8 x L 2 R z b j 1 Q S U N B T m V 0 L 1 B J Q 0 F O Z X Q v Q W 5 u d W F s U m V w b 3 J 0 L 3 R i b D I 3 L n s 1 L T E w L D V 9 J n F 1 b 3 Q 7 L C Z x d W 9 0 O 0 9 k Y m M u R G F 0 Y V N v d X J j Z V x c L z E v Z H N u P V B J Q 0 F O Z X Q v U E l D Q U 5 l d C 9 B b m 5 1 Y W x S Z X B v c n Q v d G J s M j c u e z U t M T A g K C U p L D Z 9 J n F 1 b 3 Q 7 L C Z x d W 9 0 O 0 9 k Y m M u R G F 0 Y V N v d X J j Z V x c L z E v Z H N u P V B J Q 0 F O Z X Q v U E l D Q U 5 l d C 9 B b m 5 1 Y W x S Z X B v c n Q v d G J s M j c u e z E x L T E 1 L D d 9 J n F 1 b 3 Q 7 L C Z x d W 9 0 O 0 9 k Y m M u R G F 0 Y V N v d X J j Z V x c L z E v Z H N u P V B J Q 0 F O Z X Q v U E l D Q U 5 l d C 9 B b m 5 1 Y W x S Z X B v c n Q v d G J s M j c u e z E x L T E 1 I C g l K S w 4 f S Z x d W 9 0 O y w m c X V v d D t P Z G J j L k R h d G F T b 3 V y Y 2 V c X C 8 x L 2 R z b j 1 Q S U N B T m V 0 L 1 B J Q 0 F O Z X Q v Q W 5 u d W F s U m V w b 3 J 0 L 3 R i b D I 3 L n t U b 3 R h b C w 5 f S Z x d W 9 0 O y w m c X V v d D t P Z G J j L k R h d G F T b 3 V y Y 2 V c X C 8 x L 2 R z b j 1 Q S U N B T m V 0 L 1 B J Q 0 F O Z X Q v Q W 5 u d W F s U m V w b 3 J 0 L 3 R i b D I 3 L n t U b 3 R h b C A o J S k s M T B 9 J n F 1 b 3 Q 7 X S w m c X V v d D t S Z W x h d G l v b n N o a X B J b m Z v J n F 1 b 3 Q 7 O l t d f S I g L z 4 8 L 1 N 0 Y W J s Z U V u d H J p Z X M + P C 9 J d G V t P j x J d G V t P j x J d G V t T G 9 j Y X R p b 2 4 + P E l 0 Z W 1 U e X B l P k Z v c m 1 1 b G E 8 L 0 l 0 Z W 1 U e X B l P j x J d G V t U G F 0 a D 5 T Z W N 0 a W 9 u M S 9 0 Y m w y N y 9 T b 3 V y Y 2 U 8 L 0 l 0 Z W 1 Q Y X R o P j w v S X R l b U x v Y 2 F 0 a W 9 u P j x T d G F i b G V F b n R y a W V z I C 8 + P C 9 J d G V t P j x J d G V t P j x J d G V t T G 9 j Y X R p b 2 4 + P E l 0 Z W 1 U e X B l P k Z v c m 1 1 b G E 8 L 0 l 0 Z W 1 U e X B l P j x J d G V t U G F 0 a D 5 T Z W N 0 a W 9 u M S 9 0 Y m w y N y 9 Q S U N B T m V 0 Q W 5 v b l 9 E Y X R h Y m F z Z T w v S X R l b V B h d G g + P C 9 J d G V t T G 9 j Y X R p b 2 4 + P F N 0 Y W J s Z U V u d H J p Z X M g L z 4 8 L 0 l 0 Z W 0 + P E l 0 Z W 0 + P E l 0 Z W 1 M b 2 N h d G l v b j 4 8 S X R l b V R 5 c G U + R m 9 y b X V s Y T w v S X R l b V R 5 c G U + P E l 0 Z W 1 Q Y X R o P l N l Y 3 R p b 2 4 x L 3 R i b D I 3 L 2 R i b 1 9 T Y 2 h l b W E 8 L 0 l 0 Z W 1 Q Y X R o P j w v S X R l b U x v Y 2 F 0 a W 9 u P j x T d G F i b G V F b n R y a W V z I C 8 + P C 9 J d G V t P j x J d G V t P j x J d G V t T G 9 j Y X R p b 2 4 + P E l 0 Z W 1 U e X B l P k Z v c m 1 1 b G E 8 L 0 l 0 Z W 1 U e X B l P j x J d G V t U G F 0 a D 5 T Z W N 0 a W 9 u M S 9 0 Y m w y N y 9 0 Y m w y N 1 9 U Y W J s Z T w v S X R l b V B h d G g + P C 9 J d G V t T G 9 j Y X R p b 2 4 + P F N 0 Y W J s Z U V u d H J p Z X M g L z 4 8 L 0 l 0 Z W 0 + P E l 0 Z W 0 + P E l 0 Z W 1 M b 2 N h d G l v b j 4 8 S X R l b V R 5 c G U + R m 9 y b X V s Y T w v S X R l b V R 5 c G U + P E l 0 Z W 1 Q Y X R o P l N l Y 3 R p b 2 4 x L 3 R i b D I 3 L 1 N v c n R l Z C U y M F J v d 3 M 8 L 0 l 0 Z W 1 Q Y X R o P j w v S X R l b U x v Y 2 F 0 a W 9 u P j x T d G F i b G V F b n R y a W V z I C 8 + P C 9 J d G V t P j x J d G V t P j x J d G V t T G 9 j Y X R p b 2 4 + P E l 0 Z W 1 U e X B l P k Z v c m 1 1 b G E 8 L 0 l 0 Z W 1 U e X B l P j x J d G V t U G F 0 a D 5 T Z W N 0 a W 9 u M S 9 0 Y m w y N y 9 S Z W 1 v d m V k J T I w Q 2 9 s d W 1 u c z w v S X R l b V B h d G g + P C 9 J d G V t T G 9 j Y X R p b 2 4 + P F N 0 Y W J s Z U V u d H J p Z X M g L z 4 8 L 0 l 0 Z W 0 + P E l 0 Z W 0 + P E l 0 Z W 1 M b 2 N h d G l v b j 4 8 S X R l b V R 5 c G U + R m 9 y b X V s Y T w v S X R l b V R 5 c G U + P E l 0 Z W 1 Q Y X R o P l N l Y 3 R p b 2 4 x L 3 R i b D I 3 Y 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0 Y m w y N 2 E i I C 8 + P E V u d H J 5 I F R 5 c G U 9 I k Z p b G x l Z E N v b X B s Z X R l U m V z d W x 0 V G 9 X b 3 J r c 2 h l Z X Q i I F Z h b H V l P S J s M S I g L z 4 8 R W 5 0 c n k g V H l w Z T 0 i U m V j b 3 Z l c n l U Y X J n Z X R T a G V l d C I g V m F s d W U 9 I n N T a G V l d D c i I C 8 + P E V u d H J 5 I F R 5 c G U 9 I l J l Y 2 9 2 Z X J 5 V G F y Z 2 V 0 Q 2 9 s d W 1 u I i B W Y W x 1 Z T 0 i b D E i I C 8 + P E V u d H J 5 I F R 5 c G U 9 I l J l Y 2 9 2 Z X J 5 V G F y Z 2 V 0 U m 9 3 I i B W Y W x 1 Z T 0 i b D E i I C 8 + P E V u d H J 5 I F R 5 c G U 9 I k Z p b G x M Y X N 0 V X B k Y X R l Z C I g V m F s d W U 9 I m Q y M D I w L T E w L T I 5 V D E 2 O j E w O j I 5 L j c x M D Y x M j d a I i A v P j x F b n R y e S B U e X B l P S J G a W x s R X J y b 3 J D b 3 V u d C I g V m F s d W U 9 I m w w I i A v P j x F b n R y e S B U e X B l P S J G a W x s R X J y b 3 J D b 2 R l I i B W Y W x 1 Z T 0 i c 1 V u a 2 5 v d 2 4 i I C 8 + P E V u d H J 5 I F R 5 c G U 9 I k Z p b G x D b 3 V u d C I g V m F s d W U 9 I m w x N S I g L z 4 8 R W 5 0 c n k g V H l w Z T 0 i U X V l c n l J R C I g V m F s d W U 9 I n M 3 O T U 5 N 2 E 2 Y S 0 1 O D U 0 L T R l M z I t O T g 3 Y S 0 3 N z g y Y j g y O G J l N j g i I C 8 + P E V u d H J 5 I F R 5 c G U 9 I k Z p b G x D b 2 x 1 b W 5 U e X B l c y I g V m F s d W U 9 I n N C Z 0 l H Q W d Z Q 0 J n S U d B Z 1 k 9 I i A v P j x F b n R y e S B U e X B l P S J B Z G R l Z F R v R G F 0 Y U 1 v Z G V s I i B W Y W x 1 Z T 0 i b D A i I C 8 + P E V u d H J 5 I F R 5 c G U 9 I k Z p b G x D b 2 x 1 b W 5 O Y W 1 l c y I g V m F s d W U 9 I n N b J n F 1 b 3 Q 7 R G l h Z 2 5 v c 3 R p Y y B n c m 9 1 c C Z x d W 9 0 O y w m c X V v d D t c d T A w M 2 M x J n F 1 b 3 Q 7 L C Z x d W 9 0 O 1 x 1 M D A z Y z E g K C U p J n F 1 b 3 Q 7 L C Z x d W 9 0 O z E t N C Z x d W 9 0 O y w m c X V v d D s x L T Q g K C U p J n F 1 b 3 Q 7 L C Z x d W 9 0 O z U t M T A m c X V v d D s s J n F 1 b 3 Q 7 N S 0 x M C A o J S k m c X V v d D s s J n F 1 b 3 Q 7 M T E t M T U m c X V v d D s s J n F 1 b 3 Q 7 M T E t M T U g K C U p J n F 1 b 3 Q 7 L C Z x d W 9 0 O 1 R v d G F s J n F 1 b 3 Q 7 L C Z x d W 9 0 O 1 R v d G F s I C g l K 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3 R i b D I 3 Y S 5 7 R G l h Z 2 5 v c 3 R p Y y B n c m 9 1 c C w w f S Z x d W 9 0 O y w m c X V v d D t P Z G J j L k R h d G F T b 3 V y Y 2 V c X C 8 x L 2 R z b j 1 Q S U N B T m V 0 L 1 B J Q 0 F O Z X Q v Q W 5 u d W F s U m V w b 3 J 0 L 3 R i b D I 3 Y S 5 7 X H U w M D N j M S w x f S Z x d W 9 0 O y w m c X V v d D t P Z G J j L k R h d G F T b 3 V y Y 2 V c X C 8 x L 2 R z b j 1 Q S U N B T m V 0 L 1 B J Q 0 F O Z X Q v Q W 5 u d W F s U m V w b 3 J 0 L 3 R i b D I 3 Y S 5 7 X H U w M D N j M S A o J S k s M n 0 m c X V v d D s s J n F 1 b 3 Q 7 T 2 R i Y y 5 E Y X R h U 2 9 1 c m N l X F w v M S 9 k c 2 4 9 U E l D Q U 5 l d C 9 Q S U N B T m V 0 L 0 F u b n V h b F J l c G 9 y d C 9 0 Y m w y N 2 E u e z E t N C w z f S Z x d W 9 0 O y w m c X V v d D t P Z G J j L k R h d G F T b 3 V y Y 2 V c X C 8 x L 2 R z b j 1 Q S U N B T m V 0 L 1 B J Q 0 F O Z X Q v Q W 5 u d W F s U m V w b 3 J 0 L 3 R i b D I 3 Y S 5 7 M S 0 0 I C g l K S w 0 f S Z x d W 9 0 O y w m c X V v d D t P Z G J j L k R h d G F T b 3 V y Y 2 V c X C 8 x L 2 R z b j 1 Q S U N B T m V 0 L 1 B J Q 0 F O Z X Q v Q W 5 u d W F s U m V w b 3 J 0 L 3 R i b D I 3 Y S 5 7 N S 0 x M C w 1 f S Z x d W 9 0 O y w m c X V v d D t P Z G J j L k R h d G F T b 3 V y Y 2 V c X C 8 x L 2 R z b j 1 Q S U N B T m V 0 L 1 B J Q 0 F O Z X Q v Q W 5 u d W F s U m V w b 3 J 0 L 3 R i b D I 3 Y S 5 7 N S 0 x M C A o J S k s N n 0 m c X V v d D s s J n F 1 b 3 Q 7 T 2 R i Y y 5 E Y X R h U 2 9 1 c m N l X F w v M S 9 k c 2 4 9 U E l D Q U 5 l d C 9 Q S U N B T m V 0 L 0 F u b n V h b F J l c G 9 y d C 9 0 Y m w y N 2 E u e z E x L T E 1 L D d 9 J n F 1 b 3 Q 7 L C Z x d W 9 0 O 0 9 k Y m M u R G F 0 Y V N v d X J j Z V x c L z E v Z H N u P V B J Q 0 F O Z X Q v U E l D Q U 5 l d C 9 B b m 5 1 Y W x S Z X B v c n Q v d G J s M j d h L n s x M S 0 x N S A o J S k s O H 0 m c X V v d D s s J n F 1 b 3 Q 7 T 2 R i Y y 5 E Y X R h U 2 9 1 c m N l X F w v M S 9 k c 2 4 9 U E l D Q U 5 l d C 9 Q S U N B T m V 0 L 0 F u b n V h b F J l c G 9 y d C 9 0 Y m w y N 2 E u e 1 R v d G F s L D l 9 J n F 1 b 3 Q 7 L C Z x d W 9 0 O 0 9 k Y m M u R G F 0 Y V N v d X J j Z V x c L z E v Z H N u P V B J Q 0 F O Z X Q v U E l D Q U 5 l d C 9 B b m 5 1 Y W x S Z X B v c n Q v d G J s M j d h L n t U b 3 R h b C A o J S k s M T B 9 J n F 1 b 3 Q 7 X S w m c X V v d D t D b 2 x 1 b W 5 D b 3 V u d C Z x d W 9 0 O z o x M S w m c X V v d D t L Z X l D b 2 x 1 b W 5 O Y W 1 l c y Z x d W 9 0 O z p b X S w m c X V v d D t D b 2 x 1 b W 5 J Z G V u d G l 0 a W V z J n F 1 b 3 Q 7 O l s m c X V v d D t P Z G J j L k R h d G F T b 3 V y Y 2 V c X C 8 x L 2 R z b j 1 Q S U N B T m V 0 L 1 B J Q 0 F O Z X Q v Q W 5 u d W F s U m V w b 3 J 0 L 3 R i b D I 3 Y S 5 7 R G l h Z 2 5 v c 3 R p Y y B n c m 9 1 c C w w f S Z x d W 9 0 O y w m c X V v d D t P Z G J j L k R h d G F T b 3 V y Y 2 V c X C 8 x L 2 R z b j 1 Q S U N B T m V 0 L 1 B J Q 0 F O Z X Q v Q W 5 u d W F s U m V w b 3 J 0 L 3 R i b D I 3 Y S 5 7 X H U w M D N j M S w x f S Z x d W 9 0 O y w m c X V v d D t P Z G J j L k R h d G F T b 3 V y Y 2 V c X C 8 x L 2 R z b j 1 Q S U N B T m V 0 L 1 B J Q 0 F O Z X Q v Q W 5 u d W F s U m V w b 3 J 0 L 3 R i b D I 3 Y S 5 7 X H U w M D N j M S A o J S k s M n 0 m c X V v d D s s J n F 1 b 3 Q 7 T 2 R i Y y 5 E Y X R h U 2 9 1 c m N l X F w v M S 9 k c 2 4 9 U E l D Q U 5 l d C 9 Q S U N B T m V 0 L 0 F u b n V h b F J l c G 9 y d C 9 0 Y m w y N 2 E u e z E t N C w z f S Z x d W 9 0 O y w m c X V v d D t P Z G J j L k R h d G F T b 3 V y Y 2 V c X C 8 x L 2 R z b j 1 Q S U N B T m V 0 L 1 B J Q 0 F O Z X Q v Q W 5 u d W F s U m V w b 3 J 0 L 3 R i b D I 3 Y S 5 7 M S 0 0 I C g l K S w 0 f S Z x d W 9 0 O y w m c X V v d D t P Z G J j L k R h d G F T b 3 V y Y 2 V c X C 8 x L 2 R z b j 1 Q S U N B T m V 0 L 1 B J Q 0 F O Z X Q v Q W 5 u d W F s U m V w b 3 J 0 L 3 R i b D I 3 Y S 5 7 N S 0 x M C w 1 f S Z x d W 9 0 O y w m c X V v d D t P Z G J j L k R h d G F T b 3 V y Y 2 V c X C 8 x L 2 R z b j 1 Q S U N B T m V 0 L 1 B J Q 0 F O Z X Q v Q W 5 u d W F s U m V w b 3 J 0 L 3 R i b D I 3 Y S 5 7 N S 0 x M C A o J S k s N n 0 m c X V v d D s s J n F 1 b 3 Q 7 T 2 R i Y y 5 E Y X R h U 2 9 1 c m N l X F w v M S 9 k c 2 4 9 U E l D Q U 5 l d C 9 Q S U N B T m V 0 L 0 F u b n V h b F J l c G 9 y d C 9 0 Y m w y N 2 E u e z E x L T E 1 L D d 9 J n F 1 b 3 Q 7 L C Z x d W 9 0 O 0 9 k Y m M u R G F 0 Y V N v d X J j Z V x c L z E v Z H N u P V B J Q 0 F O Z X Q v U E l D Q U 5 l d C 9 B b m 5 1 Y W x S Z X B v c n Q v d G J s M j d h L n s x M S 0 x N S A o J S k s O H 0 m c X V v d D s s J n F 1 b 3 Q 7 T 2 R i Y y 5 E Y X R h U 2 9 1 c m N l X F w v M S 9 k c 2 4 9 U E l D Q U 5 l d C 9 Q S U N B T m V 0 L 0 F u b n V h b F J l c G 9 y d C 9 0 Y m w y N 2 E u e 1 R v d G F s L D l 9 J n F 1 b 3 Q 7 L C Z x d W 9 0 O 0 9 k Y m M u R G F 0 Y V N v d X J j Z V x c L z E v Z H N u P V B J Q 0 F O Z X Q v U E l D Q U 5 l d C 9 B b m 5 1 Y W x S Z X B v c n Q v d G J s M j d h L n t U b 3 R h b C A o J S k s M T B 9 J n F 1 b 3 Q 7 X S w m c X V v d D t S Z W x h d G l v b n N o a X B J b m Z v J n F 1 b 3 Q 7 O l t d f S I g L z 4 8 L 1 N 0 Y W J s Z U V u d H J p Z X M + P C 9 J d G V t P j x J d G V t P j x J d G V t T G 9 j Y X R p b 2 4 + P E l 0 Z W 1 U e X B l P k Z v c m 1 1 b G E 8 L 0 l 0 Z W 1 U e X B l P j x J d G V t U G F 0 a D 5 T Z W N 0 a W 9 u M S 9 0 Y m w y N 2 E v U 2 9 1 c m N l P C 9 J d G V t U G F 0 a D 4 8 L 0 l 0 Z W 1 M b 2 N h d G l v b j 4 8 U 3 R h Y m x l R W 5 0 c m l l c y A v P j w v S X R l b T 4 8 S X R l b T 4 8 S X R l b U x v Y 2 F 0 a W 9 u P j x J d G V t V H l w Z T 5 G b 3 J t d W x h P C 9 J d G V t V H l w Z T 4 8 S X R l b V B h d G g + U 2 V j d G l v b j E v d G J s M j d h L 1 B J Q 0 F O Z X R B b m 9 u X 0 R h d G F i Y X N l P C 9 J d G V t U G F 0 a D 4 8 L 0 l 0 Z W 1 M b 2 N h d G l v b j 4 8 U 3 R h Y m x l R W 5 0 c m l l c y A v P j w v S X R l b T 4 8 S X R l b T 4 8 S X R l b U x v Y 2 F 0 a W 9 u P j x J d G V t V H l w Z T 5 G b 3 J t d W x h P C 9 J d G V t V H l w Z T 4 8 S X R l b V B h d G g + U 2 V j d G l v b j E v d G J s M j d h L 2 R i b 1 9 T Y 2 h l b W E 8 L 0 l 0 Z W 1 Q Y X R o P j w v S X R l b U x v Y 2 F 0 a W 9 u P j x T d G F i b G V F b n R y a W V z I C 8 + P C 9 J d G V t P j x J d G V t P j x J d G V t T G 9 j Y X R p b 2 4 + P E l 0 Z W 1 U e X B l P k Z v c m 1 1 b G E 8 L 0 l 0 Z W 1 U e X B l P j x J d G V t U G F 0 a D 5 T Z W N 0 a W 9 u M S 9 0 Y m w y N 2 E v d G J s M j d h X 1 R h Y m x l P C 9 J d G V t U G F 0 a D 4 8 L 0 l 0 Z W 1 M b 2 N h d G l v b j 4 8 U 3 R h Y m x l R W 5 0 c m l l c y A v P j w v S X R l b T 4 8 S X R l b T 4 8 S X R l b U x v Y 2 F 0 a W 9 u P j x J d G V t V H l w Z T 5 G b 3 J t d W x h P C 9 J d G V t V H l w Z T 4 8 S X R l b V B h d G g + U 2 V j d G l v b j E v d G J s M j d h L 1 N v c n R l Z C U y M F J v d 3 M 8 L 0 l 0 Z W 1 Q Y X R o P j w v S X R l b U x v Y 2 F 0 a W 9 u P j x T d G F i b G V F b n R y a W V z I C 8 + P C 9 J d G V t P j x J d G V t P j x J d G V t T G 9 j Y X R p b 2 4 + P E l 0 Z W 1 U e X B l P k Z v c m 1 1 b G E 8 L 0 l 0 Z W 1 U e X B l P j x J d G V t U G F 0 a D 5 T Z W N 0 a W 9 u M S 9 0 Y m w y N 2 E v U m V t b 3 Z l Z C U y M E N v b H V t b n M 8 L 0 l 0 Z W 1 Q Y X R o P j w v S X R l b U x v Y 2 F 0 a W 9 u P j x T d G F i b G V F b n R y a W V z I C 8 + P C 9 J d G V t P j x J d G V t P j x J d G V t T G 9 j Y X R p b 2 4 + P E l 0 Z W 1 U e X B l P k Z v c m 1 1 b G E 8 L 0 l 0 Z W 1 U e X B l P j x J d G V t U G F 0 a D 5 T Z W N 0 a W 9 u M S 9 0 Y m w y O 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j g 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M Y X N 0 V X B k Y X R l Z C I g V m F s d W U 9 I m Q y M D I w L T E w L T I 5 V D E 2 O j E w O j I 5 L j k 5 N T g 1 M D F a I i A v P j x F b n R y e S B U e X B l P S J G a W x s R X J y b 3 J D b 3 V u d C I g V m F s d W U 9 I m w w I i A v P j x F b n R y e S B U e X B l P S J G a W x s R X J y b 3 J D b 2 R l I i B W Y W x 1 Z T 0 i c 1 V u a 2 5 v d 2 4 i I C 8 + P E V u d H J 5 I F R 5 c G U 9 I l F 1 Z X J 5 S U Q i I F Z h b H V l P S J z Z m U 2 N z Z m Z G Q t O D I 0 Y S 0 0 N W E 3 L W E 4 Z j g t N j I w O G Y 3 M T g 5 M j k 0 I i A v P j x F b n R y e S B U e X B l P S J G a W x s Q 2 9 s d W 1 u V H l w Z X M i I F Z h b H V l P S J z Q m d Z Q 0 J n S U d B Z 1 l D Q m d J R 0 F n W U N C Z z 0 9 I i A v P j x F b n R y e S B U e X B l P S J G a W x s Q 2 9 1 b n Q i I F Z h b H V l P S J s M T A w I i A v P j x F b n R y e S B U e X B l P S J G a W x s Q 2 9 s d W 1 u T m F t Z X M i I F Z h b H V l P S J z W y Z x d W 9 0 O 1 l l Y X I m c X V v d D s s J n F 1 b 3 Q 7 T 3 J n Y W 5 p c 2 F 0 a W 9 u J n F 1 b 3 Q 7 L C Z x d W 9 0 O 1 B J Q 1 U m c X V v d D s s J n F 1 b 3 Q 7 U E l D V S A o J S k m c X V v d D s s J n F 1 b 3 Q 7 Q 2 V u d H J h b G l z Z W Q g d H J h b n N w b 3 J 0 I H N l c n Z p Y 2 U g K F B J Q y k m c X V v d D s s J n F 1 b 3 Q 7 Q 2 V u d H J h b G l z Z W Q g d H J h b n N w b 3 J 0 I H N l c n Z p Y 2 U g K F B J Q y k g K C U p J n F 1 b 3 Q 7 L C Z x d W 9 0 O 1 R y Y W 5 z c G 9 y d C B 0 Z W F t I G Z y b 2 0 g b m V v b m F 0 Z X M m c X V v d D s s J n F 1 b 3 Q 7 V H J h b n N w b 3 J 0 I H R l Y W 0 g Z n J v b S B u Z W 9 u Y X R l c y A o J S k m c X V v d D s s J n F 1 b 3 Q 7 T 3 R o Z X I g c 3 B l Y 2 l h b G l z d C B 0 Z W F t J n F 1 b 3 Q 7 L C Z x d W 9 0 O 0 9 0 a G V y I H N w Z W N p Y W x p c 3 Q g d G V h b S A o J S k m c X V v d D s s J n F 1 b 3 Q 7 T m 9 u L X N w Z W N p Y W x p c 3 Q g d G V h b S Z x d W 9 0 O y w m c X V v d D t O b 2 4 t c 3 B l Y 2 l h b G l z d C B 0 Z W F t I C g l K S Z x d W 9 0 O y w m c X V v d D t V b m t u b 3 d u J n F 1 b 3 Q 7 L C Z x d W 9 0 O 1 V u a 2 5 v d 2 4 g K C U p J n F 1 b 3 Q 7 L C Z x d W 9 0 O 1 R v d G F s J n F 1 b 3 Q 7 L C Z x d W 9 0 O 1 R v d G F s I C g l K S Z x d W 9 0 O 1 0 i I C 8 + P E V u d H J 5 I F R 5 c G U 9 I k Z p b G x T d G F 0 d X M i I F Z h b H V l P S J z Q 2 9 t c G x l d G U i I C 8 + P E V u d H J 5 I F R 5 c G U 9 I k F k Z G V k V G 9 E Y X R h T W 9 k Z W w i I F Z h b H V l P S J s M C I g L z 4 8 R W 5 0 c n k g V H l w Z T 0 i U m V s Y X R p b 2 5 z a G l w S W 5 m b 0 N v b n R h a W 5 l c i I g V m F s d W U 9 I n N 7 J n F 1 b 3 Q 7 Y 2 9 s d W 1 u Q 2 9 1 b n Q m c X V v d D s 6 M T Y s J n F 1 b 3 Q 7 a 2 V 5 Q 2 9 s d W 1 u T m F t Z X M m c X V v d D s 6 W 1 0 s J n F 1 b 3 Q 7 c X V l c n l S Z W x h d G l v b n N o a X B z J n F 1 b 3 Q 7 O l t d L C Z x d W 9 0 O 2 N v b H V t b k l k Z W 5 0 a X R p Z X M m c X V v d D s 6 W y Z x d W 9 0 O 0 9 k Y m M u R G F 0 Y V N v d X J j Z V x c L z E v Z H N u P V B J Q 0 F O Z X Q v U E l D Q U 5 l d C 9 B b m 5 1 Y W x S Z X B v c n Q v d G J s M j g u e 1 l l Y X I s M H 0 m c X V v d D s s J n F 1 b 3 Q 7 T 2 R i Y y 5 E Y X R h U 2 9 1 c m N l X F w v M S 9 k c 2 4 9 U E l D Q U 5 l d C 9 Q S U N B T m V 0 L 0 F u b n V h b F J l c G 9 y d C 9 0 Y m w y O C 5 7 T 3 J n Y W 5 p c 2 F 0 a W 9 u L D F 9 J n F 1 b 3 Q 7 L C Z x d W 9 0 O 0 9 k Y m M u R G F 0 Y V N v d X J j Z V x c L z E v Z H N u P V B J Q 0 F O Z X Q v U E l D Q U 5 l d C 9 B b m 5 1 Y W x S Z X B v c n Q v d G J s M j g u e 1 B J Q 1 U s M n 0 m c X V v d D s s J n F 1 b 3 Q 7 T 2 R i Y y 5 E Y X R h U 2 9 1 c m N l X F w v M S 9 k c 2 4 9 U E l D Q U 5 l d C 9 Q S U N B T m V 0 L 0 F u b n V h b F J l c G 9 y d C 9 0 Y m w y O C 5 7 U E l D V S A o J S k s M 3 0 m c X V v d D s s J n F 1 b 3 Q 7 T 2 R i Y y 5 E Y X R h U 2 9 1 c m N l X F w v M S 9 k c 2 4 9 U E l D Q U 5 l d C 9 Q S U N B T m V 0 L 0 F u b n V h b F J l c G 9 y d C 9 0 Y m w y O C 5 7 Q 2 V u d H J h b G l z Z W Q g d H J h b n N w b 3 J 0 I H N l c n Z p Y 2 U g K F B J Q y k s N H 0 m c X V v d D s s J n F 1 b 3 Q 7 T 2 R i Y y 5 E Y X R h U 2 9 1 c m N l X F w v M S 9 k c 2 4 9 U E l D Q U 5 l d C 9 Q S U N B T m V 0 L 0 F u b n V h b F J l c G 9 y d C 9 0 Y m w y O C 5 7 Q 2 V u d H J h b G l z Z W Q g d H J h b n N w b 3 J 0 I H N l c n Z p Y 2 U g K F B J Q y k g K C U p L D V 9 J n F 1 b 3 Q 7 L C Z x d W 9 0 O 0 9 k Y m M u R G F 0 Y V N v d X J j Z V x c L z E v Z H N u P V B J Q 0 F O Z X Q v U E l D Q U 5 l d C 9 B b m 5 1 Y W x S Z X B v c n Q v d G J s M j g u e 1 R y Y W 5 z c G 9 y d C B 0 Z W F t I G Z y b 2 0 g b m V v b m F 0 Z X M s N n 0 m c X V v d D s s J n F 1 b 3 Q 7 T 2 R i Y y 5 E Y X R h U 2 9 1 c m N l X F w v M S 9 k c 2 4 9 U E l D Q U 5 l d C 9 Q S U N B T m V 0 L 0 F u b n V h b F J l c G 9 y d C 9 0 Y m w y O C 5 7 V H J h b n N w b 3 J 0 I H R l Y W 0 g Z n J v b S B u Z W 9 u Y X R l c y A o J S k s N 3 0 m c X V v d D s s J n F 1 b 3 Q 7 T 2 R i Y y 5 E Y X R h U 2 9 1 c m N l X F w v M S 9 k c 2 4 9 U E l D Q U 5 l d C 9 Q S U N B T m V 0 L 0 F u b n V h b F J l c G 9 y d C 9 0 Y m w y O C 5 7 T 3 R o Z X I g c 3 B l Y 2 l h b G l z d C B 0 Z W F t L D h 9 J n F 1 b 3 Q 7 L C Z x d W 9 0 O 0 9 k Y m M u R G F 0 Y V N v d X J j Z V x c L z E v Z H N u P V B J Q 0 F O Z X Q v U E l D Q U 5 l d C 9 B b m 5 1 Y W x S Z X B v c n Q v d G J s M j g u e 0 9 0 a G V y I H N w Z W N p Y W x p c 3 Q g d G V h b S A o J S k s O X 0 m c X V v d D s s J n F 1 b 3 Q 7 T 2 R i Y y 5 E Y X R h U 2 9 1 c m N l X F w v M S 9 k c 2 4 9 U E l D Q U 5 l d C 9 Q S U N B T m V 0 L 0 F u b n V h b F J l c G 9 y d C 9 0 Y m w y O C 5 7 T m 9 u L X N w Z W N p Y W x p c 3 Q g d G V h b S w x M H 0 m c X V v d D s s J n F 1 b 3 Q 7 T 2 R i Y y 5 E Y X R h U 2 9 1 c m N l X F w v M S 9 k c 2 4 9 U E l D Q U 5 l d C 9 Q S U N B T m V 0 L 0 F u b n V h b F J l c G 9 y d C 9 0 Y m w y O C 5 7 T m 9 u L X N w Z W N p Y W x p c 3 Q g d G V h b S A o J S k s M T F 9 J n F 1 b 3 Q 7 L C Z x d W 9 0 O 0 9 k Y m M u R G F 0 Y V N v d X J j Z V x c L z E v Z H N u P V B J Q 0 F O Z X Q v U E l D Q U 5 l d C 9 B b m 5 1 Y W x S Z X B v c n Q v d G J s M j g u e 1 V u a 2 5 v d 2 4 s M T J 9 J n F 1 b 3 Q 7 L C Z x d W 9 0 O 0 9 k Y m M u R G F 0 Y V N v d X J j Z V x c L z E v Z H N u P V B J Q 0 F O Z X Q v U E l D Q U 5 l d C 9 B b m 5 1 Y W x S Z X B v c n Q v d G J s M j g u e 1 V u a 2 5 v d 2 4 g K C U p L D E z f S Z x d W 9 0 O y w m c X V v d D t P Z G J j L k R h d G F T b 3 V y Y 2 V c X C 8 x L 2 R z b j 1 Q S U N B T m V 0 L 1 B J Q 0 F O Z X Q v Q W 5 u d W F s U m V w b 3 J 0 L 3 R i b D I 4 L n t U b 3 R h b C w x N H 0 m c X V v d D s s J n F 1 b 3 Q 7 T 2 R i Y y 5 E Y X R h U 2 9 1 c m N l X F w v M S 9 k c 2 4 9 U E l D Q U 5 l d C 9 Q S U N B T m V 0 L 0 F u b n V h b F J l c G 9 y d C 9 0 Y m w y O C 5 7 V G 9 0 Y W w g K C U p L D E 1 f S Z x d W 9 0 O 1 0 s J n F 1 b 3 Q 7 Q 2 9 s d W 1 u Q 2 9 1 b n Q m c X V v d D s 6 M T Y s J n F 1 b 3 Q 7 S 2 V 5 Q 2 9 s d W 1 u T m F t Z X M m c X V v d D s 6 W 1 0 s J n F 1 b 3 Q 7 Q 2 9 s d W 1 u S W R l b n R p d G l l c y Z x d W 9 0 O z p b J n F 1 b 3 Q 7 T 2 R i Y y 5 E Y X R h U 2 9 1 c m N l X F w v M S 9 k c 2 4 9 U E l D Q U 5 l d C 9 Q S U N B T m V 0 L 0 F u b n V h b F J l c G 9 y d C 9 0 Y m w y O C 5 7 W W V h c i w w f S Z x d W 9 0 O y w m c X V v d D t P Z G J j L k R h d G F T b 3 V y Y 2 V c X C 8 x L 2 R z b j 1 Q S U N B T m V 0 L 1 B J Q 0 F O Z X Q v Q W 5 u d W F s U m V w b 3 J 0 L 3 R i b D I 4 L n t P c m d h b m l z Y X R p b 2 4 s M X 0 m c X V v d D s s J n F 1 b 3 Q 7 T 2 R i Y y 5 E Y X R h U 2 9 1 c m N l X F w v M S 9 k c 2 4 9 U E l D Q U 5 l d C 9 Q S U N B T m V 0 L 0 F u b n V h b F J l c G 9 y d C 9 0 Y m w y O C 5 7 U E l D V S w y f S Z x d W 9 0 O y w m c X V v d D t P Z G J j L k R h d G F T b 3 V y Y 2 V c X C 8 x L 2 R z b j 1 Q S U N B T m V 0 L 1 B J Q 0 F O Z X Q v Q W 5 u d W F s U m V w b 3 J 0 L 3 R i b D I 4 L n t Q S U N V I C g l K S w z f S Z x d W 9 0 O y w m c X V v d D t P Z G J j L k R h d G F T b 3 V y Y 2 V c X C 8 x L 2 R z b j 1 Q S U N B T m V 0 L 1 B J Q 0 F O Z X Q v Q W 5 u d W F s U m V w b 3 J 0 L 3 R i b D I 4 L n t D Z W 5 0 c m F s a X N l Z C B 0 c m F u c 3 B v c n Q g c 2 V y d m l j Z S A o U E l D K S w 0 f S Z x d W 9 0 O y w m c X V v d D t P Z G J j L k R h d G F T b 3 V y Y 2 V c X C 8 x L 2 R z b j 1 Q S U N B T m V 0 L 1 B J Q 0 F O Z X Q v Q W 5 u d W F s U m V w b 3 J 0 L 3 R i b D I 4 L n t D Z W 5 0 c m F s a X N l Z C B 0 c m F u c 3 B v c n Q g c 2 V y d m l j Z S A o U E l D K S A o J S k s N X 0 m c X V v d D s s J n F 1 b 3 Q 7 T 2 R i Y y 5 E Y X R h U 2 9 1 c m N l X F w v M S 9 k c 2 4 9 U E l D Q U 5 l d C 9 Q S U N B T m V 0 L 0 F u b n V h b F J l c G 9 y d C 9 0 Y m w y O C 5 7 V H J h b n N w b 3 J 0 I H R l Y W 0 g Z n J v b S B u Z W 9 u Y X R l c y w 2 f S Z x d W 9 0 O y w m c X V v d D t P Z G J j L k R h d G F T b 3 V y Y 2 V c X C 8 x L 2 R z b j 1 Q S U N B T m V 0 L 1 B J Q 0 F O Z X Q v Q W 5 u d W F s U m V w b 3 J 0 L 3 R i b D I 4 L n t U c m F u c 3 B v c n Q g d G V h b S B m c m 9 t I G 5 l b 2 5 h d G V z I C g l K S w 3 f S Z x d W 9 0 O y w m c X V v d D t P Z G J j L k R h d G F T b 3 V y Y 2 V c X C 8 x L 2 R z b j 1 Q S U N B T m V 0 L 1 B J Q 0 F O Z X Q v Q W 5 u d W F s U m V w b 3 J 0 L 3 R i b D I 4 L n t P d G h l c i B z c G V j a W F s a X N 0 I H R l Y W 0 s O H 0 m c X V v d D s s J n F 1 b 3 Q 7 T 2 R i Y y 5 E Y X R h U 2 9 1 c m N l X F w v M S 9 k c 2 4 9 U E l D Q U 5 l d C 9 Q S U N B T m V 0 L 0 F u b n V h b F J l c G 9 y d C 9 0 Y m w y O C 5 7 T 3 R o Z X I g c 3 B l Y 2 l h b G l z d C B 0 Z W F t I C g l K S w 5 f S Z x d W 9 0 O y w m c X V v d D t P Z G J j L k R h d G F T b 3 V y Y 2 V c X C 8 x L 2 R z b j 1 Q S U N B T m V 0 L 1 B J Q 0 F O Z X Q v Q W 5 u d W F s U m V w b 3 J 0 L 3 R i b D I 4 L n t O b 2 4 t c 3 B l Y 2 l h b G l z d C B 0 Z W F t L D E w f S Z x d W 9 0 O y w m c X V v d D t P Z G J j L k R h d G F T b 3 V y Y 2 V c X C 8 x L 2 R z b j 1 Q S U N B T m V 0 L 1 B J Q 0 F O Z X Q v Q W 5 u d W F s U m V w b 3 J 0 L 3 R i b D I 4 L n t O b 2 4 t c 3 B l Y 2 l h b G l z d C B 0 Z W F t I C g l K S w x M X 0 m c X V v d D s s J n F 1 b 3 Q 7 T 2 R i Y y 5 E Y X R h U 2 9 1 c m N l X F w v M S 9 k c 2 4 9 U E l D Q U 5 l d C 9 Q S U N B T m V 0 L 0 F u b n V h b F J l c G 9 y d C 9 0 Y m w y O C 5 7 V W 5 r b m 9 3 b i w x M n 0 m c X V v d D s s J n F 1 b 3 Q 7 T 2 R i Y y 5 E Y X R h U 2 9 1 c m N l X F w v M S 9 k c 2 4 9 U E l D Q U 5 l d C 9 Q S U N B T m V 0 L 0 F u b n V h b F J l c G 9 y d C 9 0 Y m w y O C 5 7 V W 5 r b m 9 3 b i A o J S k s M T N 9 J n F 1 b 3 Q 7 L C Z x d W 9 0 O 0 9 k Y m M u R G F 0 Y V N v d X J j Z V x c L z E v Z H N u P V B J Q 0 F O Z X Q v U E l D Q U 5 l d C 9 B b m 5 1 Y W x S Z X B v c n Q v d G J s M j g u e 1 R v d G F s L D E 0 f S Z x d W 9 0 O y w m c X V v d D t P Z G J j L k R h d G F T b 3 V y Y 2 V c X C 8 x L 2 R z b j 1 Q S U N B T m V 0 L 1 B J Q 0 F O Z X Q v Q W 5 u d W F s U m V w b 3 J 0 L 3 R i b D I 4 L n t U b 3 R h b C A o J S k s M T V 9 J n F 1 b 3 Q 7 X S w m c X V v d D t S Z W x h d G l v b n N o a X B J b m Z v J n F 1 b 3 Q 7 O l t d f S I g L z 4 8 L 1 N 0 Y W J s Z U V u d H J p Z X M + P C 9 J d G V t P j x J d G V t P j x J d G V t T G 9 j Y X R p b 2 4 + P E l 0 Z W 1 U e X B l P k Z v c m 1 1 b G E 8 L 0 l 0 Z W 1 U e X B l P j x J d G V t U G F 0 a D 5 T Z W N 0 a W 9 u M S 9 0 Y m w y O C 9 T b 3 V y Y 2 U 8 L 0 l 0 Z W 1 Q Y X R o P j w v S X R l b U x v Y 2 F 0 a W 9 u P j x T d G F i b G V F b n R y a W V z I C 8 + P C 9 J d G V t P j x J d G V t P j x J d G V t T G 9 j Y X R p b 2 4 + P E l 0 Z W 1 U e X B l P k Z v c m 1 1 b G E 8 L 0 l 0 Z W 1 U e X B l P j x J d G V t U G F 0 a D 5 T Z W N 0 a W 9 u M S 9 0 Y m w y O C 9 Q S U N B T m V 0 Q W 5 v b l 9 E Y X R h Y m F z Z T w v S X R l b V B h d G g + P C 9 J d G V t T G 9 j Y X R p b 2 4 + P F N 0 Y W J s Z U V u d H J p Z X M g L z 4 8 L 0 l 0 Z W 0 + P E l 0 Z W 0 + P E l 0 Z W 1 M b 2 N h d G l v b j 4 8 S X R l b V R 5 c G U + R m 9 y b X V s Y T w v S X R l b V R 5 c G U + P E l 0 Z W 1 Q Y X R o P l N l Y 3 R p b 2 4 x L 3 R i b D I 4 L 2 R i b 1 9 T Y 2 h l b W E 8 L 0 l 0 Z W 1 Q Y X R o P j w v S X R l b U x v Y 2 F 0 a W 9 u P j x T d G F i b G V F b n R y a W V z I C 8 + P C 9 J d G V t P j x J d G V t P j x J d G V t T G 9 j Y X R p b 2 4 + P E l 0 Z W 1 U e X B l P k Z v c m 1 1 b G E 8 L 0 l 0 Z W 1 U e X B l P j x J d G V t U G F 0 a D 5 T Z W N 0 a W 9 u M S 9 0 Y m w y O C 9 0 Y m w y O F 9 U Y W J s Z T w v S X R l b V B h d G g + P C 9 J d G V t T G 9 j Y X R p b 2 4 + P F N 0 Y W J s Z U V u d H J p Z X M g L z 4 8 L 0 l 0 Z W 0 + P E l 0 Z W 0 + P E l 0 Z W 1 M b 2 N h d G l v b j 4 8 S X R l b V R 5 c G U + R m 9 y b X V s Y T w v S X R l b V R 5 c G U + P E l 0 Z W 1 Q Y X R o P l N l Y 3 R p b 2 4 x L 3 R i b D I 4 L 1 N v c n R l Z C U y M F J v d 3 M 8 L 0 l 0 Z W 1 Q Y X R o P j w v S X R l b U x v Y 2 F 0 a W 9 u P j x T d G F i b G V F b n R y a W V z I C 8 + P C 9 J d G V t P j x J d G V t P j x J d G V t T G 9 j Y X R p b 2 4 + P E l 0 Z W 1 U e X B l P k Z v c m 1 1 b G E 8 L 0 l 0 Z W 1 U e X B l P j x J d G V t U G F 0 a D 5 T Z W N 0 a W 9 u M S 9 0 Y m w y O C 9 S Z W 1 v d m V k J T I w Q 2 9 s d W 1 u c z w v S X R l b V B h d G g + P C 9 J d G V t T G 9 j Y X R p b 2 4 + P F N 0 Y W J s Z U V u d H J p Z X M g L z 4 8 L 0 l 0 Z W 0 + P E l 0 Z W 0 + P E l 0 Z W 1 M b 2 N h d G l v b j 4 8 S X R l b V R 5 c G U + R m 9 y b X V s Y T w v S X R l b V R 5 c G U + P E l 0 Z W 1 Q Y X R o P l N l Y 3 R p b 2 4 x L 3 R i b D I 5 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y O S 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E x h c 3 R V c G R h d G V k I i B W Y W x 1 Z T 0 i Z D I w M j A t M T I t M D J U M T Q 6 M T M 6 M j I u M T g z O D g w O F o i I C 8 + P E V u d H J 5 I F R 5 c G U 9 I k Z p b G x D b 2 x 1 b W 5 U e X B l c y I g V m F s d W U 9 I n N C Z 1 l D Q m d J R 0 F n W U N C Z 0 l H Q W d Z Q 0 J n S U d B Z 1 k 9 I i A v P j x F b n R y e S B U e X B l P S J G a W x s Q 2 9 s d W 1 u T m F t Z X M i I F Z h b H V l P S J z W y Z x d W 9 0 O 1 l l Y X I m c X V v d D s s J n F 1 b 3 Q 7 T 3 J n Y W 5 p c 2 F 0 a W 9 u J n F 1 b 3 Q 7 L C Z x d W 9 0 O 0 l u d m F z a X Z l I F Z l b n R p b G F 0 a W 9 u J n F 1 b 3 Q 7 L C Z x d W 9 0 O 0 l u d m F z a X Z l I F Z l b n R p b G F 0 a W 9 u I C g l K S Z x d W 9 0 O y w m c X V v d D t O b 2 4 t S W 5 2 Y X N p d m U g V m V u d G l s Y X R p b 2 4 m c X V v d D s s J n F 1 b 3 Q 7 T m 9 u L U l u d m F z a X Z l I F Z l b n R p b G F 0 a W 9 u I C g l K S Z x d W 9 0 O y w m c X V v d D t U c m F j a G V v c 3 R v b X k m c X V v d D s s J n F 1 b 3 Q 7 V H J h Y 2 h l b 3 N 0 b 2 1 5 I C g l K S Z x d W 9 0 O y w m c X V v d D t F Y 2 1 v J n F 1 b 3 Q 7 L C Z x d W 9 0 O 0 V j b W 8 g K C U p J n F 1 b 3 Q 7 L C Z x d W 9 0 O 0 l W I F Z h c 2 9 h Y 3 R p d m U g R H J 1 Z 3 M m c X V v d D s s J n F 1 b 3 Q 7 S V Y g V m F z b 2 F j d G l 2 Z S B E c n V n c y A o J S k m c X V v d D s s J n F 1 b 3 Q 7 T F Z B R C Z x d W 9 0 O y w m c X V v d D t M V k F E I C g l K S Z x d W 9 0 O y w m c X V v d D t J Q 1 A g R G V 2 a W N l J n F 1 b 3 Q 7 L C Z x d W 9 0 O 0 l D U C B E Z X Z p Y 2 U g K C U p J n F 1 b 3 Q 7 L C Z x d W 9 0 O 1 J l b m F s I F N 1 c H B v c n Q m c X V v d D s s J n F 1 b 3 Q 7 U m V u Y W w g U 3 V w c G 9 y d C A o J S k m c X V v d D s s J n F 1 b 3 Q 7 S G l n a C B G b G 9 3 I E 5 h c 2 F s I E N h b m 5 1 b G E g V G h l c m F w e S Z x d W 9 0 O y w m c X V v d D t I a W d o I E Z s b 3 c g T m F z Y W w g Q 2 F u b n V s Y S B U a G V y Y X B 5 I C g l K S Z x d W 9 0 O 1 0 i I C 8 + P E V u d H J 5 I F R 5 c G U 9 I l F 1 Z X J 5 S U Q i I F Z h b H V l P S J z N z Y 1 M T g 1 M 2 M t Y W M 1 Z i 0 0 Y T I 0 L W E 0 Y 2 E t Z D g 0 N W I 2 N 2 J k Z T I 3 I i A v P j x F b n R y e S B U e X B l P S J G a W x s R X J y b 3 J D b 3 V u d C I g V m F s d W U 9 I m w w I i A v P j x F b n R y e S B U e X B l P S J G a W x s U 3 R h d H V z I i B W Y W x 1 Z T 0 i c 0 N v b X B s Z X R l I i A v P j x F b n R y e S B U e X B l P S J G a W x s R X J y b 3 J D b 2 R l I i B W Y W x 1 Z T 0 i c 1 V u a 2 5 v d 2 4 i I C 8 + P E V u d H J 5 I F R 5 c G U 9 I k Z p b G x D b 3 V u d C I g V m F s d W U 9 I m w x M D A i I C 8 + P E V u d H J 5 I F R 5 c G U 9 I l J l b G F 0 a W 9 u c 2 h p c E l u Z m 9 D b 2 5 0 Y W l u Z X I i I F Z h b H V l P S J z e y Z x d W 9 0 O 2 N v b H V t b k N v d W 5 0 J n F 1 b 3 Q 7 O j I w L C Z x d W 9 0 O 2 t l e U N v b H V t b k 5 h b W V z J n F 1 b 3 Q 7 O l t d L C Z x d W 9 0 O 3 F 1 Z X J 5 U m V s Y X R p b 2 5 z a G l w c y Z x d W 9 0 O z p b X S w m c X V v d D t j b 2 x 1 b W 5 J Z G V u d G l 0 a W V z J n F 1 b 3 Q 7 O l s m c X V v d D t P Z G J j L k R h d G F T b 3 V y Y 2 V c X C 8 x L 2 R z b j 1 Q S U N B T m V 0 L 1 B J Q 0 F O Z X Q v Q W 5 u d W F s U m V w b 3 J 0 L 3 R i b D I 5 L n t Z Z W F y L D B 9 J n F 1 b 3 Q 7 L C Z x d W 9 0 O 0 9 k Y m M u R G F 0 Y V N v d X J j Z V x c L z E v Z H N u P V B J Q 0 F O Z X Q v U E l D Q U 5 l d C 9 B b m 5 1 Y W x S Z X B v c n Q v d G J s M j k u e 0 9 y Z 2 F u a X N h d G l v b i w x f S Z x d W 9 0 O y w m c X V v d D t P Z G J j L k R h d G F T b 3 V y Y 2 V c X C 8 x L 2 R z b j 1 Q S U N B T m V 0 L 1 B J Q 0 F O Z X Q v Q W 5 u d W F s U m V w b 3 J 0 L 3 R i b D I 5 L n t J b n Z h c 2 l 2 Z S B W Z W 5 0 a W x h d G l v b i w y f S Z x d W 9 0 O y w m c X V v d D t P Z G J j L k R h d G F T b 3 V y Y 2 V c X C 8 x L 2 R z b j 1 Q S U N B T m V 0 L 1 B J Q 0 F O Z X Q v Q W 5 u d W F s U m V w b 3 J 0 L 3 R i b D I 5 L n t J b n Z h c 2 l 2 Z S B W Z W 5 0 a W x h d G l v b i A o J S k s M 3 0 m c X V v d D s s J n F 1 b 3 Q 7 T 2 R i Y y 5 E Y X R h U 2 9 1 c m N l X F w v M S 9 k c 2 4 9 U E l D Q U 5 l d C 9 Q S U N B T m V 0 L 0 F u b n V h b F J l c G 9 y d C 9 0 Y m w y O S 5 7 T m 9 u L U l u d m F z a X Z l I F Z l b n R p b G F 0 a W 9 u L D R 9 J n F 1 b 3 Q 7 L C Z x d W 9 0 O 0 9 k Y m M u R G F 0 Y V N v d X J j Z V x c L z E v Z H N u P V B J Q 0 F O Z X Q v U E l D Q U 5 l d C 9 B b m 5 1 Y W x S Z X B v c n Q v d G J s M j k u e 0 5 v b i 1 J b n Z h c 2 l 2 Z S B W Z W 5 0 a W x h d G l v b i A o J S k s N X 0 m c X V v d D s s J n F 1 b 3 Q 7 T 2 R i Y y 5 E Y X R h U 2 9 1 c m N l X F w v M S 9 k c 2 4 9 U E l D Q U 5 l d C 9 Q S U N B T m V 0 L 0 F u b n V h b F J l c G 9 y d C 9 0 Y m w y O S 5 7 V H J h Y 2 h l b 3 N 0 b 2 1 5 L D Z 9 J n F 1 b 3 Q 7 L C Z x d W 9 0 O 0 9 k Y m M u R G F 0 Y V N v d X J j Z V x c L z E v Z H N u P V B J Q 0 F O Z X Q v U E l D Q U 5 l d C 9 B b m 5 1 Y W x S Z X B v c n Q v d G J s M j k u e 1 R y Y W N o Z W 9 z d G 9 t e S A o J S k s N 3 0 m c X V v d D s s J n F 1 b 3 Q 7 T 2 R i Y y 5 E Y X R h U 2 9 1 c m N l X F w v M S 9 k c 2 4 9 U E l D Q U 5 l d C 9 Q S U N B T m V 0 L 0 F u b n V h b F J l c G 9 y d C 9 0 Y m w y O S 5 7 R W N t b y w 4 f S Z x d W 9 0 O y w m c X V v d D t P Z G J j L k R h d G F T b 3 V y Y 2 V c X C 8 x L 2 R z b j 1 Q S U N B T m V 0 L 1 B J Q 0 F O Z X Q v Q W 5 u d W F s U m V w b 3 J 0 L 3 R i b D I 5 L n t F Y 2 1 v I C g l K S w 5 f S Z x d W 9 0 O y w m c X V v d D t P Z G J j L k R h d G F T b 3 V y Y 2 V c X C 8 x L 2 R z b j 1 Q S U N B T m V 0 L 1 B J Q 0 F O Z X Q v Q W 5 u d W F s U m V w b 3 J 0 L 3 R i b D I 5 L n t J V i B W Y X N v Y W N 0 a X Z l I E R y d W d z L D E w f S Z x d W 9 0 O y w m c X V v d D t P Z G J j L k R h d G F T b 3 V y Y 2 V c X C 8 x L 2 R z b j 1 Q S U N B T m V 0 L 1 B J Q 0 F O Z X Q v Q W 5 u d W F s U m V w b 3 J 0 L 3 R i b D I 5 L n t J V i B W Y X N v Y W N 0 a X Z l I E R y d W d z I C g l K S w x M X 0 m c X V v d D s s J n F 1 b 3 Q 7 T 2 R i Y y 5 E Y X R h U 2 9 1 c m N l X F w v M S 9 k c 2 4 9 U E l D Q U 5 l d C 9 Q S U N B T m V 0 L 0 F u b n V h b F J l c G 9 y d C 9 0 Y m w y O S 5 7 T F Z B R C w x M n 0 m c X V v d D s s J n F 1 b 3 Q 7 T 2 R i Y y 5 E Y X R h U 2 9 1 c m N l X F w v M S 9 k c 2 4 9 U E l D Q U 5 l d C 9 Q S U N B T m V 0 L 0 F u b n V h b F J l c G 9 y d C 9 0 Y m w y O S 5 7 T F Z B R C A o J S k s M T N 9 J n F 1 b 3 Q 7 L C Z x d W 9 0 O 0 9 k Y m M u R G F 0 Y V N v d X J j Z V x c L z E v Z H N u P V B J Q 0 F O Z X Q v U E l D Q U 5 l d C 9 B b m 5 1 Y W x S Z X B v c n Q v d G J s M j k u e 0 l D U C B E Z X Z p Y 2 U s M T R 9 J n F 1 b 3 Q 7 L C Z x d W 9 0 O 0 9 k Y m M u R G F 0 Y V N v d X J j Z V x c L z E v Z H N u P V B J Q 0 F O Z X Q v U E l D Q U 5 l d C 9 B b m 5 1 Y W x S Z X B v c n Q v d G J s M j k u e 0 l D U C B E Z X Z p Y 2 U g K C U p L D E 1 f S Z x d W 9 0 O y w m c X V v d D t P Z G J j L k R h d G F T b 3 V y Y 2 V c X C 8 x L 2 R z b j 1 Q S U N B T m V 0 L 1 B J Q 0 F O Z X Q v Q W 5 u d W F s U m V w b 3 J 0 L 3 R i b D I 5 L n t S Z W 5 h b C B T d X B w b 3 J 0 L D E 2 f S Z x d W 9 0 O y w m c X V v d D t P Z G J j L k R h d G F T b 3 V y Y 2 V c X C 8 x L 2 R z b j 1 Q S U N B T m V 0 L 1 B J Q 0 F O Z X Q v Q W 5 u d W F s U m V w b 3 J 0 L 3 R i b D I 5 L n t S Z W 5 h b C B T d X B w b 3 J 0 I C g l K S w x N 3 0 m c X V v d D s s J n F 1 b 3 Q 7 T 2 R i Y y 5 E Y X R h U 2 9 1 c m N l X F w v M S 9 k c 2 4 9 U E l D Q U 5 l d C 9 Q S U N B T m V 0 L 0 F u b n V h b F J l c G 9 y d C 9 0 Y m w y O S 5 7 S G l n a C B G b G 9 3 I E 5 h c 2 F s I E N h b m 5 1 b G E g V G h l c m F w e S w x O H 0 m c X V v d D s s J n F 1 b 3 Q 7 T 2 R i Y y 5 E Y X R h U 2 9 1 c m N l X F w v M S 9 k c 2 4 9 U E l D Q U 5 l d C 9 Q S U N B T m V 0 L 0 F u b n V h b F J l c G 9 y d C 9 0 Y m w y O S 5 7 S G l n a C B G b G 9 3 I E 5 h c 2 F s I E N h b m 5 1 b G E g V G h l c m F w e S A o J S k s M T l 9 J n F 1 b 3 Q 7 X S w m c X V v d D t D b 2 x 1 b W 5 D b 3 V u d C Z x d W 9 0 O z o y M C w m c X V v d D t L Z X l D b 2 x 1 b W 5 O Y W 1 l c y Z x d W 9 0 O z p b X S w m c X V v d D t D b 2 x 1 b W 5 J Z G V u d G l 0 a W V z J n F 1 b 3 Q 7 O l s m c X V v d D t P Z G J j L k R h d G F T b 3 V y Y 2 V c X C 8 x L 2 R z b j 1 Q S U N B T m V 0 L 1 B J Q 0 F O Z X Q v Q W 5 u d W F s U m V w b 3 J 0 L 3 R i b D I 5 L n t Z Z W F y L D B 9 J n F 1 b 3 Q 7 L C Z x d W 9 0 O 0 9 k Y m M u R G F 0 Y V N v d X J j Z V x c L z E v Z H N u P V B J Q 0 F O Z X Q v U E l D Q U 5 l d C 9 B b m 5 1 Y W x S Z X B v c n Q v d G J s M j k u e 0 9 y Z 2 F u a X N h d G l v b i w x f S Z x d W 9 0 O y w m c X V v d D t P Z G J j L k R h d G F T b 3 V y Y 2 V c X C 8 x L 2 R z b j 1 Q S U N B T m V 0 L 1 B J Q 0 F O Z X Q v Q W 5 u d W F s U m V w b 3 J 0 L 3 R i b D I 5 L n t J b n Z h c 2 l 2 Z S B W Z W 5 0 a W x h d G l v b i w y f S Z x d W 9 0 O y w m c X V v d D t P Z G J j L k R h d G F T b 3 V y Y 2 V c X C 8 x L 2 R z b j 1 Q S U N B T m V 0 L 1 B J Q 0 F O Z X Q v Q W 5 u d W F s U m V w b 3 J 0 L 3 R i b D I 5 L n t J b n Z h c 2 l 2 Z S B W Z W 5 0 a W x h d G l v b i A o J S k s M 3 0 m c X V v d D s s J n F 1 b 3 Q 7 T 2 R i Y y 5 E Y X R h U 2 9 1 c m N l X F w v M S 9 k c 2 4 9 U E l D Q U 5 l d C 9 Q S U N B T m V 0 L 0 F u b n V h b F J l c G 9 y d C 9 0 Y m w y O S 5 7 T m 9 u L U l u d m F z a X Z l I F Z l b n R p b G F 0 a W 9 u L D R 9 J n F 1 b 3 Q 7 L C Z x d W 9 0 O 0 9 k Y m M u R G F 0 Y V N v d X J j Z V x c L z E v Z H N u P V B J Q 0 F O Z X Q v U E l D Q U 5 l d C 9 B b m 5 1 Y W x S Z X B v c n Q v d G J s M j k u e 0 5 v b i 1 J b n Z h c 2 l 2 Z S B W Z W 5 0 a W x h d G l v b i A o J S k s N X 0 m c X V v d D s s J n F 1 b 3 Q 7 T 2 R i Y y 5 E Y X R h U 2 9 1 c m N l X F w v M S 9 k c 2 4 9 U E l D Q U 5 l d C 9 Q S U N B T m V 0 L 0 F u b n V h b F J l c G 9 y d C 9 0 Y m w y O S 5 7 V H J h Y 2 h l b 3 N 0 b 2 1 5 L D Z 9 J n F 1 b 3 Q 7 L C Z x d W 9 0 O 0 9 k Y m M u R G F 0 Y V N v d X J j Z V x c L z E v Z H N u P V B J Q 0 F O Z X Q v U E l D Q U 5 l d C 9 B b m 5 1 Y W x S Z X B v c n Q v d G J s M j k u e 1 R y Y W N o Z W 9 z d G 9 t e S A o J S k s N 3 0 m c X V v d D s s J n F 1 b 3 Q 7 T 2 R i Y y 5 E Y X R h U 2 9 1 c m N l X F w v M S 9 k c 2 4 9 U E l D Q U 5 l d C 9 Q S U N B T m V 0 L 0 F u b n V h b F J l c G 9 y d C 9 0 Y m w y O S 5 7 R W N t b y w 4 f S Z x d W 9 0 O y w m c X V v d D t P Z G J j L k R h d G F T b 3 V y Y 2 V c X C 8 x L 2 R z b j 1 Q S U N B T m V 0 L 1 B J Q 0 F O Z X Q v Q W 5 u d W F s U m V w b 3 J 0 L 3 R i b D I 5 L n t F Y 2 1 v I C g l K S w 5 f S Z x d W 9 0 O y w m c X V v d D t P Z G J j L k R h d G F T b 3 V y Y 2 V c X C 8 x L 2 R z b j 1 Q S U N B T m V 0 L 1 B J Q 0 F O Z X Q v Q W 5 u d W F s U m V w b 3 J 0 L 3 R i b D I 5 L n t J V i B W Y X N v Y W N 0 a X Z l I E R y d W d z L D E w f S Z x d W 9 0 O y w m c X V v d D t P Z G J j L k R h d G F T b 3 V y Y 2 V c X C 8 x L 2 R z b j 1 Q S U N B T m V 0 L 1 B J Q 0 F O Z X Q v Q W 5 u d W F s U m V w b 3 J 0 L 3 R i b D I 5 L n t J V i B W Y X N v Y W N 0 a X Z l I E R y d W d z I C g l K S w x M X 0 m c X V v d D s s J n F 1 b 3 Q 7 T 2 R i Y y 5 E Y X R h U 2 9 1 c m N l X F w v M S 9 k c 2 4 9 U E l D Q U 5 l d C 9 Q S U N B T m V 0 L 0 F u b n V h b F J l c G 9 y d C 9 0 Y m w y O S 5 7 T F Z B R C w x M n 0 m c X V v d D s s J n F 1 b 3 Q 7 T 2 R i Y y 5 E Y X R h U 2 9 1 c m N l X F w v M S 9 k c 2 4 9 U E l D Q U 5 l d C 9 Q S U N B T m V 0 L 0 F u b n V h b F J l c G 9 y d C 9 0 Y m w y O S 5 7 T F Z B R C A o J S k s M T N 9 J n F 1 b 3 Q 7 L C Z x d W 9 0 O 0 9 k Y m M u R G F 0 Y V N v d X J j Z V x c L z E v Z H N u P V B J Q 0 F O Z X Q v U E l D Q U 5 l d C 9 B b m 5 1 Y W x S Z X B v c n Q v d G J s M j k u e 0 l D U C B E Z X Z p Y 2 U s M T R 9 J n F 1 b 3 Q 7 L C Z x d W 9 0 O 0 9 k Y m M u R G F 0 Y V N v d X J j Z V x c L z E v Z H N u P V B J Q 0 F O Z X Q v U E l D Q U 5 l d C 9 B b m 5 1 Y W x S Z X B v c n Q v d G J s M j k u e 0 l D U C B E Z X Z p Y 2 U g K C U p L D E 1 f S Z x d W 9 0 O y w m c X V v d D t P Z G J j L k R h d G F T b 3 V y Y 2 V c X C 8 x L 2 R z b j 1 Q S U N B T m V 0 L 1 B J Q 0 F O Z X Q v Q W 5 u d W F s U m V w b 3 J 0 L 3 R i b D I 5 L n t S Z W 5 h b C B T d X B w b 3 J 0 L D E 2 f S Z x d W 9 0 O y w m c X V v d D t P Z G J j L k R h d G F T b 3 V y Y 2 V c X C 8 x L 2 R z b j 1 Q S U N B T m V 0 L 1 B J Q 0 F O Z X Q v Q W 5 u d W F s U m V w b 3 J 0 L 3 R i b D I 5 L n t S Z W 5 h b C B T d X B w b 3 J 0 I C g l K S w x N 3 0 m c X V v d D s s J n F 1 b 3 Q 7 T 2 R i Y y 5 E Y X R h U 2 9 1 c m N l X F w v M S 9 k c 2 4 9 U E l D Q U 5 l d C 9 Q S U N B T m V 0 L 0 F u b n V h b F J l c G 9 y d C 9 0 Y m w y O S 5 7 S G l n a C B G b G 9 3 I E 5 h c 2 F s I E N h b m 5 1 b G E g V G h l c m F w e S w x O H 0 m c X V v d D s s J n F 1 b 3 Q 7 T 2 R i Y y 5 E Y X R h U 2 9 1 c m N l X F w v M S 9 k c 2 4 9 U E l D Q U 5 l d C 9 Q S U N B T m V 0 L 0 F u b n V h b F J l c G 9 y d C 9 0 Y m w y O S 5 7 S G l n a C B G b G 9 3 I E 5 h c 2 F s I E N h b m 5 1 b G E g V G h l c m F w e S A o J S k s M T l 9 J n F 1 b 3 Q 7 X S w m c X V v d D t S Z W x h d G l v b n N o a X B J b m Z v J n F 1 b 3 Q 7 O l t d f S I g L z 4 8 R W 5 0 c n k g V H l w Z T 0 i Q W R k Z W R U b 0 R h d G F N b 2 R l b C I g V m F s d W U 9 I m w w I i A v P j w v U 3 R h Y m x l R W 5 0 c m l l c z 4 8 L 0 l 0 Z W 0 + P E l 0 Z W 0 + P E l 0 Z W 1 M b 2 N h d G l v b j 4 8 S X R l b V R 5 c G U + R m 9 y b X V s Y T w v S X R l b V R 5 c G U + P E l 0 Z W 1 Q Y X R o P l N l Y 3 R p b 2 4 x L 3 R i b D I 5 L 1 N v d X J j Z T w v S X R l b V B h d G g + P C 9 J d G V t T G 9 j Y X R p b 2 4 + P F N 0 Y W J s Z U V u d H J p Z X M g L z 4 8 L 0 l 0 Z W 0 + P E l 0 Z W 0 + P E l 0 Z W 1 M b 2 N h d G l v b j 4 8 S X R l b V R 5 c G U + R m 9 y b X V s Y T w v S X R l b V R 5 c G U + P E l 0 Z W 1 Q Y X R o P l N l Y 3 R p b 2 4 x L 3 R i b D I 5 L 1 B J Q 0 F O Z X R B b m 9 u X 0 R h d G F i Y X N l P C 9 J d G V t U G F 0 a D 4 8 L 0 l 0 Z W 1 M b 2 N h d G l v b j 4 8 U 3 R h Y m x l R W 5 0 c m l l c y A v P j w v S X R l b T 4 8 S X R l b T 4 8 S X R l b U x v Y 2 F 0 a W 9 u P j x J d G V t V H l w Z T 5 G b 3 J t d W x h P C 9 J d G V t V H l w Z T 4 8 S X R l b V B h d G g + U 2 V j d G l v b j E v d G J s M j k v Z G J v X 1 N j a G V t Y T w v S X R l b V B h d G g + P C 9 J d G V t T G 9 j Y X R p b 2 4 + P F N 0 Y W J s Z U V u d H J p Z X M g L z 4 8 L 0 l 0 Z W 0 + P E l 0 Z W 0 + P E l 0 Z W 1 M b 2 N h d G l v b j 4 8 S X R l b V R 5 c G U + R m 9 y b X V s Y T w v S X R l b V R 5 c G U + P E l 0 Z W 1 Q Y X R o P l N l Y 3 R p b 2 4 x L 3 R i b D I 5 L 3 R i b D I 5 X 1 R h Y m x l P C 9 J d G V t U G F 0 a D 4 8 L 0 l 0 Z W 1 M b 2 N h d G l v b j 4 8 U 3 R h Y m x l R W 5 0 c m l l c y A v P j w v S X R l b T 4 8 S X R l b T 4 8 S X R l b U x v Y 2 F 0 a W 9 u P j x J d G V t V H l w Z T 5 G b 3 J t d W x h P C 9 J d G V t V H l w Z T 4 8 S X R l b V B h d G g + U 2 V j d G l v b j E v d G J s M j k v U 2 9 y d G V k J T I w U m 9 3 c z w v S X R l b V B h d G g + P C 9 J d G V t T G 9 j Y X R p b 2 4 + P F N 0 Y W J s Z U V u d H J p Z X M g L z 4 8 L 0 l 0 Z W 0 + P E l 0 Z W 0 + P E l 0 Z W 1 M b 2 N h d G l v b j 4 8 S X R l b V R 5 c G U + R m 9 y b X V s Y T w v S X R l b V R 5 c G U + P E l 0 Z W 1 Q Y X R o P l N l Y 3 R p b 2 4 x L 3 R i b D I 5 L 1 J l b W 9 2 Z W Q l M j B D b 2 x 1 b W 5 z P C 9 J d G V t U G F 0 a D 4 8 L 0 l 0 Z W 1 M b 2 N h d G l v b j 4 8 U 3 R h Y m x l R W 5 0 c m l l c y A v P j w v S X R l b T 4 8 S X R l b T 4 8 S X R l b U x v Y 2 F 0 a W 9 u P j x J d G V t V H l w Z T 5 G b 3 J t d W x h P C 9 J d G V t V H l w Z T 4 8 S X R l b V B h d G g + U 2 V j d G l v b j E v d G J s M z A 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M 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R X J y b 3 J D b 3 V u d C I g V m F s d W U 9 I m w w I i A v P j x F b n R y e S B U e X B l P S J G a W x s T G F z d F V w Z G F 0 Z W Q i I F Z h b H V l P S J k M j A y M C 0 x M C 0 y O V Q x N j o x M D o z M i 4 0 M T c x O D g w W i I g L z 4 8 R W 5 0 c n k g V H l w Z T 0 i R m l s b E N v b H V t b l R 5 c G V z I i B W Y W x 1 Z T 0 i c 0 J n W U N C Z 0 l H Q W d Z Q 0 J n S U c i I C 8 + P E V u d H J 5 I F R 5 c G U 9 I k Z p b G x D b 2 x 1 b W 5 O Y W 1 l c y I g V m F s d W U 9 I n N b J n F 1 b 3 Q 7 W W V h c i Z x d W 9 0 O y w m c X V v d D t W Z W 5 0 a W x h d G l v b i B T d G F 0 d X M 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R d W V y e U l E I i B W Y W x 1 Z T 0 i c 2 I 3 Z D I 2 N z U 5 L W Y x Y m M t N D B l M C 0 4 M D l m L W Z i M 2 Z j Z m N m N T E 4 M y I g L z 4 8 R W 5 0 c n k g V H l w Z T 0 i R m l s b E V y c m 9 y Q 2 9 k Z S I g V m F s d W U 9 I n N V b m t u b 3 d u I i A v P j x F b n R y e S B U e X B l P S J G a W x s U 3 R h d H V z I i B W Y W x 1 Z T 0 i c 0 N v b X B s Z X R l I i A v P j x F b n R y e S B U e X B l P S J G a W x s Q 2 9 1 b n Q i I F Z h b H V l P S J s M T Y 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M z A u e 1 l l Y X I s M H 0 m c X V v d D s s J n F 1 b 3 Q 7 T 2 R i Y y 5 E Y X R h U 2 9 1 c m N l X F w v M S 9 k c 2 4 9 U E l D Q U 5 l d C 9 Q S U N B T m V 0 L 0 F u b n V h b F J l c G 9 y d C 9 0 Y m w z M C 5 7 V m V u d G l s Y X R p b 2 4 g U 3 R h d H V z L D F 9 J n F 1 b 3 Q 7 L C Z x d W 9 0 O 0 9 k Y m M u R G F 0 Y V N v d X J j Z V x c L z E v Z H N u P V B J Q 0 F O Z X Q v U E l D Q U 5 l d C 9 B b m 5 1 Y W x S Z X B v c n Q v d G J s M z A u e 1 x 1 M D A z Y z E s M n 0 m c X V v d D s s J n F 1 b 3 Q 7 T 2 R i Y y 5 E Y X R h U 2 9 1 c m N l X F w v M S 9 k c 2 4 9 U E l D Q U 5 l d C 9 Q S U N B T m V 0 L 0 F u b n V h b F J l c G 9 y d C 9 0 Y m w z M C 5 7 X H U w M D N j M S A o J S k s M 3 0 m c X V v d D s s J n F 1 b 3 Q 7 T 2 R i Y y 5 E Y X R h U 2 9 1 c m N l X F w v M S 9 k c 2 4 9 U E l D Q U 5 l d C 9 Q S U N B T m V 0 L 0 F u b n V h b F J l c G 9 y d C 9 0 Y m w z M C 5 7 M S 0 0 L D R 9 J n F 1 b 3 Q 7 L C Z x d W 9 0 O 0 9 k Y m M u R G F 0 Y V N v d X J j Z V x c L z E v Z H N u P V B J Q 0 F O Z X Q v U E l D Q U 5 l d C 9 B b m 5 1 Y W x S Z X B v c n Q v d G J s M z A u e z E t N C A o J S k s N X 0 m c X V v d D s s J n F 1 b 3 Q 7 T 2 R i Y y 5 E Y X R h U 2 9 1 c m N l X F w v M S 9 k c 2 4 9 U E l D Q U 5 l d C 9 Q S U N B T m V 0 L 0 F u b n V h b F J l c G 9 y d C 9 0 Y m w z M C 5 7 N S 0 x M C w 2 f S Z x d W 9 0 O y w m c X V v d D t P Z G J j L k R h d G F T b 3 V y Y 2 V c X C 8 x L 2 R z b j 1 Q S U N B T m V 0 L 1 B J Q 0 F O Z X Q v Q W 5 u d W F s U m V w b 3 J 0 L 3 R i b D M w L n s 1 L T E w I C g l K S w 3 f S Z x d W 9 0 O y w m c X V v d D t P Z G J j L k R h d G F T b 3 V y Y 2 V c X C 8 x L 2 R z b j 1 Q S U N B T m V 0 L 1 B J Q 0 F O Z X Q v Q W 5 u d W F s U m V w b 3 J 0 L 3 R i b D M w L n s x M S 0 x N S w 4 f S Z x d W 9 0 O y w m c X V v d D t P Z G J j L k R h d G F T b 3 V y Y 2 V c X C 8 x L 2 R z b j 1 Q S U N B T m V 0 L 1 B J Q 0 F O Z X Q v Q W 5 u d W F s U m V w b 3 J 0 L 3 R i b D M w L n s x M S 0 x N S A o J S k s O X 0 m c X V v d D s s J n F 1 b 3 Q 7 T 2 R i Y y 5 E Y X R h U 2 9 1 c m N l X F w v M S 9 k c 2 4 9 U E l D Q U 5 l d C 9 Q S U N B T m V 0 L 0 F u b n V h b F J l c G 9 y d C 9 0 Y m w z M C 5 7 V G 9 0 Y W w s M T B 9 J n F 1 b 3 Q 7 L C Z x d W 9 0 O 0 9 k Y m M u R G F 0 Y V N v d X J j Z V x c L z E v Z H N u P V B J Q 0 F O Z X Q v U E l D Q U 5 l d C 9 B b m 5 1 Y W x S Z X B v c n Q v d G J s M z A u e 1 R v d G F s I C g l K S w x M X 0 m c X V v d D t d L C Z x d W 9 0 O 0 N v b H V t b k N v d W 5 0 J n F 1 b 3 Q 7 O j E y L C Z x d W 9 0 O 0 t l e U N v b H V t b k 5 h b W V z J n F 1 b 3 Q 7 O l t d L C Z x d W 9 0 O 0 N v b H V t b k l k Z W 5 0 a X R p Z X M m c X V v d D s 6 W y Z x d W 9 0 O 0 9 k Y m M u R G F 0 Y V N v d X J j Z V x c L z E v Z H N u P V B J Q 0 F O Z X Q v U E l D Q U 5 l d C 9 B b m 5 1 Y W x S Z X B v c n Q v d G J s M z A u e 1 l l Y X I s M H 0 m c X V v d D s s J n F 1 b 3 Q 7 T 2 R i Y y 5 E Y X R h U 2 9 1 c m N l X F w v M S 9 k c 2 4 9 U E l D Q U 5 l d C 9 Q S U N B T m V 0 L 0 F u b n V h b F J l c G 9 y d C 9 0 Y m w z M C 5 7 V m V u d G l s Y X R p b 2 4 g U 3 R h d H V z L D F 9 J n F 1 b 3 Q 7 L C Z x d W 9 0 O 0 9 k Y m M u R G F 0 Y V N v d X J j Z V x c L z E v Z H N u P V B J Q 0 F O Z X Q v U E l D Q U 5 l d C 9 B b m 5 1 Y W x S Z X B v c n Q v d G J s M z A u e 1 x 1 M D A z Y z E s M n 0 m c X V v d D s s J n F 1 b 3 Q 7 T 2 R i Y y 5 E Y X R h U 2 9 1 c m N l X F w v M S 9 k c 2 4 9 U E l D Q U 5 l d C 9 Q S U N B T m V 0 L 0 F u b n V h b F J l c G 9 y d C 9 0 Y m w z M C 5 7 X H U w M D N j M S A o J S k s M 3 0 m c X V v d D s s J n F 1 b 3 Q 7 T 2 R i Y y 5 E Y X R h U 2 9 1 c m N l X F w v M S 9 k c 2 4 9 U E l D Q U 5 l d C 9 Q S U N B T m V 0 L 0 F u b n V h b F J l c G 9 y d C 9 0 Y m w z M C 5 7 M S 0 0 L D R 9 J n F 1 b 3 Q 7 L C Z x d W 9 0 O 0 9 k Y m M u R G F 0 Y V N v d X J j Z V x c L z E v Z H N u P V B J Q 0 F O Z X Q v U E l D Q U 5 l d C 9 B b m 5 1 Y W x S Z X B v c n Q v d G J s M z A u e z E t N C A o J S k s N X 0 m c X V v d D s s J n F 1 b 3 Q 7 T 2 R i Y y 5 E Y X R h U 2 9 1 c m N l X F w v M S 9 k c 2 4 9 U E l D Q U 5 l d C 9 Q S U N B T m V 0 L 0 F u b n V h b F J l c G 9 y d C 9 0 Y m w z M C 5 7 N S 0 x M C w 2 f S Z x d W 9 0 O y w m c X V v d D t P Z G J j L k R h d G F T b 3 V y Y 2 V c X C 8 x L 2 R z b j 1 Q S U N B T m V 0 L 1 B J Q 0 F O Z X Q v Q W 5 u d W F s U m V w b 3 J 0 L 3 R i b D M w L n s 1 L T E w I C g l K S w 3 f S Z x d W 9 0 O y w m c X V v d D t P Z G J j L k R h d G F T b 3 V y Y 2 V c X C 8 x L 2 R z b j 1 Q S U N B T m V 0 L 1 B J Q 0 F O Z X Q v Q W 5 u d W F s U m V w b 3 J 0 L 3 R i b D M w L n s x M S 0 x N S w 4 f S Z x d W 9 0 O y w m c X V v d D t P Z G J j L k R h d G F T b 3 V y Y 2 V c X C 8 x L 2 R z b j 1 Q S U N B T m V 0 L 1 B J Q 0 F O Z X Q v Q W 5 u d W F s U m V w b 3 J 0 L 3 R i b D M w L n s x M S 0 x N S A o J S k s O X 0 m c X V v d D s s J n F 1 b 3 Q 7 T 2 R i Y y 5 E Y X R h U 2 9 1 c m N l X F w v M S 9 k c 2 4 9 U E l D Q U 5 l d C 9 Q S U N B T m V 0 L 0 F u b n V h b F J l c G 9 y d C 9 0 Y m w z M C 5 7 V G 9 0 Y W w s M T B 9 J n F 1 b 3 Q 7 L C Z x d W 9 0 O 0 9 k Y m M u R G F 0 Y V N v d X J j Z V x c L z E v Z H N u P V B J Q 0 F O Z X Q v U E l D Q U 5 l d C 9 B b m 5 1 Y W x S Z X B v c n Q v d G J s M z A u e 1 R v d G F s I C g l K S w x M X 0 m c X V v d D t d L C Z x d W 9 0 O 1 J l b G F 0 a W 9 u c 2 h p c E l u Z m 8 m c X V v d D s 6 W 1 1 9 I i A v P j w v U 3 R h Y m x l R W 5 0 c m l l c z 4 8 L 0 l 0 Z W 0 + P E l 0 Z W 0 + P E l 0 Z W 1 M b 2 N h d G l v b j 4 8 S X R l b V R 5 c G U + R m 9 y b X V s Y T w v S X R l b V R 5 c G U + P E l 0 Z W 1 Q Y X R o P l N l Y 3 R p b 2 4 x L 3 R i b D M w L 1 N v d X J j Z T w v S X R l b V B h d G g + P C 9 J d G V t T G 9 j Y X R p b 2 4 + P F N 0 Y W J s Z U V u d H J p Z X M g L z 4 8 L 0 l 0 Z W 0 + P E l 0 Z W 0 + P E l 0 Z W 1 M b 2 N h d G l v b j 4 8 S X R l b V R 5 c G U + R m 9 y b X V s Y T w v S X R l b V R 5 c G U + P E l 0 Z W 1 Q Y X R o P l N l Y 3 R p b 2 4 x L 3 R i b D M w L 1 B J Q 0 F O Z X R B b m 9 u X 0 R h d G F i Y X N l P C 9 J d G V t U G F 0 a D 4 8 L 0 l 0 Z W 1 M b 2 N h d G l v b j 4 8 U 3 R h Y m x l R W 5 0 c m l l c y A v P j w v S X R l b T 4 8 S X R l b T 4 8 S X R l b U x v Y 2 F 0 a W 9 u P j x J d G V t V H l w Z T 5 G b 3 J t d W x h P C 9 J d G V t V H l w Z T 4 8 S X R l b V B h d G g + U 2 V j d G l v b j E v d G J s M z A v Z G J v X 1 N j a G V t Y T w v S X R l b V B h d G g + P C 9 J d G V t T G 9 j Y X R p b 2 4 + P F N 0 Y W J s Z U V u d H J p Z X M g L z 4 8 L 0 l 0 Z W 0 + P E l 0 Z W 0 + P E l 0 Z W 1 M b 2 N h d G l v b j 4 8 S X R l b V R 5 c G U + R m 9 y b X V s Y T w v S X R l b V R 5 c G U + P E l 0 Z W 1 Q Y X R o P l N l Y 3 R p b 2 4 x L 3 R i b D M w L 3 R i b D M w X 1 R h Y m x l P C 9 J d G V t U G F 0 a D 4 8 L 0 l 0 Z W 1 M b 2 N h d G l v b j 4 8 U 3 R h Y m x l R W 5 0 c m l l c y A v P j w v S X R l b T 4 8 S X R l b T 4 8 S X R l b U x v Y 2 F 0 a W 9 u P j x J d G V t V H l w Z T 5 G b 3 J t d W x h P C 9 J d G V t V H l w Z T 4 8 S X R l b V B h d G g + U 2 V j d G l v b j E v d G J s M z A v U 2 9 y d G V k J T I w U m 9 3 c z w v S X R l b V B h d G g + P C 9 J d G V t T G 9 j Y X R p b 2 4 + P F N 0 Y W J s Z U V u d H J p Z X M g L z 4 8 L 0 l 0 Z W 0 + P E l 0 Z W 0 + P E l 0 Z W 1 M b 2 N h d G l v b j 4 8 S X R l b V R 5 c G U + R m 9 y b X V s Y T w v S X R l b V R 5 c G U + P E l 0 Z W 1 Q Y X R o P l N l Y 3 R p b 2 4 x L 3 R i b D M w L 1 J l b W 9 2 Z W Q l M j B D b 2 x 1 b W 5 z P C 9 J d G V t U G F 0 a D 4 8 L 0 l 0 Z W 1 M b 2 N h d G l v b j 4 8 U 3 R h Y m x l R W 5 0 c m l l c y A v P j w v S X R l b T 4 8 S X R l b T 4 8 S X R l b U x v Y 2 F 0 a W 9 u P j x J d G V t V H l w Z T 5 G b 3 J t d W x h P C 9 J d G V t V H l w Z T 4 8 S X R l b V B h d G g + U 2 V j d G l v b j E v d G J s M z E 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M x I i A v P j x F b n R y e S B U e X B l P S J G a W x s Z W R D b 2 1 w b G V 0 Z V J l c 3 V s d F R v V 2 9 y a 3 N o Z W V 0 I i B W Y W x 1 Z T 0 i b D E i I C 8 + P E V u d H J 5 I F R 5 c G U 9 I l J l Y 2 9 2 Z X J 5 V G F y Z 2 V 0 U 2 h l Z X Q i I F Z h b H V l P S J z U 2 h l Z X Q z I i A v P j x F b n R y e S B U e X B l P S J S Z W N v d m V y e V R h c m d l d E N v b H V t b i I g V m F s d W U 9 I m w x I i A v P j x F b n R y e S B U e X B l P S J S Z W N v d m V y e V R h c m d l d F J v d y I g V m F s d W U 9 I m w x I i A v P j x F b n R y e S B U e X B l P S J G a W x s T G F z d F V w Z G F 0 Z W Q i I F Z h b H V l P S J k M j A y M C 0 x M i 0 w M l Q x N D o x M z o z M y 4 4 N z c 0 N j g 3 W i I g L z 4 8 R W 5 0 c n k g V H l w Z T 0 i R m l s b E N v b H V t b l R 5 c G V z I i B W Y W x 1 Z T 0 i c 0 J n W U N C Z 0 l H Q W d Z Q 0 J n S U d B Z 1 k 9 I i A v P j x F b n R y e S B U e X B l P S J G a W x s Q 2 9 s d W 1 u T m F t Z X M i I F Z h b H V l P S J z W y Z x d W 9 0 O 1 l l Y X I m c X V v d D s s J n F 1 b 3 Q 7 T 3 J n Y W 5 p c 2 F 0 a W 9 u J n F 1 b 3 Q 7 L C Z x d W 9 0 O 0 l u d m F z a X Z l I G 9 u b H k m c X V v d D s s J n F 1 b 3 Q 7 S W 5 2 Y X N p d m U g b 2 5 s e S A o J S k m c X V v d D s s J n F 1 b 3 Q 7 T m 9 u L W l u d m F z a X Z l I G 9 u b H k m c X V v d D s s J n F 1 b 3 Q 7 T m 9 u L W l u d m F z a X Z l I G 9 u b H k g K C U p J n F 1 b 3 Q 7 L C Z x d W 9 0 O 0 J v d G g m c X V v d D s s J n F 1 b 3 Q 7 Q m 9 0 a C A o J S k m c X V v d D s s J n F 1 b 3 Q 7 T m V p d G h l c i Z x d W 9 0 O y w m c X V v d D t O Z W l 0 a G V y I C g l K S Z x d W 9 0 O y w m c X V v d D t V b m t u b 3 d u J n F 1 b 3 Q 7 L C Z x d W 9 0 O 1 V u a 2 5 v d 2 4 g K C U p J n F 1 b 3 Q 7 L C Z x d W 9 0 O 1 R v d G F s J n F 1 b 3 Q 7 L C Z x d W 9 0 O 1 R v d G F s I C g l K S Z x d W 9 0 O 1 0 i I C 8 + P E V u d H J 5 I F R 5 c G U 9 I l F 1 Z X J 5 S U Q i I F Z h b H V l P S J z Y W Y z M z h m N T Y t O T Y 2 N C 0 0 M W Y 2 L T k x N D I t M D M 5 N z B h N m Q z Z T h i I i A v P j x F b n R y e S B U e X B l P S J G a W x s R X J y b 3 J D b 3 V u d C I g V m F s d W U 9 I m w w I i A v P j x F b n R y e S B U e X B l P S J G a W x s U 3 R h d H V z I i B W Y W x 1 Z T 0 i c 0 N v b X B s Z X R l I i A v P j x F b n R y e S B U e X B l P S J G a W x s R X J y b 3 J D b 2 R l I i B W Y W x 1 Z T 0 i c 1 V u a 2 5 v d 2 4 i I C 8 + P E V u d H J 5 I F R 5 c G U 9 I k Z p b G x D b 3 V u d C I g V m F s d W U 9 I m w x M D A i I C 8 + P E V u d H J 5 I F R 5 c G U 9 I l J l b G F 0 a W 9 u c 2 h p c E l u Z m 9 D b 2 5 0 Y W l u Z X I i I F Z h b H V l P S J z e y Z x d W 9 0 O 2 N v b H V t b k N v d W 5 0 J n F 1 b 3 Q 7 O j E 0 L C Z x d W 9 0 O 2 t l e U N v b H V t b k 5 h b W V z J n F 1 b 3 Q 7 O l t d L C Z x d W 9 0 O 3 F 1 Z X J 5 U m V s Y X R p b 2 5 z a G l w c y Z x d W 9 0 O z p b X S w m c X V v d D t j b 2 x 1 b W 5 J Z G V u d G l 0 a W V z J n F 1 b 3 Q 7 O l s m c X V v d D t P Z G J j L k R h d G F T b 3 V y Y 2 V c X C 8 x L 2 R z b j 1 Q S U N B T m V 0 L 1 B J Q 0 F O Z X Q v Q W 5 u d W F s U m V w b 3 J 0 L 3 R i b D M x L n t Z Z W F y L D B 9 J n F 1 b 3 Q 7 L C Z x d W 9 0 O 0 9 k Y m M u R G F 0 Y V N v d X J j Z V x c L z E v Z H N u P V B J Q 0 F O Z X Q v U E l D Q U 5 l d C 9 B b m 5 1 Y W x S Z X B v c n Q v d G J s M z E u e 0 9 y Z 2 F u a X N h d G l v b i w x f S Z x d W 9 0 O y w m c X V v d D t P Z G J j L k R h d G F T b 3 V y Y 2 V c X C 8 x L 2 R z b j 1 Q S U N B T m V 0 L 1 B J Q 0 F O Z X Q v Q W 5 u d W F s U m V w b 3 J 0 L 3 R i b D M x L n t J b n Z h c 2 l 2 Z S B v b m x 5 L D J 9 J n F 1 b 3 Q 7 L C Z x d W 9 0 O 0 9 k Y m M u R G F 0 Y V N v d X J j Z V x c L z E v Z H N u P V B J Q 0 F O Z X Q v U E l D Q U 5 l d C 9 B b m 5 1 Y W x S Z X B v c n Q v d G J s M z E u e 0 l u d m F z a X Z l I G 9 u b H k g K C U p L D N 9 J n F 1 b 3 Q 7 L C Z x d W 9 0 O 0 9 k Y m M u R G F 0 Y V N v d X J j Z V x c L z E v Z H N u P V B J Q 0 F O Z X Q v U E l D Q U 5 l d C 9 B b m 5 1 Y W x S Z X B v c n Q v d G J s M z E u e 0 5 v b i 1 p b n Z h c 2 l 2 Z S B v b m x 5 L D R 9 J n F 1 b 3 Q 7 L C Z x d W 9 0 O 0 9 k Y m M u R G F 0 Y V N v d X J j Z V x c L z E v Z H N u P V B J Q 0 F O Z X Q v U E l D Q U 5 l d C 9 B b m 5 1 Y W x S Z X B v c n Q v d G J s M z E u e 0 5 v b i 1 p b n Z h c 2 l 2 Z S B v b m x 5 I C g l K S w 1 f S Z x d W 9 0 O y w m c X V v d D t P Z G J j L k R h d G F T b 3 V y Y 2 V c X C 8 x L 2 R z b j 1 Q S U N B T m V 0 L 1 B J Q 0 F O Z X Q v Q W 5 u d W F s U m V w b 3 J 0 L 3 R i b D M x L n t C b 3 R o L D Z 9 J n F 1 b 3 Q 7 L C Z x d W 9 0 O 0 9 k Y m M u R G F 0 Y V N v d X J j Z V x c L z E v Z H N u P V B J Q 0 F O Z X Q v U E l D Q U 5 l d C 9 B b m 5 1 Y W x S Z X B v c n Q v d G J s M z E u e 0 J v d G g g K C U p L D d 9 J n F 1 b 3 Q 7 L C Z x d W 9 0 O 0 9 k Y m M u R G F 0 Y V N v d X J j Z V x c L z E v Z H N u P V B J Q 0 F O Z X Q v U E l D Q U 5 l d C 9 B b m 5 1 Y W x S Z X B v c n Q v d G J s M z E u e 0 5 l a X R o Z X I s O H 0 m c X V v d D s s J n F 1 b 3 Q 7 T 2 R i Y y 5 E Y X R h U 2 9 1 c m N l X F w v M S 9 k c 2 4 9 U E l D Q U 5 l d C 9 Q S U N B T m V 0 L 0 F u b n V h b F J l c G 9 y d C 9 0 Y m w z M S 5 7 T m V p d G h l c i A o J S k s O X 0 m c X V v d D s s J n F 1 b 3 Q 7 T 2 R i Y y 5 E Y X R h U 2 9 1 c m N l X F w v M S 9 k c 2 4 9 U E l D Q U 5 l d C 9 Q S U N B T m V 0 L 0 F u b n V h b F J l c G 9 y d C 9 0 Y m w z M S 5 7 V W 5 r b m 9 3 b i w x M H 0 m c X V v d D s s J n F 1 b 3 Q 7 T 2 R i Y y 5 E Y X R h U 2 9 1 c m N l X F w v M S 9 k c 2 4 9 U E l D Q U 5 l d C 9 Q S U N B T m V 0 L 0 F u b n V h b F J l c G 9 y d C 9 0 Y m w z M S 5 7 V W 5 r b m 9 3 b i A o J S k s M T F 9 J n F 1 b 3 Q 7 L C Z x d W 9 0 O 0 9 k Y m M u R G F 0 Y V N v d X J j Z V x c L z E v Z H N u P V B J Q 0 F O Z X Q v U E l D Q U 5 l d C 9 B b m 5 1 Y W x S Z X B v c n Q v d G J s M z E u e 1 R v d G F s L D E y f S Z x d W 9 0 O y w m c X V v d D t P Z G J j L k R h d G F T b 3 V y Y 2 V c X C 8 x L 2 R z b j 1 Q S U N B T m V 0 L 1 B J Q 0 F O Z X Q v Q W 5 u d W F s U m V w b 3 J 0 L 3 R i b D M x L n t U b 3 R h b C A o J S k s M T N 9 J n F 1 b 3 Q 7 X S w m c X V v d D t D b 2 x 1 b W 5 D b 3 V u d C Z x d W 9 0 O z o x N C w m c X V v d D t L Z X l D b 2 x 1 b W 5 O Y W 1 l c y Z x d W 9 0 O z p b X S w m c X V v d D t D b 2 x 1 b W 5 J Z G V u d G l 0 a W V z J n F 1 b 3 Q 7 O l s m c X V v d D t P Z G J j L k R h d G F T b 3 V y Y 2 V c X C 8 x L 2 R z b j 1 Q S U N B T m V 0 L 1 B J Q 0 F O Z X Q v Q W 5 u d W F s U m V w b 3 J 0 L 3 R i b D M x L n t Z Z W F y L D B 9 J n F 1 b 3 Q 7 L C Z x d W 9 0 O 0 9 k Y m M u R G F 0 Y V N v d X J j Z V x c L z E v Z H N u P V B J Q 0 F O Z X Q v U E l D Q U 5 l d C 9 B b m 5 1 Y W x S Z X B v c n Q v d G J s M z E u e 0 9 y Z 2 F u a X N h d G l v b i w x f S Z x d W 9 0 O y w m c X V v d D t P Z G J j L k R h d G F T b 3 V y Y 2 V c X C 8 x L 2 R z b j 1 Q S U N B T m V 0 L 1 B J Q 0 F O Z X Q v Q W 5 u d W F s U m V w b 3 J 0 L 3 R i b D M x L n t J b n Z h c 2 l 2 Z S B v b m x 5 L D J 9 J n F 1 b 3 Q 7 L C Z x d W 9 0 O 0 9 k Y m M u R G F 0 Y V N v d X J j Z V x c L z E v Z H N u P V B J Q 0 F O Z X Q v U E l D Q U 5 l d C 9 B b m 5 1 Y W x S Z X B v c n Q v d G J s M z E u e 0 l u d m F z a X Z l I G 9 u b H k g K C U p L D N 9 J n F 1 b 3 Q 7 L C Z x d W 9 0 O 0 9 k Y m M u R G F 0 Y V N v d X J j Z V x c L z E v Z H N u P V B J Q 0 F O Z X Q v U E l D Q U 5 l d C 9 B b m 5 1 Y W x S Z X B v c n Q v d G J s M z E u e 0 5 v b i 1 p b n Z h c 2 l 2 Z S B v b m x 5 L D R 9 J n F 1 b 3 Q 7 L C Z x d W 9 0 O 0 9 k Y m M u R G F 0 Y V N v d X J j Z V x c L z E v Z H N u P V B J Q 0 F O Z X Q v U E l D Q U 5 l d C 9 B b m 5 1 Y W x S Z X B v c n Q v d G J s M z E u e 0 5 v b i 1 p b n Z h c 2 l 2 Z S B v b m x 5 I C g l K S w 1 f S Z x d W 9 0 O y w m c X V v d D t P Z G J j L k R h d G F T b 3 V y Y 2 V c X C 8 x L 2 R z b j 1 Q S U N B T m V 0 L 1 B J Q 0 F O Z X Q v Q W 5 u d W F s U m V w b 3 J 0 L 3 R i b D M x L n t C b 3 R o L D Z 9 J n F 1 b 3 Q 7 L C Z x d W 9 0 O 0 9 k Y m M u R G F 0 Y V N v d X J j Z V x c L z E v Z H N u P V B J Q 0 F O Z X Q v U E l D Q U 5 l d C 9 B b m 5 1 Y W x S Z X B v c n Q v d G J s M z E u e 0 J v d G g g K C U p L D d 9 J n F 1 b 3 Q 7 L C Z x d W 9 0 O 0 9 k Y m M u R G F 0 Y V N v d X J j Z V x c L z E v Z H N u P V B J Q 0 F O Z X Q v U E l D Q U 5 l d C 9 B b m 5 1 Y W x S Z X B v c n Q v d G J s M z E u e 0 5 l a X R o Z X I s O H 0 m c X V v d D s s J n F 1 b 3 Q 7 T 2 R i Y y 5 E Y X R h U 2 9 1 c m N l X F w v M S 9 k c 2 4 9 U E l D Q U 5 l d C 9 Q S U N B T m V 0 L 0 F u b n V h b F J l c G 9 y d C 9 0 Y m w z M S 5 7 T m V p d G h l c i A o J S k s O X 0 m c X V v d D s s J n F 1 b 3 Q 7 T 2 R i Y y 5 E Y X R h U 2 9 1 c m N l X F w v M S 9 k c 2 4 9 U E l D Q U 5 l d C 9 Q S U N B T m V 0 L 0 F u b n V h b F J l c G 9 y d C 9 0 Y m w z M S 5 7 V W 5 r b m 9 3 b i w x M H 0 m c X V v d D s s J n F 1 b 3 Q 7 T 2 R i Y y 5 E Y X R h U 2 9 1 c m N l X F w v M S 9 k c 2 4 9 U E l D Q U 5 l d C 9 Q S U N B T m V 0 L 0 F u b n V h b F J l c G 9 y d C 9 0 Y m w z M S 5 7 V W 5 r b m 9 3 b i A o J S k s M T F 9 J n F 1 b 3 Q 7 L C Z x d W 9 0 O 0 9 k Y m M u R G F 0 Y V N v d X J j Z V x c L z E v Z H N u P V B J Q 0 F O Z X Q v U E l D Q U 5 l d C 9 B b m 5 1 Y W x S Z X B v c n Q v d G J s M z E u e 1 R v d G F s L D E y f S Z x d W 9 0 O y w m c X V v d D t P Z G J j L k R h d G F T b 3 V y Y 2 V c X C 8 x L 2 R z b j 1 Q S U N B T m V 0 L 1 B J Q 0 F O Z X Q v Q W 5 u d W F s U m V w b 3 J 0 L 3 R i b D M x L n t U b 3 R h b C A o J S k s M T N 9 J n F 1 b 3 Q 7 X S w m c X V v d D t S Z W x h d G l v b n N o a X B J b m Z v J n F 1 b 3 Q 7 O l t d f S I g L z 4 8 R W 5 0 c n k g V H l w Z T 0 i Q W R k Z W R U b 0 R h d G F N b 2 R l b C I g V m F s d W U 9 I m w w I i A v P j w v U 3 R h Y m x l R W 5 0 c m l l c z 4 8 L 0 l 0 Z W 0 + P E l 0 Z W 0 + P E l 0 Z W 1 M b 2 N h d G l v b j 4 8 S X R l b V R 5 c G U + R m 9 y b X V s Y T w v S X R l b V R 5 c G U + P E l 0 Z W 1 Q Y X R o P l N l Y 3 R p b 2 4 x L 3 R i b D M x L 1 N v d X J j Z T w v S X R l b V B h d G g + P C 9 J d G V t T G 9 j Y X R p b 2 4 + P F N 0 Y W J s Z U V u d H J p Z X M g L z 4 8 L 0 l 0 Z W 0 + P E l 0 Z W 0 + P E l 0 Z W 1 M b 2 N h d G l v b j 4 8 S X R l b V R 5 c G U + R m 9 y b X V s Y T w v S X R l b V R 5 c G U + P E l 0 Z W 1 Q Y X R o P l N l Y 3 R p b 2 4 x L 3 R i b D M x L 1 B J Q 0 F O Z X R B b m 9 u X 0 R h d G F i Y X N l P C 9 J d G V t U G F 0 a D 4 8 L 0 l 0 Z W 1 M b 2 N h d G l v b j 4 8 U 3 R h Y m x l R W 5 0 c m l l c y A v P j w v S X R l b T 4 8 S X R l b T 4 8 S X R l b U x v Y 2 F 0 a W 9 u P j x J d G V t V H l w Z T 5 G b 3 J t d W x h P C 9 J d G V t V H l w Z T 4 8 S X R l b V B h d G g + U 2 V j d G l v b j E v d G J s M z E v Z G J v X 1 N j a G V t Y T w v S X R l b V B h d G g + P C 9 J d G V t T G 9 j Y X R p b 2 4 + P F N 0 Y W J s Z U V u d H J p Z X M g L z 4 8 L 0 l 0 Z W 0 + P E l 0 Z W 0 + P E l 0 Z W 1 M b 2 N h d G l v b j 4 8 S X R l b V R 5 c G U + R m 9 y b X V s Y T w v S X R l b V R 5 c G U + P E l 0 Z W 1 Q Y X R o P l N l Y 3 R p b 2 4 x L 3 R i b D M x L 3 R i b D M x X 1 R h Y m x l P C 9 J d G V t U G F 0 a D 4 8 L 0 l 0 Z W 1 M b 2 N h d G l v b j 4 8 U 3 R h Y m x l R W 5 0 c m l l c y A v P j w v S X R l b T 4 8 S X R l b T 4 8 S X R l b U x v Y 2 F 0 a W 9 u P j x J d G V t V H l w Z T 5 G b 3 J t d W x h P C 9 J d G V t V H l w Z T 4 8 S X R l b V B h d G g + U 2 V j d G l v b j E v d G J s M z E v U 2 9 y d G V k J T I w U m 9 3 c z w v S X R l b V B h d G g + P C 9 J d G V t T G 9 j Y X R p b 2 4 + P F N 0 Y W J s Z U V u d H J p Z X M g L z 4 8 L 0 l 0 Z W 0 + P E l 0 Z W 0 + P E l 0 Z W 1 M b 2 N h d G l v b j 4 8 S X R l b V R 5 c G U + R m 9 y b X V s Y T w v S X R l b V R 5 c G U + P E l 0 Z W 1 Q Y X R o P l N l Y 3 R p b 2 4 x L 3 R i b D M x L 1 J l b W 9 2 Z W Q l M j B D b 2 x 1 b W 5 z P C 9 J d G V t U G F 0 a D 4 8 L 0 l 0 Z W 1 M b 2 N h d G l v b j 4 8 U 3 R h Y m x l R W 5 0 c m l l c y A v P j w v S X R l b T 4 8 S X R l b T 4 8 S X R l b U x v Y 2 F 0 a W 9 u P j x J d G V t V H l w Z T 5 G b 3 J t d W x h P C 9 J d G V t V H l w Z T 4 8 S X R l b V B h d G g + U 2 V j d G l v b j E v d G J s M z I 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M y 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G a W x s R X J y b 3 J D b 3 V u d C I g V m F s d W U 9 I m w w I i A v P j x F b n R y e S B U e X B l P S J G a W x s T G F z d F V w Z G F 0 Z W Q i I F Z h b H V l P S J k M j A y M C 0 x M C 0 y O V Q x N j o x M D o z M y 4 w M T c 3 N z Q z W i I g L z 4 8 R W 5 0 c n k g V H l w Z T 0 i R m l s b E N v b H V t b l R 5 c G V z I i B W Y W x 1 Z T 0 i c 0 J n S U Z B Z 1 V D Q l F J R k F n W T 0 i I C 8 + P E V u d H J 5 I F R 5 c G U 9 I k Z p b G x D b 2 x 1 b W 5 O Y W 1 l c y I g V m F s d W U 9 I n N b J n F 1 b 3 Q 7 Q W d l I C h Z Z W F y c y k m c X V v d D s s J n F 1 b 3 Q 7 T W F s Z S Z x d W 9 0 O y w m c X V v d D t N Y W x l I C g l K S Z x d W 9 0 O y w m c X V v d D t G Z W 1 h b G U m c X V v d D s s J n F 1 b 3 Q 7 R m V t Y W x l I C g l K S Z x d W 9 0 O y w m c X V v d D t B b W J p Z 3 V v d X M m c X V v d D s s J n F 1 b 3 Q 7 Q W 1 i a W d 1 b 3 V z I C g l K S Z x d W 9 0 O y w m c X V v d D t V b m t u b 3 d u J n F 1 b 3 Q 7 L C Z x d W 9 0 O 1 V u a 2 5 v d 2 4 o J S k m c X V v d D s s J n F 1 b 3 Q 7 V G 9 0 Y W w m c X V v d D s s J n F 1 b 3 Q 7 V G 9 0 Y W w g K C U p J n F 1 b 3 Q 7 X S I g L z 4 8 R W 5 0 c n k g V H l w Z T 0 i U X V l c n l J R C I g V m F s d W U 9 I n N k Y j I 1 Z D E 2 Z S 1 k N T B k L T R l N G Y t O D J h O S 0 y O G Z i N T Y w Y T J k N m M i I C 8 + P E V u d H J 5 I F R 5 c G U 9 I k Z p b G x F c n J v c k N v Z G U i I F Z h b H V l P S J z V W 5 r b m 9 3 b i I g L z 4 8 R W 5 0 c n k g V H l w Z T 0 i R m l s b F N 0 Y X R 1 c y I g V m F s d W U 9 I n N D b 2 1 w b G V 0 Z S I g L z 4 8 R W 5 0 c n k g V H l w Z T 0 i R m l s b E N v d W 5 0 I i B W Y W x 1 Z T 0 i b D E 3 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3 R i b D M y L n t B Z 2 U g K F l l Y X J z K S w w f S Z x d W 9 0 O y w m c X V v d D t P Z G J j L k R h d G F T b 3 V y Y 2 V c X C 8 x L 2 R z b j 1 Q S U N B T m V 0 L 1 B J Q 0 F O Z X Q v Q W 5 u d W F s U m V w b 3 J 0 L 3 R i b D M y L n t N Y W x l L D F 9 J n F 1 b 3 Q 7 L C Z x d W 9 0 O 0 9 k Y m M u R G F 0 Y V N v d X J j Z V x c L z E v Z H N u P V B J Q 0 F O Z X Q v U E l D Q U 5 l d C 9 B b m 5 1 Y W x S Z X B v c n Q v d G J s M z I u e 0 1 h b G U g K C U p L D J 9 J n F 1 b 3 Q 7 L C Z x d W 9 0 O 0 9 k Y m M u R G F 0 Y V N v d X J j Z V x c L z E v Z H N u P V B J Q 0 F O Z X Q v U E l D Q U 5 l d C 9 B b m 5 1 Y W x S Z X B v c n Q v d G J s M z I u e 0 Z l b W F s Z S w z f S Z x d W 9 0 O y w m c X V v d D t P Z G J j L k R h d G F T b 3 V y Y 2 V c X C 8 x L 2 R z b j 1 Q S U N B T m V 0 L 1 B J Q 0 F O Z X Q v Q W 5 u d W F s U m V w b 3 J 0 L 3 R i b D M y L n t G Z W 1 h b G U g K C U p L D R 9 J n F 1 b 3 Q 7 L C Z x d W 9 0 O 0 9 k Y m M u R G F 0 Y V N v d X J j Z V x c L z E v Z H N u P V B J Q 0 F O Z X Q v U E l D Q U 5 l d C 9 B b m 5 1 Y W x S Z X B v c n Q v d G J s M z I u e 0 F t Y m l n d W 9 1 c y w 1 f S Z x d W 9 0 O y w m c X V v d D t P Z G J j L k R h d G F T b 3 V y Y 2 V c X C 8 x L 2 R z b j 1 Q S U N B T m V 0 L 1 B J Q 0 F O Z X Q v Q W 5 u d W F s U m V w b 3 J 0 L 3 R i b D M y L n t B b W J p Z 3 V v d X M g K C U p L D Z 9 J n F 1 b 3 Q 7 L C Z x d W 9 0 O 0 9 k Y m M u R G F 0 Y V N v d X J j Z V x c L z E v Z H N u P V B J Q 0 F O Z X Q v U E l D Q U 5 l d C 9 B b m 5 1 Y W x S Z X B v c n Q v d G J s M z I u e 1 V u a 2 5 v d 2 4 s N 3 0 m c X V v d D s s J n F 1 b 3 Q 7 T 2 R i Y y 5 E Y X R h U 2 9 1 c m N l X F w v M S 9 k c 2 4 9 U E l D Q U 5 l d C 9 Q S U N B T m V 0 L 0 F u b n V h b F J l c G 9 y d C 9 0 Y m w z M i 5 7 V W 5 r b m 9 3 b i g l K S w 4 f S Z x d W 9 0 O y w m c X V v d D t P Z G J j L k R h d G F T b 3 V y Y 2 V c X C 8 x L 2 R z b j 1 Q S U N B T m V 0 L 1 B J Q 0 F O Z X Q v Q W 5 u d W F s U m V w b 3 J 0 L 3 R i b D M y L n t U b 3 R h b C w 5 f S Z x d W 9 0 O y w m c X V v d D t P Z G J j L k R h d G F T b 3 V y Y 2 V c X C 8 x L 2 R z b j 1 Q S U N B T m V 0 L 1 B J Q 0 F O Z X Q v Q W 5 u d W F s U m V w b 3 J 0 L 3 R i b D M y L n t U b 3 R h b C A o J S k s M T B 9 J n F 1 b 3 Q 7 X S w m c X V v d D t D b 2 x 1 b W 5 D b 3 V u d C Z x d W 9 0 O z o x M S w m c X V v d D t L Z X l D b 2 x 1 b W 5 O Y W 1 l c y Z x d W 9 0 O z p b X S w m c X V v d D t D b 2 x 1 b W 5 J Z G V u d G l 0 a W V z J n F 1 b 3 Q 7 O l s m c X V v d D t P Z G J j L k R h d G F T b 3 V y Y 2 V c X C 8 x L 2 R z b j 1 Q S U N B T m V 0 L 1 B J Q 0 F O Z X Q v Q W 5 u d W F s U m V w b 3 J 0 L 3 R i b D M y L n t B Z 2 U g K F l l Y X J z K S w w f S Z x d W 9 0 O y w m c X V v d D t P Z G J j L k R h d G F T b 3 V y Y 2 V c X C 8 x L 2 R z b j 1 Q S U N B T m V 0 L 1 B J Q 0 F O Z X Q v Q W 5 u d W F s U m V w b 3 J 0 L 3 R i b D M y L n t N Y W x l L D F 9 J n F 1 b 3 Q 7 L C Z x d W 9 0 O 0 9 k Y m M u R G F 0 Y V N v d X J j Z V x c L z E v Z H N u P V B J Q 0 F O Z X Q v U E l D Q U 5 l d C 9 B b m 5 1 Y W x S Z X B v c n Q v d G J s M z I u e 0 1 h b G U g K C U p L D J 9 J n F 1 b 3 Q 7 L C Z x d W 9 0 O 0 9 k Y m M u R G F 0 Y V N v d X J j Z V x c L z E v Z H N u P V B J Q 0 F O Z X Q v U E l D Q U 5 l d C 9 B b m 5 1 Y W x S Z X B v c n Q v d G J s M z I u e 0 Z l b W F s Z S w z f S Z x d W 9 0 O y w m c X V v d D t P Z G J j L k R h d G F T b 3 V y Y 2 V c X C 8 x L 2 R z b j 1 Q S U N B T m V 0 L 1 B J Q 0 F O Z X Q v Q W 5 u d W F s U m V w b 3 J 0 L 3 R i b D M y L n t G Z W 1 h b G U g K C U p L D R 9 J n F 1 b 3 Q 7 L C Z x d W 9 0 O 0 9 k Y m M u R G F 0 Y V N v d X J j Z V x c L z E v Z H N u P V B J Q 0 F O Z X Q v U E l D Q U 5 l d C 9 B b m 5 1 Y W x S Z X B v c n Q v d G J s M z I u e 0 F t Y m l n d W 9 1 c y w 1 f S Z x d W 9 0 O y w m c X V v d D t P Z G J j L k R h d G F T b 3 V y Y 2 V c X C 8 x L 2 R z b j 1 Q S U N B T m V 0 L 1 B J Q 0 F O Z X Q v Q W 5 u d W F s U m V w b 3 J 0 L 3 R i b D M y L n t B b W J p Z 3 V v d X M g K C U p L D Z 9 J n F 1 b 3 Q 7 L C Z x d W 9 0 O 0 9 k Y m M u R G F 0 Y V N v d X J j Z V x c L z E v Z H N u P V B J Q 0 F O Z X Q v U E l D Q U 5 l d C 9 B b m 5 1 Y W x S Z X B v c n Q v d G J s M z I u e 1 V u a 2 5 v d 2 4 s N 3 0 m c X V v d D s s J n F 1 b 3 Q 7 T 2 R i Y y 5 E Y X R h U 2 9 1 c m N l X F w v M S 9 k c 2 4 9 U E l D Q U 5 l d C 9 Q S U N B T m V 0 L 0 F u b n V h b F J l c G 9 y d C 9 0 Y m w z M i 5 7 V W 5 r b m 9 3 b i g l K S w 4 f S Z x d W 9 0 O y w m c X V v d D t P Z G J j L k R h d G F T b 3 V y Y 2 V c X C 8 x L 2 R z b j 1 Q S U N B T m V 0 L 1 B J Q 0 F O Z X Q v Q W 5 u d W F s U m V w b 3 J 0 L 3 R i b D M y L n t U b 3 R h b C w 5 f S Z x d W 9 0 O y w m c X V v d D t P Z G J j L k R h d G F T b 3 V y Y 2 V c X C 8 x L 2 R z b j 1 Q S U N B T m V 0 L 1 B J Q 0 F O Z X Q v Q W 5 u d W F s U m V w b 3 J 0 L 3 R i b D M y L n t U b 3 R h b C A o J S k s M T B 9 J n F 1 b 3 Q 7 X S w m c X V v d D t S Z W x h d G l v b n N o a X B J b m Z v J n F 1 b 3 Q 7 O l t d f S I g L z 4 8 L 1 N 0 Y W J s Z U V u d H J p Z X M + P C 9 J d G V t P j x J d G V t P j x J d G V t T G 9 j Y X R p b 2 4 + P E l 0 Z W 1 U e X B l P k Z v c m 1 1 b G E 8 L 0 l 0 Z W 1 U e X B l P j x J d G V t U G F 0 a D 5 T Z W N 0 a W 9 u M S 9 0 Y m w z M i 9 T b 3 V y Y 2 U 8 L 0 l 0 Z W 1 Q Y X R o P j w v S X R l b U x v Y 2 F 0 a W 9 u P j x T d G F i b G V F b n R y a W V z I C 8 + P C 9 J d G V t P j x J d G V t P j x J d G V t T G 9 j Y X R p b 2 4 + P E l 0 Z W 1 U e X B l P k Z v c m 1 1 b G E 8 L 0 l 0 Z W 1 U e X B l P j x J d G V t U G F 0 a D 5 T Z W N 0 a W 9 u M S 9 0 Y m w z M i 9 Q S U N B T m V 0 Q W 5 v b l 9 E Y X R h Y m F z Z T w v S X R l b V B h d G g + P C 9 J d G V t T G 9 j Y X R p b 2 4 + P F N 0 Y W J s Z U V u d H J p Z X M g L z 4 8 L 0 l 0 Z W 0 + P E l 0 Z W 0 + P E l 0 Z W 1 M b 2 N h d G l v b j 4 8 S X R l b V R 5 c G U + R m 9 y b X V s Y T w v S X R l b V R 5 c G U + P E l 0 Z W 1 Q Y X R o P l N l Y 3 R p b 2 4 x L 3 R i b D M y L 2 R i b 1 9 T Y 2 h l b W E 8 L 0 l 0 Z W 1 Q Y X R o P j w v S X R l b U x v Y 2 F 0 a W 9 u P j x T d G F i b G V F b n R y a W V z I C 8 + P C 9 J d G V t P j x J d G V t P j x J d G V t T G 9 j Y X R p b 2 4 + P E l 0 Z W 1 U e X B l P k Z v c m 1 1 b G E 8 L 0 l 0 Z W 1 U e X B l P j x J d G V t U G F 0 a D 5 T Z W N 0 a W 9 u M S 9 0 Y m w z M i 9 0 Y m w z M l 9 U Y W J s Z T w v S X R l b V B h d G g + P C 9 J d G V t T G 9 j Y X R p b 2 4 + P F N 0 Y W J s Z U V u d H J p Z X M g L z 4 8 L 0 l 0 Z W 0 + P E l 0 Z W 0 + P E l 0 Z W 1 M b 2 N h d G l v b j 4 8 S X R l b V R 5 c G U + R m 9 y b X V s Y T w v S X R l b V R 5 c G U + P E l 0 Z W 1 Q Y X R o P l N l Y 3 R p b 2 4 x L 3 R i b D M y L 1 N v c n R l Z C U y M F J v d 3 M 8 L 0 l 0 Z W 1 Q Y X R o P j w v S X R l b U x v Y 2 F 0 a W 9 u P j x T d G F i b G V F b n R y a W V z I C 8 + P C 9 J d G V t P j x J d G V t P j x J d G V t T G 9 j Y X R p b 2 4 + P E l 0 Z W 1 U e X B l P k Z v c m 1 1 b G E 8 L 0 l 0 Z W 1 U e X B l P j x J d G V t U G F 0 a D 5 T Z W N 0 a W 9 u M S 9 0 Y m w z M i 9 S Z W 1 v d m V k J T I w Q 2 9 s d W 1 u c z w v S X R l b V B h d G g + P C 9 J d G V t T G 9 j Y X R p b 2 4 + P F N 0 Y W J s Z U V u d H J p Z X M g L z 4 8 L 0 l 0 Z W 0 + P E l 0 Z W 0 + P E l 0 Z W 1 M b 2 N h d G l v b j 4 8 S X R l b V R 5 c G U + R m 9 y b X V s Y T w v S X R l b V R 5 c G U + P E l 0 Z W 1 Q Y X R o P l N l Y 3 R p b 2 4 x L 3 R i b D M z 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z M y 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R m l s b E x h c 3 R V c G R h d G V k I i B W Y W x 1 Z T 0 i Z D I w M j A t M T I t M D J U M T Q 6 M T E 6 M j Q u O T g w O T k 4 N 1 o i I C 8 + P E V u d H J 5 I F R 5 c G U 9 I k Z p b G x D b 2 x 1 b W 5 U e X B l c y I g V m F s d W U 9 I n N C Z 1 l D Q m d J R 0 F n W U N C Z 0 l H I i A v P j x F b n R y e S B U e X B l P S J G a W x s Q 2 9 s d W 1 u T m F t Z X M i I F Z h b H V l P S J z W y Z x d W 9 0 O 1 l l Y X I m c X V v d D s s J n F 1 b 3 Q 7 T 3 J n Y W 5 p c 2 F 0 a W 9 u 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U X V l c n l J R C I g V m F s d W U 9 I n M 3 M G M 3 Z D Z k Y y 0 5 N j Z k L T Q 5 Y j Q t Y T N m Z i 0 3 Z G Q z Z D U w N m N h Z j c i I C 8 + P E V u d H J 5 I F R 5 c G U 9 I k Z p b G x F c n J v c k N v d W 5 0 I i B W Y W x 1 Z T 0 i b D A i I C 8 + P E V u d H J 5 I F R 5 c G U 9 I k Z p b G x T d G F 0 d X M i I F Z h b H V l P S J z Q 2 9 t c G x l d G U i I C 8 + P E V u d H J 5 I F R 5 c G U 9 I k Z p b G x F c n J v c k N v Z G U i I F Z h b H V l P S J z V W 5 r b m 9 3 b i I g L z 4 8 R W 5 0 c n k g V H l w Z T 0 i R m l s b E N v d W 5 0 I i B W Y W x 1 Z T 0 i b D E w 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M z M u e 1 l l Y X I s M H 0 m c X V v d D s s J n F 1 b 3 Q 7 T 2 R i Y y 5 E Y X R h U 2 9 1 c m N l X F w v M S 9 k c 2 4 9 U E l D Q U 5 l d C 9 Q S U N B T m V 0 L 0 F u b n V h b F J l c G 9 y d C 9 0 Y m w z M y 5 7 T 3 J n Y W 5 p c 2 F 0 a W 9 u L D F 9 J n F 1 b 3 Q 7 L C Z x d W 9 0 O 0 9 k Y m M u R G F 0 Y V N v d X J j Z V x c L z E v Z H N u P V B J Q 0 F O Z X Q v U E l D Q U 5 l d C 9 B b m 5 1 Y W x S Z X B v c n Q v d G J s M z M u e 1 x 1 M D A z Y z E s M n 0 m c X V v d D s s J n F 1 b 3 Q 7 T 2 R i Y y 5 E Y X R h U 2 9 1 c m N l X F w v M S 9 k c 2 4 9 U E l D Q U 5 l d C 9 Q S U N B T m V 0 L 0 F u b n V h b F J l c G 9 y d C 9 0 Y m w z M y 5 7 X H U w M D N j M S A o J S k s M 3 0 m c X V v d D s s J n F 1 b 3 Q 7 T 2 R i Y y 5 E Y X R h U 2 9 1 c m N l X F w v M S 9 k c 2 4 9 U E l D Q U 5 l d C 9 Q S U N B T m V 0 L 0 F u b n V h b F J l c G 9 y d C 9 0 Y m w z M y 5 7 M S 0 0 L D R 9 J n F 1 b 3 Q 7 L C Z x d W 9 0 O 0 9 k Y m M u R G F 0 Y V N v d X J j Z V x c L z E v Z H N u P V B J Q 0 F O Z X Q v U E l D Q U 5 l d C 9 B b m 5 1 Y W x S Z X B v c n Q v d G J s M z M u e z E t N C A o J S k s N X 0 m c X V v d D s s J n F 1 b 3 Q 7 T 2 R i Y y 5 E Y X R h U 2 9 1 c m N l X F w v M S 9 k c 2 4 9 U E l D Q U 5 l d C 9 Q S U N B T m V 0 L 0 F u b n V h b F J l c G 9 y d C 9 0 Y m w z M y 5 7 N S 0 x M C w 2 f S Z x d W 9 0 O y w m c X V v d D t P Z G J j L k R h d G F T b 3 V y Y 2 V c X C 8 x L 2 R z b j 1 Q S U N B T m V 0 L 1 B J Q 0 F O Z X Q v Q W 5 u d W F s U m V w b 3 J 0 L 3 R i b D M z L n s 1 L T E w I C g l K S w 3 f S Z x d W 9 0 O y w m c X V v d D t P Z G J j L k R h d G F T b 3 V y Y 2 V c X C 8 x L 2 R z b j 1 Q S U N B T m V 0 L 1 B J Q 0 F O Z X Q v Q W 5 u d W F s U m V w b 3 J 0 L 3 R i b D M z L n s x M S 0 x N S w 4 f S Z x d W 9 0 O y w m c X V v d D t P Z G J j L k R h d G F T b 3 V y Y 2 V c X C 8 x L 2 R z b j 1 Q S U N B T m V 0 L 1 B J Q 0 F O Z X Q v Q W 5 u d W F s U m V w b 3 J 0 L 3 R i b D M z L n s x M S 0 x N S A o J S k s O X 0 m c X V v d D s s J n F 1 b 3 Q 7 T 2 R i Y y 5 E Y X R h U 2 9 1 c m N l X F w v M S 9 k c 2 4 9 U E l D Q U 5 l d C 9 Q S U N B T m V 0 L 0 F u b n V h b F J l c G 9 y d C 9 0 Y m w z M y 5 7 V G 9 0 Y W w s M T B 9 J n F 1 b 3 Q 7 L C Z x d W 9 0 O 0 9 k Y m M u R G F 0 Y V N v d X J j Z V x c L z E v Z H N u P V B J Q 0 F O Z X Q v U E l D Q U 5 l d C 9 B b m 5 1 Y W x S Z X B v c n Q v d G J s M z M u e 1 R v d G F s I C g l K S w x M X 0 m c X V v d D t d L C Z x d W 9 0 O 0 N v b H V t b k N v d W 5 0 J n F 1 b 3 Q 7 O j E y L C Z x d W 9 0 O 0 t l e U N v b H V t b k 5 h b W V z J n F 1 b 3 Q 7 O l t d L C Z x d W 9 0 O 0 N v b H V t b k l k Z W 5 0 a X R p Z X M m c X V v d D s 6 W y Z x d W 9 0 O 0 9 k Y m M u R G F 0 Y V N v d X J j Z V x c L z E v Z H N u P V B J Q 0 F O Z X Q v U E l D Q U 5 l d C 9 B b m 5 1 Y W x S Z X B v c n Q v d G J s M z M u e 1 l l Y X I s M H 0 m c X V v d D s s J n F 1 b 3 Q 7 T 2 R i Y y 5 E Y X R h U 2 9 1 c m N l X F w v M S 9 k c 2 4 9 U E l D Q U 5 l d C 9 Q S U N B T m V 0 L 0 F u b n V h b F J l c G 9 y d C 9 0 Y m w z M y 5 7 T 3 J n Y W 5 p c 2 F 0 a W 9 u L D F 9 J n F 1 b 3 Q 7 L C Z x d W 9 0 O 0 9 k Y m M u R G F 0 Y V N v d X J j Z V x c L z E v Z H N u P V B J Q 0 F O Z X Q v U E l D Q U 5 l d C 9 B b m 5 1 Y W x S Z X B v c n Q v d G J s M z M u e 1 x 1 M D A z Y z E s M n 0 m c X V v d D s s J n F 1 b 3 Q 7 T 2 R i Y y 5 E Y X R h U 2 9 1 c m N l X F w v M S 9 k c 2 4 9 U E l D Q U 5 l d C 9 Q S U N B T m V 0 L 0 F u b n V h b F J l c G 9 y d C 9 0 Y m w z M y 5 7 X H U w M D N j M S A o J S k s M 3 0 m c X V v d D s s J n F 1 b 3 Q 7 T 2 R i Y y 5 E Y X R h U 2 9 1 c m N l X F w v M S 9 k c 2 4 9 U E l D Q U 5 l d C 9 Q S U N B T m V 0 L 0 F u b n V h b F J l c G 9 y d C 9 0 Y m w z M y 5 7 M S 0 0 L D R 9 J n F 1 b 3 Q 7 L C Z x d W 9 0 O 0 9 k Y m M u R G F 0 Y V N v d X J j Z V x c L z E v Z H N u P V B J Q 0 F O Z X Q v U E l D Q U 5 l d C 9 B b m 5 1 Y W x S Z X B v c n Q v d G J s M z M u e z E t N C A o J S k s N X 0 m c X V v d D s s J n F 1 b 3 Q 7 T 2 R i Y y 5 E Y X R h U 2 9 1 c m N l X F w v M S 9 k c 2 4 9 U E l D Q U 5 l d C 9 Q S U N B T m V 0 L 0 F u b n V h b F J l c G 9 y d C 9 0 Y m w z M y 5 7 N S 0 x M C w 2 f S Z x d W 9 0 O y w m c X V v d D t P Z G J j L k R h d G F T b 3 V y Y 2 V c X C 8 x L 2 R z b j 1 Q S U N B T m V 0 L 1 B J Q 0 F O Z X Q v Q W 5 u d W F s U m V w b 3 J 0 L 3 R i b D M z L n s 1 L T E w I C g l K S w 3 f S Z x d W 9 0 O y w m c X V v d D t P Z G J j L k R h d G F T b 3 V y Y 2 V c X C 8 x L 2 R z b j 1 Q S U N B T m V 0 L 1 B J Q 0 F O Z X Q v Q W 5 u d W F s U m V w b 3 J 0 L 3 R i b D M z L n s x M S 0 x N S w 4 f S Z x d W 9 0 O y w m c X V v d D t P Z G J j L k R h d G F T b 3 V y Y 2 V c X C 8 x L 2 R z b j 1 Q S U N B T m V 0 L 1 B J Q 0 F O Z X Q v Q W 5 u d W F s U m V w b 3 J 0 L 3 R i b D M z L n s x M S 0 x N S A o J S k s O X 0 m c X V v d D s s J n F 1 b 3 Q 7 T 2 R i Y y 5 E Y X R h U 2 9 1 c m N l X F w v M S 9 k c 2 4 9 U E l D Q U 5 l d C 9 Q S U N B T m V 0 L 0 F u b n V h b F J l c G 9 y d C 9 0 Y m w z M y 5 7 V G 9 0 Y W w s M T B 9 J n F 1 b 3 Q 7 L C Z x d W 9 0 O 0 9 k Y m M u R G F 0 Y V N v d X J j Z V x c L z E v Z H N u P V B J Q 0 F O Z X Q v U E l D Q U 5 l d C 9 B b m 5 1 Y W x S Z X B v c n Q v d G J s M z M u e 1 R v d G F s I C g l K S w x M X 0 m c X V v d D t d L C Z x d W 9 0 O 1 J l b G F 0 a W 9 u c 2 h p c E l u Z m 8 m c X V v d D s 6 W 1 1 9 I i A v P j x F b n R y e S B U e X B l P S J B Z G R l Z F R v R G F 0 Y U 1 v Z G V s I i B W Y W x 1 Z T 0 i b D A i I C 8 + P C 9 T d G F i b G V F b n R y a W V z P j w v S X R l b T 4 8 S X R l b T 4 8 S X R l b U x v Y 2 F 0 a W 9 u P j x J d G V t V H l w Z T 5 G b 3 J t d W x h P C 9 J d G V t V H l w Z T 4 8 S X R l b V B h d G g + U 2 V j d G l v b j E v d G J s M z M v U 2 9 1 c m N l P C 9 J d G V t U G F 0 a D 4 8 L 0 l 0 Z W 1 M b 2 N h d G l v b j 4 8 U 3 R h Y m x l R W 5 0 c m l l c y A v P j w v S X R l b T 4 8 S X R l b T 4 8 S X R l b U x v Y 2 F 0 a W 9 u P j x J d G V t V H l w Z T 5 G b 3 J t d W x h P C 9 J d G V t V H l w Z T 4 8 S X R l b V B h d G g + U 2 V j d G l v b j E v d G J s M z M v U E l D Q U 5 l d E F u b 2 5 f R G F 0 Y W J h c 2 U 8 L 0 l 0 Z W 1 Q Y X R o P j w v S X R l b U x v Y 2 F 0 a W 9 u P j x T d G F i b G V F b n R y a W V z I C 8 + P C 9 J d G V t P j x J d G V t P j x J d G V t T G 9 j Y X R p b 2 4 + P E l 0 Z W 1 U e X B l P k Z v c m 1 1 b G E 8 L 0 l 0 Z W 1 U e X B l P j x J d G V t U G F 0 a D 5 T Z W N 0 a W 9 u M S 9 0 Y m w z M y 9 k Y m 9 f U 2 N o Z W 1 h P C 9 J d G V t U G F 0 a D 4 8 L 0 l 0 Z W 1 M b 2 N h d G l v b j 4 8 U 3 R h Y m x l R W 5 0 c m l l c y A v P j w v S X R l b T 4 8 S X R l b T 4 8 S X R l b U x v Y 2 F 0 a W 9 u P j x J d G V t V H l w Z T 5 G b 3 J t d W x h P C 9 J d G V t V H l w Z T 4 8 S X R l b V B h d G g + U 2 V j d G l v b j E v d G J s M z M v d G J s M z N f V G F i b G U 8 L 0 l 0 Z W 1 Q Y X R o P j w v S X R l b U x v Y 2 F 0 a W 9 u P j x T d G F i b G V F b n R y a W V z I C 8 + P C 9 J d G V t P j x J d G V t P j x J d G V t T G 9 j Y X R p b 2 4 + P E l 0 Z W 1 U e X B l P k Z v c m 1 1 b G E 8 L 0 l 0 Z W 1 U e X B l P j x J d G V t U G F 0 a D 5 T Z W N 0 a W 9 u M S 9 0 Y m w z M y 9 T b 3 J 0 Z W Q l M j B S b 3 d z P C 9 J d G V t U G F 0 a D 4 8 L 0 l 0 Z W 1 M b 2 N h d G l v b j 4 8 U 3 R h Y m x l R W 5 0 c m l l c y A v P j w v S X R l b T 4 8 S X R l b T 4 8 S X R l b U x v Y 2 F 0 a W 9 u P j x J d G V t V H l w Z T 5 G b 3 J t d W x h P C 9 J d G V t V H l w Z T 4 8 S X R l b V B h d G g + U 2 V j d G l v b j E v d G J s M z M v U m V t b 3 Z l Z C U y M E N v b H V t b n M 8 L 0 l 0 Z W 1 Q Y X R o P j w v S X R l b U x v Y 2 F 0 a W 9 u P j x T d G F i b G V F b n R y a W V z I C 8 + P C 9 J d G V t P j x J d G V t P j x J d G V t T G 9 j Y X R p b 2 4 + P E l 0 Z W 1 U e X B l P k Z v c m 1 1 b G E 8 L 0 l 0 Z W 1 U e X B l P j x J d G V t U G F 0 a D 5 T Z W N 0 a W 9 u M S 9 0 Y m w z M 2 E 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d G J s M z N h I i A v P j x F b n R y e S B U e X B l P S J G a W x s Z W R D b 2 1 w b G V 0 Z V J l c 3 V s d F R v V 2 9 y a 3 N o Z W V 0 I i B W Y W x 1 Z T 0 i b D E i I C 8 + P E V u d H J 5 I F R 5 c G U 9 I l J l Y 2 9 2 Z X J 5 V G F y Z 2 V 0 U 2 h l Z X Q i I F Z h b H V l P S J z U 2 h l Z X Q 2 I i A v P j x F b n R y e S B U e X B l P S J S Z W N v d m V y e V R h c m d l d E N v b H V t b i I g V m F s d W U 9 I m w x I i A v P j x F b n R y e S B U e X B l P S J S Z W N v d m V y e V R h c m d l d F J v d y I g V m F s d W U 9 I m w x I i A v P j x F b n R y e S B U e X B l P S J G a W x s T G F z d F V w Z G F 0 Z W Q i I F Z h b H V l P S J k M j A y M C 0 x M i 0 w M l Q x N D o w O D o w M S 4 y N j I x O D U x W i I g L z 4 8 R W 5 0 c n k g V H l w Z T 0 i R m l s b E N v b H V t b l R 5 c G V z I i B W Y W x 1 Z T 0 i c 0 J n S U d B Z 1 l D Q m d J R y I g L z 4 8 R W 5 0 c n k g V H l w Z T 0 i R m l s b E N v b H V t b k 5 h b W V z I i B W Y W x 1 Z T 0 i c 1 s m c X V v d D t D b 3 V u d H J 5 J n F 1 b 3 Q 7 L C Z x d W 9 0 O 1 l l Y X I g M S Z x d W 9 0 O y w m c X V v d D t Z Z W F y I D E g K C U p J n F 1 b 3 Q 7 L C Z x d W 9 0 O 1 l l Y X I g M i Z x d W 9 0 O y w m c X V v d D t Z Z W F y I D I g K C U p J n F 1 b 3 Q 7 L C Z x d W 9 0 O 1 l l Y X I g M y Z x d W 9 0 O y w m c X V v d D t Z Z W F y I D M g K C U p J n F 1 b 3 Q 7 L C Z x d W 9 0 O 1 R v d G F s J n F 1 b 3 Q 7 L C Z x d W 9 0 O 1 R v d G F s I C g l K S Z x d W 9 0 O 1 0 i I C 8 + P E V u d H J 5 I F R 5 c G U 9 I l F 1 Z X J 5 S U Q i I F Z h b H V l P S J z Y z c x O D A y O G Y t Y T g 4 N S 0 0 Z W U z L W I 4 M j I t O T Q y O G U x Y m E y N m N l I i A v P j x F b n R y e S B U e X B l P S J G a W x s R X J y b 3 J D b 3 V u d C I g V m F s d W U 9 I m w w I i A v P j x F b n R y e S B U e X B l P S J G a W x s U 3 R h d H V z I i B W Y W x 1 Z T 0 i c 0 N v b X B s Z X R l I i A v P j x F b n R y e S B U e X B l P S J G a W x s R X J y b 3 J D b 2 R l I i B W Y W x 1 Z T 0 i c 1 V u a 2 5 v d 2 4 i I C 8 + P E V u d H J 5 I F R 5 c G U 9 I k Z p b G x D b 3 V u d C I g V m F s d W U 9 I m w 2 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3 R i b D M z Y S 5 7 Q 2 9 1 b n R y e S w w f S Z x d W 9 0 O y w m c X V v d D t P Z G J j L k R h d G F T b 3 V y Y 2 V c X C 8 x L 2 R z b j 1 Q S U N B T m V 0 L 1 B J Q 0 F O Z X Q v Q W 5 u d W F s U m V w b 3 J 0 L 3 R i b D M z Y S 5 7 W W V h c i A x L D F 9 J n F 1 b 3 Q 7 L C Z x d W 9 0 O 0 9 k Y m M u R G F 0 Y V N v d X J j Z V x c L z E v Z H N u P V B J Q 0 F O Z X Q v U E l D Q U 5 l d C 9 B b m 5 1 Y W x S Z X B v c n Q v d G J s M z N h L n t Z Z W F y I D E g K C U p L D J 9 J n F 1 b 3 Q 7 L C Z x d W 9 0 O 0 9 k Y m M u R G F 0 Y V N v d X J j Z V x c L z E v Z H N u P V B J Q 0 F O Z X Q v U E l D Q U 5 l d C 9 B b m 5 1 Y W x S Z X B v c n Q v d G J s M z N h L n t Z Z W F y I D I s M 3 0 m c X V v d D s s J n F 1 b 3 Q 7 T 2 R i Y y 5 E Y X R h U 2 9 1 c m N l X F w v M S 9 k c 2 4 9 U E l D Q U 5 l d C 9 Q S U N B T m V 0 L 0 F u b n V h b F J l c G 9 y d C 9 0 Y m w z M 2 E u e 1 l l Y X I g M i A o J S k s N H 0 m c X V v d D s s J n F 1 b 3 Q 7 T 2 R i Y y 5 E Y X R h U 2 9 1 c m N l X F w v M S 9 k c 2 4 9 U E l D Q U 5 l d C 9 Q S U N B T m V 0 L 0 F u b n V h b F J l c G 9 y d C 9 0 Y m w z M 2 E u e 1 l l Y X I g M y w 1 f S Z x d W 9 0 O y w m c X V v d D t P Z G J j L k R h d G F T b 3 V y Y 2 V c X C 8 x L 2 R z b j 1 Q S U N B T m V 0 L 1 B J Q 0 F O Z X Q v Q W 5 u d W F s U m V w b 3 J 0 L 3 R i b D M z Y S 5 7 W W V h c i A z I C g l K S w 2 f S Z x d W 9 0 O y w m c X V v d D t P Z G J j L k R h d G F T b 3 V y Y 2 V c X C 8 x L 2 R z b j 1 Q S U N B T m V 0 L 1 B J Q 0 F O Z X Q v Q W 5 u d W F s U m V w b 3 J 0 L 3 R i b D M z Y S 5 7 V G 9 0 Y W w s N 3 0 m c X V v d D s s J n F 1 b 3 Q 7 T 2 R i Y y 5 E Y X R h U 2 9 1 c m N l X F w v M S 9 k c 2 4 9 U E l D Q U 5 l d C 9 Q S U N B T m V 0 L 0 F u b n V h b F J l c G 9 y d C 9 0 Y m w z M 2 E u e 1 R v d G F s I C g l K S w 4 f S Z x d W 9 0 O 1 0 s J n F 1 b 3 Q 7 Q 2 9 s d W 1 u Q 2 9 1 b n Q m c X V v d D s 6 O S w m c X V v d D t L Z X l D b 2 x 1 b W 5 O Y W 1 l c y Z x d W 9 0 O z p b X S w m c X V v d D t D b 2 x 1 b W 5 J Z G V u d G l 0 a W V z J n F 1 b 3 Q 7 O l s m c X V v d D t P Z G J j L k R h d G F T b 3 V y Y 2 V c X C 8 x L 2 R z b j 1 Q S U N B T m V 0 L 1 B J Q 0 F O Z X Q v Q W 5 u d W F s U m V w b 3 J 0 L 3 R i b D M z Y S 5 7 Q 2 9 1 b n R y e S w w f S Z x d W 9 0 O y w m c X V v d D t P Z G J j L k R h d G F T b 3 V y Y 2 V c X C 8 x L 2 R z b j 1 Q S U N B T m V 0 L 1 B J Q 0 F O Z X Q v Q W 5 u d W F s U m V w b 3 J 0 L 3 R i b D M z Y S 5 7 W W V h c i A x L D F 9 J n F 1 b 3 Q 7 L C Z x d W 9 0 O 0 9 k Y m M u R G F 0 Y V N v d X J j Z V x c L z E v Z H N u P V B J Q 0 F O Z X Q v U E l D Q U 5 l d C 9 B b m 5 1 Y W x S Z X B v c n Q v d G J s M z N h L n t Z Z W F y I D E g K C U p L D J 9 J n F 1 b 3 Q 7 L C Z x d W 9 0 O 0 9 k Y m M u R G F 0 Y V N v d X J j Z V x c L z E v Z H N u P V B J Q 0 F O Z X Q v U E l D Q U 5 l d C 9 B b m 5 1 Y W x S Z X B v c n Q v d G J s M z N h L n t Z Z W F y I D I s M 3 0 m c X V v d D s s J n F 1 b 3 Q 7 T 2 R i Y y 5 E Y X R h U 2 9 1 c m N l X F w v M S 9 k c 2 4 9 U E l D Q U 5 l d C 9 Q S U N B T m V 0 L 0 F u b n V h b F J l c G 9 y d C 9 0 Y m w z M 2 E u e 1 l l Y X I g M i A o J S k s N H 0 m c X V v d D s s J n F 1 b 3 Q 7 T 2 R i Y y 5 E Y X R h U 2 9 1 c m N l X F w v M S 9 k c 2 4 9 U E l D Q U 5 l d C 9 Q S U N B T m V 0 L 0 F u b n V h b F J l c G 9 y d C 9 0 Y m w z M 2 E u e 1 l l Y X I g M y w 1 f S Z x d W 9 0 O y w m c X V v d D t P Z G J j L k R h d G F T b 3 V y Y 2 V c X C 8 x L 2 R z b j 1 Q S U N B T m V 0 L 1 B J Q 0 F O Z X Q v Q W 5 u d W F s U m V w b 3 J 0 L 3 R i b D M z Y S 5 7 W W V h c i A z I C g l K S w 2 f S Z x d W 9 0 O y w m c X V v d D t P Z G J j L k R h d G F T b 3 V y Y 2 V c X C 8 x L 2 R z b j 1 Q S U N B T m V 0 L 1 B J Q 0 F O Z X Q v Q W 5 u d W F s U m V w b 3 J 0 L 3 R i b D M z Y S 5 7 V G 9 0 Y W w s N 3 0 m c X V v d D s s J n F 1 b 3 Q 7 T 2 R i Y y 5 E Y X R h U 2 9 1 c m N l X F w v M S 9 k c 2 4 9 U E l D Q U 5 l d C 9 Q S U N B T m V 0 L 0 F u b n V h b F J l c G 9 y d C 9 0 Y m w z M 2 E u e 1 R v d G F s I C g l K S w 4 f S Z x d W 9 0 O 1 0 s J n F 1 b 3 Q 7 U m V s Y X R p b 2 5 z a G l w S W 5 m b y Z x d W 9 0 O z p b X X 0 i I C 8 + P E V u d H J 5 I F R 5 c G U 9 I k F k Z G V k V G 9 E Y X R h T W 9 k Z W w i I F Z h b H V l P S J s M C I g L z 4 8 L 1 N 0 Y W J s Z U V u d H J p Z X M + P C 9 J d G V t P j x J d G V t P j x J d G V t T G 9 j Y X R p b 2 4 + P E l 0 Z W 1 U e X B l P k Z v c m 1 1 b G E 8 L 0 l 0 Z W 1 U e X B l P j x J d G V t U G F 0 a D 5 T Z W N 0 a W 9 u M S 9 0 Y m w z M 2 E v U 2 9 1 c m N l P C 9 J d G V t U G F 0 a D 4 8 L 0 l 0 Z W 1 M b 2 N h d G l v b j 4 8 U 3 R h Y m x l R W 5 0 c m l l c y A v P j w v S X R l b T 4 8 S X R l b T 4 8 S X R l b U x v Y 2 F 0 a W 9 u P j x J d G V t V H l w Z T 5 G b 3 J t d W x h P C 9 J d G V t V H l w Z T 4 8 S X R l b V B h d G g + U 2 V j d G l v b j E v d G J s M z N h L 1 B J Q 0 F O Z X R B b m 9 u X 0 R h d G F i Y X N l P C 9 J d G V t U G F 0 a D 4 8 L 0 l 0 Z W 1 M b 2 N h d G l v b j 4 8 U 3 R h Y m x l R W 5 0 c m l l c y A v P j w v S X R l b T 4 8 S X R l b T 4 8 S X R l b U x v Y 2 F 0 a W 9 u P j x J d G V t V H l w Z T 5 G b 3 J t d W x h P C 9 J d G V t V H l w Z T 4 8 S X R l b V B h d G g + U 2 V j d G l v b j E v d G J s M z N h L 2 R i b 1 9 T Y 2 h l b W E 8 L 0 l 0 Z W 1 Q Y X R o P j w v S X R l b U x v Y 2 F 0 a W 9 u P j x T d G F i b G V F b n R y a W V z I C 8 + P C 9 J d G V t P j x J d G V t P j x J d G V t T G 9 j Y X R p b 2 4 + P E l 0 Z W 1 U e X B l P k Z v c m 1 1 b G E 8 L 0 l 0 Z W 1 U e X B l P j x J d G V t U G F 0 a D 5 T Z W N 0 a W 9 u M S 9 0 Y m w z M 2 E v d G J s M z N h X 1 R h Y m x l P C 9 J d G V t U G F 0 a D 4 8 L 0 l 0 Z W 1 M b 2 N h d G l v b j 4 8 U 3 R h Y m x l R W 5 0 c m l l c y A v P j w v S X R l b T 4 8 S X R l b T 4 8 S X R l b U x v Y 2 F 0 a W 9 u P j x J d G V t V H l w Z T 5 G b 3 J t d W x h P C 9 J d G V t V H l w Z T 4 8 S X R l b V B h d G g + U 2 V j d G l v b j E v d G J s M z N h L 1 N v c n R l Z C U y M F J v d 3 M 8 L 0 l 0 Z W 1 Q Y X R o P j w v S X R l b U x v Y 2 F 0 a W 9 u P j x T d G F i b G V F b n R y a W V z I C 8 + P C 9 J d G V t P j x J d G V t P j x J d G V t T G 9 j Y X R p b 2 4 + P E l 0 Z W 1 U e X B l P k Z v c m 1 1 b G E 8 L 0 l 0 Z W 1 U e X B l P j x J d G V t U G F 0 a D 5 T Z W N 0 a W 9 u M S 9 0 Y m w z M 2 E v U m V t b 3 Z l Z C U y M E N v b H V t b n M 8 L 0 l 0 Z W 1 Q Y X R o P j w v S X R l b U x v Y 2 F 0 a W 9 u P j x T d G F i b G V F b n R y a W V z I C 8 + P C 9 J d G V t P j x J d G V t P j x J d G V t T G 9 j Y X R p b 2 4 + P E l 0 Z W 1 U e X B l P k Z v c m 1 1 b G E 8 L 0 l 0 Z W 1 U e X B l P j x J d G V t U G F 0 a D 5 T Z W N 0 a W 9 u M S 9 0 Y m w y L 1 B J Q 0 F O Z X R B b m 9 u X 0 R h d G F i Y X N l P C 9 J d G V t U G F 0 a D 4 8 L 0 l 0 Z W 1 M b 2 N h d G l v b j 4 8 U 3 R h Y m x l R W 5 0 c m l l c y A v P j w v S X R l b T 4 8 S X R l b T 4 8 S X R l b U x v Y 2 F 0 a W 9 u P j x J d G V t V H l w Z T 5 G b 3 J t d W x h P C 9 J d G V t V H l w Z T 4 8 S X R l b V B h d G g + U 2 V j d G l v b j E v d G J s M i 9 k Y m 9 f U 2 N o Z W 1 h P C 9 J d G V t U G F 0 a D 4 8 L 0 l 0 Z W 1 M b 2 N h d G l v b j 4 8 U 3 R h Y m x l R W 5 0 c m l l c y A v P j w v S X R l b T 4 8 S X R l b T 4 8 S X R l b U x v Y 2 F 0 a W 9 u P j x J d G V t V H l w Z T 5 G b 3 J t d W x h P C 9 J d G V t V H l w Z T 4 8 S X R l b V B h d G g + U 2 V j d G l v b j E v d G J s N D A 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Q 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Q 2 9 1 b n Q i I F Z h b H V l P S J s M T A w I i A v P j x F b n R y e S B U e X B l P S J G a W x s R X J y b 3 J D b 2 R l I i B W Y W x 1 Z T 0 i c 1 V u a 2 5 v d 2 4 i I C 8 + P E V u d H J 5 I F R 5 c G U 9 I k Z p b G x F c n J v c k N v d W 5 0 I i B W Y W x 1 Z T 0 i b D A i I C 8 + P E V u d H J 5 I F R 5 c G U 9 I k Z p b G x M Y X N 0 V X B k Y X R l Z C I g V m F s d W U 9 I m Q y M D I w L T E w L T I 5 V D E 2 O j E w O j M 5 L j I 0 N j g 3 M z R a I i A v P j x F b n R y e S B U e X B l P S J G a W x s Q 2 9 s d W 1 u V H l w Z X M i I F Z h b H V l P S J z Q m d Z Q 0 J n S U d B Z 1 l D Q m d J R 0 F n W U N C Z 0 l H Q W d Z P S I g L z 4 8 R W 5 0 c n k g V H l w Z T 0 i R m l s b E N v b H V t b k 5 h b W V z I i B W Y W x 1 Z T 0 i c 1 s m c X V v d D t Z Z W F y J n F 1 b 3 Q 7 L C Z x d W 9 0 O 0 9 y Z 2 F u a X N h d G l v b i Z x d W 9 0 O y w m c X V v d D t c d T A w M 2 M x J n F 1 b 3 Q 7 L C Z x d W 9 0 O 1 x 1 M D A z Y z E g K C U p J n F 1 b 3 Q 7 L C Z x d W 9 0 O z E g d G 8 g X H U w M D N j N C Z x d W 9 0 O y w m c X V v d D s x I H R v I F x 1 M D A z Y z Q g K C U p J n F 1 b 3 Q 7 L C Z x d W 9 0 O z Q g d G 8 g X H U w M D N j M T I m c X V v d D s s J n F 1 b 3 Q 7 N C B 0 b y B c d T A w M 2 M x M i A o J S k m c X V v d D s s J n F 1 b 3 Q 7 M T I g d G 8 g X H U w M D N j M j Q m c X V v d D s s J n F 1 b 3 Q 7 M T I g d G 8 g X H U w M D N j M j Q g K C U p J n F 1 b 3 Q 7 L C Z x d W 9 0 O z F k I H R v I F x 1 M D A z Y z N k J n F 1 b 3 Q 7 L C Z x d W 9 0 O z F k I H R v I F x 1 M D A z Y z N k I C g l K S Z x d W 9 0 O y w m c X V v d D s z Z C B 0 b y B c d T A w M 2 M 3 Z C Z x d W 9 0 O y w m c X V v d D s z Z C B 0 b y B c d T A w M 2 M 3 Z C A o J S k m c X V v d D s s J n F 1 b 3 Q 7 N 2 Q r J n F 1 b 3 Q 7 L C Z x d W 9 0 O z d k K y A o J S k m c X V v d D s s J n F 1 b 3 Q 7 V W 5 r b m 9 3 b i Z x d W 9 0 O y w m c X V v d D t V b m t u b 3 d u I C g l K S Z x d W 9 0 O y w m c X V v d D t U b 3 R h b C Z x d W 9 0 O y w m c X V v d D t U b 3 R h b C A o J S k m c X V v d D t d I i A v P j x F b n R y e S B U e X B l P S J G a W x s U 3 R h d H V z I i B W Y W x 1 Z T 0 i c 0 N v b X B s Z X R l I i A v P j x F b n R y e S B U e X B l P S J R d W V y e U l E I i B W Y W x 1 Z T 0 i c z N k Y W Q w M D U w L T c x O D I t N G U 4 M i 1 i O T c 2 L W V j N 2 Y y N j A 2 Y j U 1 Y i 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T 2 R i Y y 5 E Y X R h U 2 9 1 c m N l X F w v M S 9 k c 2 4 9 U E l D Q U 5 l d C 9 Q S U N B T m V 0 L 0 F u b n V h b F J l c G 9 y d C 9 0 Y m w 0 M C 5 7 W W V h c i w w f S Z x d W 9 0 O y w m c X V v d D t P Z G J j L k R h d G F T b 3 V y Y 2 V c X C 8 x L 2 R z b j 1 Q S U N B T m V 0 L 1 B J Q 0 F O Z X Q v Q W 5 u d W F s U m V w b 3 J 0 L 3 R i b D Q w L n t P c m d h b m l z Y X R p b 2 4 s M X 0 m c X V v d D s s J n F 1 b 3 Q 7 T 2 R i Y y 5 E Y X R h U 2 9 1 c m N l X F w v M S 9 k c 2 4 9 U E l D Q U 5 l d C 9 Q S U N B T m V 0 L 0 F u b n V h b F J l c G 9 y d C 9 0 Y m w 0 M C 5 7 X H U w M D N j M S w y f S Z x d W 9 0 O y w m c X V v d D t P Z G J j L k R h d G F T b 3 V y Y 2 V c X C 8 x L 2 R z b j 1 Q S U N B T m V 0 L 1 B J Q 0 F O Z X Q v Q W 5 u d W F s U m V w b 3 J 0 L 3 R i b D Q w L n t c d T A w M 2 M x I C g l K S w z f S Z x d W 9 0 O y w m c X V v d D t P Z G J j L k R h d G F T b 3 V y Y 2 V c X C 8 x L 2 R z b j 1 Q S U N B T m V 0 L 1 B J Q 0 F O Z X Q v Q W 5 u d W F s U m V w b 3 J 0 L 3 R i b D Q w L n s x I H R v I F x 1 M D A z Y z Q s N H 0 m c X V v d D s s J n F 1 b 3 Q 7 T 2 R i Y y 5 E Y X R h U 2 9 1 c m N l X F w v M S 9 k c 2 4 9 U E l D Q U 5 l d C 9 Q S U N B T m V 0 L 0 F u b n V h b F J l c G 9 y d C 9 0 Y m w 0 M C 5 7 M S B 0 b y B c d T A w M 2 M 0 I C g l K S w 1 f S Z x d W 9 0 O y w m c X V v d D t P Z G J j L k R h d G F T b 3 V y Y 2 V c X C 8 x L 2 R z b j 1 Q S U N B T m V 0 L 1 B J Q 0 F O Z X Q v Q W 5 u d W F s U m V w b 3 J 0 L 3 R i b D Q w L n s 0 I H R v I F x 1 M D A z Y z E y L D Z 9 J n F 1 b 3 Q 7 L C Z x d W 9 0 O 0 9 k Y m M u R G F 0 Y V N v d X J j Z V x c L z E v Z H N u P V B J Q 0 F O Z X Q v U E l D Q U 5 l d C 9 B b m 5 1 Y W x S Z X B v c n Q v d G J s N D A u e z Q g d G 8 g X H U w M D N j M T I g K C U p L D d 9 J n F 1 b 3 Q 7 L C Z x d W 9 0 O 0 9 k Y m M u R G F 0 Y V N v d X J j Z V x c L z E v Z H N u P V B J Q 0 F O Z X Q v U E l D Q U 5 l d C 9 B b m 5 1 Y W x S Z X B v c n Q v d G J s N D A u e z E y I H R v I F x 1 M D A z Y z I 0 L D h 9 J n F 1 b 3 Q 7 L C Z x d W 9 0 O 0 9 k Y m M u R G F 0 Y V N v d X J j Z V x c L z E v Z H N u P V B J Q 0 F O Z X Q v U E l D Q U 5 l d C 9 B b m 5 1 Y W x S Z X B v c n Q v d G J s N D A u e z E y I H R v I F x 1 M D A z Y z I 0 I C g l K S w 5 f S Z x d W 9 0 O y w m c X V v d D t P Z G J j L k R h d G F T b 3 V y Y 2 V c X C 8 x L 2 R z b j 1 Q S U N B T m V 0 L 1 B J Q 0 F O Z X Q v Q W 5 u d W F s U m V w b 3 J 0 L 3 R i b D Q w L n s x Z C B 0 b y B c d T A w M 2 M z Z C w x M H 0 m c X V v d D s s J n F 1 b 3 Q 7 T 2 R i Y y 5 E Y X R h U 2 9 1 c m N l X F w v M S 9 k c 2 4 9 U E l D Q U 5 l d C 9 Q S U N B T m V 0 L 0 F u b n V h b F J l c G 9 y d C 9 0 Y m w 0 M C 5 7 M W Q g d G 8 g X H U w M D N j M 2 Q g K C U p L D E x f S Z x d W 9 0 O y w m c X V v d D t P Z G J j L k R h d G F T b 3 V y Y 2 V c X C 8 x L 2 R z b j 1 Q S U N B T m V 0 L 1 B J Q 0 F O Z X Q v Q W 5 u d W F s U m V w b 3 J 0 L 3 R i b D Q w L n s z Z C B 0 b y B c d T A w M 2 M 3 Z C w x M n 0 m c X V v d D s s J n F 1 b 3 Q 7 T 2 R i Y y 5 E Y X R h U 2 9 1 c m N l X F w v M S 9 k c 2 4 9 U E l D Q U 5 l d C 9 Q S U N B T m V 0 L 0 F u b n V h b F J l c G 9 y d C 9 0 Y m w 0 M C 5 7 M 2 Q g d G 8 g X H U w M D N j N 2 Q g K C U p L D E z f S Z x d W 9 0 O y w m c X V v d D t P Z G J j L k R h d G F T b 3 V y Y 2 V c X C 8 x L 2 R z b j 1 Q S U N B T m V 0 L 1 B J Q 0 F O Z X Q v Q W 5 u d W F s U m V w b 3 J 0 L 3 R i b D Q w L n s 3 Z C s s M T R 9 J n F 1 b 3 Q 7 L C Z x d W 9 0 O 0 9 k Y m M u R G F 0 Y V N v d X J j Z V x c L z E v Z H N u P V B J Q 0 F O Z X Q v U E l D Q U 5 l d C 9 B b m 5 1 Y W x S Z X B v c n Q v d G J s N D A u e z d k K y A o J S k s M T V 9 J n F 1 b 3 Q 7 L C Z x d W 9 0 O 0 9 k Y m M u R G F 0 Y V N v d X J j Z V x c L z E v Z H N u P V B J Q 0 F O Z X Q v U E l D Q U 5 l d C 9 B b m 5 1 Y W x S Z X B v c n Q v d G J s N D A u e 1 V u a 2 5 v d 2 4 s M T Z 9 J n F 1 b 3 Q 7 L C Z x d W 9 0 O 0 9 k Y m M u R G F 0 Y V N v d X J j Z V x c L z E v Z H N u P V B J Q 0 F O Z X Q v U E l D Q U 5 l d C 9 B b m 5 1 Y W x S Z X B v c n Q v d G J s N D A u e 1 V u a 2 5 v d 2 4 g K C U p L D E 3 f S Z x d W 9 0 O y w m c X V v d D t P Z G J j L k R h d G F T b 3 V y Y 2 V c X C 8 x L 2 R z b j 1 Q S U N B T m V 0 L 1 B J Q 0 F O Z X Q v Q W 5 u d W F s U m V w b 3 J 0 L 3 R i b D Q w L n t U b 3 R h b C w x O H 0 m c X V v d D s s J n F 1 b 3 Q 7 T 2 R i Y y 5 E Y X R h U 2 9 1 c m N l X F w v M S 9 k c 2 4 9 U E l D Q U 5 l d C 9 Q S U N B T m V 0 L 0 F u b n V h b F J l c G 9 y d C 9 0 Y m w 0 M C 5 7 V G 9 0 Y W w g K C U p L D E 5 f S Z x d W 9 0 O 1 0 s J n F 1 b 3 Q 7 Q 2 9 s d W 1 u Q 2 9 1 b n Q m c X V v d D s 6 M j A s J n F 1 b 3 Q 7 S 2 V 5 Q 2 9 s d W 1 u T m F t Z X M m c X V v d D s 6 W 1 0 s J n F 1 b 3 Q 7 Q 2 9 s d W 1 u S W R l b n R p d G l l c y Z x d W 9 0 O z p b J n F 1 b 3 Q 7 T 2 R i Y y 5 E Y X R h U 2 9 1 c m N l X F w v M S 9 k c 2 4 9 U E l D Q U 5 l d C 9 Q S U N B T m V 0 L 0 F u b n V h b F J l c G 9 y d C 9 0 Y m w 0 M C 5 7 W W V h c i w w f S Z x d W 9 0 O y w m c X V v d D t P Z G J j L k R h d G F T b 3 V y Y 2 V c X C 8 x L 2 R z b j 1 Q S U N B T m V 0 L 1 B J Q 0 F O Z X Q v Q W 5 u d W F s U m V w b 3 J 0 L 3 R i b D Q w L n t P c m d h b m l z Y X R p b 2 4 s M X 0 m c X V v d D s s J n F 1 b 3 Q 7 T 2 R i Y y 5 E Y X R h U 2 9 1 c m N l X F w v M S 9 k c 2 4 9 U E l D Q U 5 l d C 9 Q S U N B T m V 0 L 0 F u b n V h b F J l c G 9 y d C 9 0 Y m w 0 M C 5 7 X H U w M D N j M S w y f S Z x d W 9 0 O y w m c X V v d D t P Z G J j L k R h d G F T b 3 V y Y 2 V c X C 8 x L 2 R z b j 1 Q S U N B T m V 0 L 1 B J Q 0 F O Z X Q v Q W 5 u d W F s U m V w b 3 J 0 L 3 R i b D Q w L n t c d T A w M 2 M x I C g l K S w z f S Z x d W 9 0 O y w m c X V v d D t P Z G J j L k R h d G F T b 3 V y Y 2 V c X C 8 x L 2 R z b j 1 Q S U N B T m V 0 L 1 B J Q 0 F O Z X Q v Q W 5 u d W F s U m V w b 3 J 0 L 3 R i b D Q w L n s x I H R v I F x 1 M D A z Y z Q s N H 0 m c X V v d D s s J n F 1 b 3 Q 7 T 2 R i Y y 5 E Y X R h U 2 9 1 c m N l X F w v M S 9 k c 2 4 9 U E l D Q U 5 l d C 9 Q S U N B T m V 0 L 0 F u b n V h b F J l c G 9 y d C 9 0 Y m w 0 M C 5 7 M S B 0 b y B c d T A w M 2 M 0 I C g l K S w 1 f S Z x d W 9 0 O y w m c X V v d D t P Z G J j L k R h d G F T b 3 V y Y 2 V c X C 8 x L 2 R z b j 1 Q S U N B T m V 0 L 1 B J Q 0 F O Z X Q v Q W 5 u d W F s U m V w b 3 J 0 L 3 R i b D Q w L n s 0 I H R v I F x 1 M D A z Y z E y L D Z 9 J n F 1 b 3 Q 7 L C Z x d W 9 0 O 0 9 k Y m M u R G F 0 Y V N v d X J j Z V x c L z E v Z H N u P V B J Q 0 F O Z X Q v U E l D Q U 5 l d C 9 B b m 5 1 Y W x S Z X B v c n Q v d G J s N D A u e z Q g d G 8 g X H U w M D N j M T I g K C U p L D d 9 J n F 1 b 3 Q 7 L C Z x d W 9 0 O 0 9 k Y m M u R G F 0 Y V N v d X J j Z V x c L z E v Z H N u P V B J Q 0 F O Z X Q v U E l D Q U 5 l d C 9 B b m 5 1 Y W x S Z X B v c n Q v d G J s N D A u e z E y I H R v I F x 1 M D A z Y z I 0 L D h 9 J n F 1 b 3 Q 7 L C Z x d W 9 0 O 0 9 k Y m M u R G F 0 Y V N v d X J j Z V x c L z E v Z H N u P V B J Q 0 F O Z X Q v U E l D Q U 5 l d C 9 B b m 5 1 Y W x S Z X B v c n Q v d G J s N D A u e z E y I H R v I F x 1 M D A z Y z I 0 I C g l K S w 5 f S Z x d W 9 0 O y w m c X V v d D t P Z G J j L k R h d G F T b 3 V y Y 2 V c X C 8 x L 2 R z b j 1 Q S U N B T m V 0 L 1 B J Q 0 F O Z X Q v Q W 5 u d W F s U m V w b 3 J 0 L 3 R i b D Q w L n s x Z C B 0 b y B c d T A w M 2 M z Z C w x M H 0 m c X V v d D s s J n F 1 b 3 Q 7 T 2 R i Y y 5 E Y X R h U 2 9 1 c m N l X F w v M S 9 k c 2 4 9 U E l D Q U 5 l d C 9 Q S U N B T m V 0 L 0 F u b n V h b F J l c G 9 y d C 9 0 Y m w 0 M C 5 7 M W Q g d G 8 g X H U w M D N j M 2 Q g K C U p L D E x f S Z x d W 9 0 O y w m c X V v d D t P Z G J j L k R h d G F T b 3 V y Y 2 V c X C 8 x L 2 R z b j 1 Q S U N B T m V 0 L 1 B J Q 0 F O Z X Q v Q W 5 u d W F s U m V w b 3 J 0 L 3 R i b D Q w L n s z Z C B 0 b y B c d T A w M 2 M 3 Z C w x M n 0 m c X V v d D s s J n F 1 b 3 Q 7 T 2 R i Y y 5 E Y X R h U 2 9 1 c m N l X F w v M S 9 k c 2 4 9 U E l D Q U 5 l d C 9 Q S U N B T m V 0 L 0 F u b n V h b F J l c G 9 y d C 9 0 Y m w 0 M C 5 7 M 2 Q g d G 8 g X H U w M D N j N 2 Q g K C U p L D E z f S Z x d W 9 0 O y w m c X V v d D t P Z G J j L k R h d G F T b 3 V y Y 2 V c X C 8 x L 2 R z b j 1 Q S U N B T m V 0 L 1 B J Q 0 F O Z X Q v Q W 5 u d W F s U m V w b 3 J 0 L 3 R i b D Q w L n s 3 Z C s s M T R 9 J n F 1 b 3 Q 7 L C Z x d W 9 0 O 0 9 k Y m M u R G F 0 Y V N v d X J j Z V x c L z E v Z H N u P V B J Q 0 F O Z X Q v U E l D Q U 5 l d C 9 B b m 5 1 Y W x S Z X B v c n Q v d G J s N D A u e z d k K y A o J S k s M T V 9 J n F 1 b 3 Q 7 L C Z x d W 9 0 O 0 9 k Y m M u R G F 0 Y V N v d X J j Z V x c L z E v Z H N u P V B J Q 0 F O Z X Q v U E l D Q U 5 l d C 9 B b m 5 1 Y W x S Z X B v c n Q v d G J s N D A u e 1 V u a 2 5 v d 2 4 s M T Z 9 J n F 1 b 3 Q 7 L C Z x d W 9 0 O 0 9 k Y m M u R G F 0 Y V N v d X J j Z V x c L z E v Z H N u P V B J Q 0 F O Z X Q v U E l D Q U 5 l d C 9 B b m 5 1 Y W x S Z X B v c n Q v d G J s N D A u e 1 V u a 2 5 v d 2 4 g K C U p L D E 3 f S Z x d W 9 0 O y w m c X V v d D t P Z G J j L k R h d G F T b 3 V y Y 2 V c X C 8 x L 2 R z b j 1 Q S U N B T m V 0 L 1 B J Q 0 F O Z X Q v Q W 5 u d W F s U m V w b 3 J 0 L 3 R i b D Q w L n t U b 3 R h b C w x O H 0 m c X V v d D s s J n F 1 b 3 Q 7 T 2 R i Y y 5 E Y X R h U 2 9 1 c m N l X F w v M S 9 k c 2 4 9 U E l D Q U 5 l d C 9 Q S U N B T m V 0 L 0 F u b n V h b F J l c G 9 y d C 9 0 Y m w 0 M C 5 7 V G 9 0 Y W w g K C U p L D E 5 f S Z x d W 9 0 O 1 0 s J n F 1 b 3 Q 7 U m V s Y X R p b 2 5 z a G l w S W 5 m b y Z x d W 9 0 O z p b X X 0 i I C 8 + P C 9 T d G F i b G V F b n R y a W V z P j w v S X R l b T 4 8 S X R l b T 4 8 S X R l b U x v Y 2 F 0 a W 9 u P j x J d G V t V H l w Z T 5 G b 3 J t d W x h P C 9 J d G V t V H l w Z T 4 8 S X R l b V B h d G g + U 2 V j d G l v b j E v d G J s N D A v U 2 9 1 c m N l P C 9 J d G V t U G F 0 a D 4 8 L 0 l 0 Z W 1 M b 2 N h d G l v b j 4 8 U 3 R h Y m x l R W 5 0 c m l l c y A v P j w v S X R l b T 4 8 S X R l b T 4 8 S X R l b U x v Y 2 F 0 a W 9 u P j x J d G V t V H l w Z T 5 G b 3 J t d W x h P C 9 J d G V t V H l w Z T 4 8 S X R l b V B h d G g + U 2 V j d G l v b j E v d G J s N D A v U E l D Q U 5 l d F 9 E Y X R h Y m F z Z T w v S X R l b V B h d G g + P C 9 J d G V t T G 9 j Y X R p b 2 4 + P F N 0 Y W J s Z U V u d H J p Z X M g L z 4 8 L 0 l 0 Z W 0 + P E l 0 Z W 0 + P E l 0 Z W 1 M b 2 N h d G l v b j 4 8 S X R l b V R 5 c G U + R m 9 y b X V s Y T w v S X R l b V R 5 c G U + P E l 0 Z W 1 Q Y X R o P l N l Y 3 R p b 2 4 x L 3 R i b D Q w L 0 F u b n V h b F J l c G 9 y d F 9 T Y 2 h l b W E 8 L 0 l 0 Z W 1 Q Y X R o P j w v S X R l b U x v Y 2 F 0 a W 9 u P j x T d G F i b G V F b n R y a W V z I C 8 + P C 9 J d G V t P j x J d G V t P j x J d G V t T G 9 j Y X R p b 2 4 + P E l 0 Z W 1 U e X B l P k Z v c m 1 1 b G E 8 L 0 l 0 Z W 1 U e X B l P j x J d G V t U G F 0 a D 5 T Z W N 0 a W 9 u M S 9 0 Y m w 0 M C 9 0 Y m w 0 M F 9 U Y W J s Z T w v S X R l b V B h d G g + P C 9 J d G V t T G 9 j Y X R p b 2 4 + P F N 0 Y W J s Z U V u d H J p Z X M g L z 4 8 L 0 l 0 Z W 0 + P E l 0 Z W 0 + P E l 0 Z W 1 M b 2 N h d G l v b j 4 8 S X R l b V R 5 c G U + R m 9 y b X V s Y T w v S X R l b V R 5 c G U + P E l 0 Z W 1 Q Y X R o P l N l Y 3 R p b 2 4 x L 3 R i b D Q w L 1 N v c n R l Z C U y M F J v d 3 M 8 L 0 l 0 Z W 1 Q Y X R o P j w v S X R l b U x v Y 2 F 0 a W 9 u P j x T d G F i b G V F b n R y a W V z I C 8 + P C 9 J d G V t P j x J d G V t P j x J d G V t T G 9 j Y X R p b 2 4 + P E l 0 Z W 1 U e X B l P k Z v c m 1 1 b G E 8 L 0 l 0 Z W 1 U e X B l P j x J d G V t U G F 0 a D 5 T Z W N 0 a W 9 u M S 9 0 Y m w 0 M C 9 S Z W 1 v d m V k J T I w Q 2 9 s d W 1 u c z w v S X R l b V B h d G g + P C 9 J d G V t T G 9 j Y X R p b 2 4 + P F N 0 Y W J s Z U V u d H J p Z X M g L z 4 8 L 0 l 0 Z W 0 + P E l 0 Z W 0 + P E l 0 Z W 1 M b 2 N h d G l v b j 4 8 S X R l b V R 5 c G U + R m 9 y b X V s Y T w v S X R l b V R 5 c G U + P E l 0 Z W 1 Q Y X R o P l N l Y 3 R p b 2 4 x L 3 R i b D M v U m V t b 3 Z l Z C U y M E N v b H V t b n M 8 L 0 l 0 Z W 1 Q Y X R o P j w v S X R l b U x v Y 2 F 0 a W 9 u P j x T d G F i b G V F b n R y a W V z I C 8 + P C 9 J d G V t P j x J d G V t P j x J d G V t T G 9 j Y X R p b 2 4 + P E l 0 Z W 1 U e X B l P k Z v c m 1 1 b G E 8 L 0 l 0 Z W 1 U e X B l P j x J d G V t U G F 0 a D 5 T Z W N 0 a W 9 u M S 9 0 Y m w 0 M 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N D E 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k Z p b G x D b 3 V u d C I g V m F s d W U 9 I m w x M S I g L z 4 8 R W 5 0 c n k g V H l w Z T 0 i R m l s b E V y c m 9 y Q 2 9 k Z S I g V m F s d W U 9 I n N V b m t u b 3 d u I i A v P j x F b n R y e S B U e X B l P S J G a W x s R X J y b 3 J D b 3 V u d C I g V m F s d W U 9 I m w w I i A v P j x F b n R y e S B U e X B l P S J G a W x s T G F z d F V w Z G F 0 Z W Q i I F Z h b H V l P S J k M j A y M C 0 x M C 0 y O V Q x N j o x M D o z O S 4 1 M z E 2 N j g 3 W i I g L z 4 8 R W 5 0 c n k g V H l w Z T 0 i R m l s b E N v b H V t b l R 5 c G V z I i B W Y W x 1 Z T 0 i c 0 J n W U N C Z 0 l H Q W d Z Q 0 J n S U c i I C 8 + P E V u d H J 5 I F R 5 c G U 9 I k Z p b G x D b 2 x 1 b W 5 O Y W 1 l c y I g V m F s d W U 9 I n N b J n F 1 b 3 Q 7 W W V h c i Z x d W 9 0 O y w m c X V v d D t E a X N j a G F y Z 2 U g U 3 R h d H V z 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R m l s b F N 0 Y X R 1 c y I g V m F s d W U 9 I n N D b 2 1 w b G V 0 Z S I g L z 4 8 R W 5 0 c n k g V H l w Z T 0 i U X V l c n l J R C I g V m F s d W U 9 I n N j M W U z N m M 5 Z C 0 w N G E 4 L T R l Z W U t Y W E 0 Y y 0 y Y m U z N j Z m Y W U 5 M T A 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N D E u e 1 l l Y X I s M H 0 m c X V v d D s s J n F 1 b 3 Q 7 T 2 R i Y y 5 E Y X R h U 2 9 1 c m N l X F w v M S 9 k c 2 4 9 U E l D Q U 5 l d C 9 Q S U N B T m V 0 L 0 F u b n V h b F J l c G 9 y d C 9 0 Y m w 0 M S 5 7 R G l z Y 2 h h c m d l I F N 0 Y X R 1 c y w x f S Z x d W 9 0 O y w m c X V v d D t P Z G J j L k R h d G F T b 3 V y Y 2 V c X C 8 x L 2 R z b j 1 Q S U N B T m V 0 L 1 B J Q 0 F O Z X Q v Q W 5 u d W F s U m V w b 3 J 0 L 3 R i b D Q x L n t c d T A w M 2 M x L D J 9 J n F 1 b 3 Q 7 L C Z x d W 9 0 O 0 9 k Y m M u R G F 0 Y V N v d X J j Z V x c L z E v Z H N u P V B J Q 0 F O Z X Q v U E l D Q U 5 l d C 9 B b m 5 1 Y W x S Z X B v c n Q v d G J s N D E u e 1 x 1 M D A z Y z E g K C U p L D N 9 J n F 1 b 3 Q 7 L C Z x d W 9 0 O 0 9 k Y m M u R G F 0 Y V N v d X J j Z V x c L z E v Z H N u P V B J Q 0 F O Z X Q v U E l D Q U 5 l d C 9 B b m 5 1 Y W x S Z X B v c n Q v d G J s N D E u e z E t N C w 0 f S Z x d W 9 0 O y w m c X V v d D t P Z G J j L k R h d G F T b 3 V y Y 2 V c X C 8 x L 2 R z b j 1 Q S U N B T m V 0 L 1 B J Q 0 F O Z X Q v Q W 5 u d W F s U m V w b 3 J 0 L 3 R i b D Q x L n s x L T Q g K C U p L D V 9 J n F 1 b 3 Q 7 L C Z x d W 9 0 O 0 9 k Y m M u R G F 0 Y V N v d X J j Z V x c L z E v Z H N u P V B J Q 0 F O Z X Q v U E l D Q U 5 l d C 9 B b m 5 1 Y W x S Z X B v c n Q v d G J s N D E u e z U t M T A s N n 0 m c X V v d D s s J n F 1 b 3 Q 7 T 2 R i Y y 5 E Y X R h U 2 9 1 c m N l X F w v M S 9 k c 2 4 9 U E l D Q U 5 l d C 9 Q S U N B T m V 0 L 0 F u b n V h b F J l c G 9 y d C 9 0 Y m w 0 M S 5 7 N S 0 x M C A o J S k s N 3 0 m c X V v d D s s J n F 1 b 3 Q 7 T 2 R i Y y 5 E Y X R h U 2 9 1 c m N l X F w v M S 9 k c 2 4 9 U E l D Q U 5 l d C 9 Q S U N B T m V 0 L 0 F u b n V h b F J l c G 9 y d C 9 0 Y m w 0 M S 5 7 M T E t M T U s O H 0 m c X V v d D s s J n F 1 b 3 Q 7 T 2 R i Y y 5 E Y X R h U 2 9 1 c m N l X F w v M S 9 k c 2 4 9 U E l D Q U 5 l d C 9 Q S U N B T m V 0 L 0 F u b n V h b F J l c G 9 y d C 9 0 Y m w 0 M S 5 7 M T E t M T U g K C U p L D l 9 J n F 1 b 3 Q 7 L C Z x d W 9 0 O 0 9 k Y m M u R G F 0 Y V N v d X J j Z V x c L z E v Z H N u P V B J Q 0 F O Z X Q v U E l D Q U 5 l d C 9 B b m 5 1 Y W x S Z X B v c n Q v d G J s N D E u e 1 R v d G F s L D E w f S Z x d W 9 0 O y w m c X V v d D t P Z G J j L k R h d G F T b 3 V y Y 2 V c X C 8 x L 2 R z b j 1 Q S U N B T m V 0 L 1 B J Q 0 F O Z X Q v Q W 5 u d W F s U m V w b 3 J 0 L 3 R i b D Q x L n t U b 3 R h b C A o J S k s M T F 9 J n F 1 b 3 Q 7 X S w m c X V v d D t D b 2 x 1 b W 5 D b 3 V u d C Z x d W 9 0 O z o x M i w m c X V v d D t L Z X l D b 2 x 1 b W 5 O Y W 1 l c y Z x d W 9 0 O z p b X S w m c X V v d D t D b 2 x 1 b W 5 J Z G V u d G l 0 a W V z J n F 1 b 3 Q 7 O l s m c X V v d D t P Z G J j L k R h d G F T b 3 V y Y 2 V c X C 8 x L 2 R z b j 1 Q S U N B T m V 0 L 1 B J Q 0 F O Z X Q v Q W 5 u d W F s U m V w b 3 J 0 L 3 R i b D Q x L n t Z Z W F y L D B 9 J n F 1 b 3 Q 7 L C Z x d W 9 0 O 0 9 k Y m M u R G F 0 Y V N v d X J j Z V x c L z E v Z H N u P V B J Q 0 F O Z X Q v U E l D Q U 5 l d C 9 B b m 5 1 Y W x S Z X B v c n Q v d G J s N D E u e 0 R p c 2 N o Y X J n Z S B T d G F 0 d X M s M X 0 m c X V v d D s s J n F 1 b 3 Q 7 T 2 R i Y y 5 E Y X R h U 2 9 1 c m N l X F w v M S 9 k c 2 4 9 U E l D Q U 5 l d C 9 Q S U N B T m V 0 L 0 F u b n V h b F J l c G 9 y d C 9 0 Y m w 0 M S 5 7 X H U w M D N j M S w y f S Z x d W 9 0 O y w m c X V v d D t P Z G J j L k R h d G F T b 3 V y Y 2 V c X C 8 x L 2 R z b j 1 Q S U N B T m V 0 L 1 B J Q 0 F O Z X Q v Q W 5 u d W F s U m V w b 3 J 0 L 3 R i b D Q x L n t c d T A w M 2 M x I C g l K S w z f S Z x d W 9 0 O y w m c X V v d D t P Z G J j L k R h d G F T b 3 V y Y 2 V c X C 8 x L 2 R z b j 1 Q S U N B T m V 0 L 1 B J Q 0 F O Z X Q v Q W 5 u d W F s U m V w b 3 J 0 L 3 R i b D Q x L n s x L T Q s N H 0 m c X V v d D s s J n F 1 b 3 Q 7 T 2 R i Y y 5 E Y X R h U 2 9 1 c m N l X F w v M S 9 k c 2 4 9 U E l D Q U 5 l d C 9 Q S U N B T m V 0 L 0 F u b n V h b F J l c G 9 y d C 9 0 Y m w 0 M S 5 7 M S 0 0 I C g l K S w 1 f S Z x d W 9 0 O y w m c X V v d D t P Z G J j L k R h d G F T b 3 V y Y 2 V c X C 8 x L 2 R z b j 1 Q S U N B T m V 0 L 1 B J Q 0 F O Z X Q v Q W 5 u d W F s U m V w b 3 J 0 L 3 R i b D Q x L n s 1 L T E w L D Z 9 J n F 1 b 3 Q 7 L C Z x d W 9 0 O 0 9 k Y m M u R G F 0 Y V N v d X J j Z V x c L z E v Z H N u P V B J Q 0 F O Z X Q v U E l D Q U 5 l d C 9 B b m 5 1 Y W x S Z X B v c n Q v d G J s N D E u e z U t M T A g K C U p L D d 9 J n F 1 b 3 Q 7 L C Z x d W 9 0 O 0 9 k Y m M u R G F 0 Y V N v d X J j Z V x c L z E v Z H N u P V B J Q 0 F O Z X Q v U E l D Q U 5 l d C 9 B b m 5 1 Y W x S Z X B v c n Q v d G J s N D E u e z E x L T E 1 L D h 9 J n F 1 b 3 Q 7 L C Z x d W 9 0 O 0 9 k Y m M u R G F 0 Y V N v d X J j Z V x c L z E v Z H N u P V B J Q 0 F O Z X Q v U E l D Q U 5 l d C 9 B b m 5 1 Y W x S Z X B v c n Q v d G J s N D E u e z E x L T E 1 I C g l K S w 5 f S Z x d W 9 0 O y w m c X V v d D t P Z G J j L k R h d G F T b 3 V y Y 2 V c X C 8 x L 2 R z b j 1 Q S U N B T m V 0 L 1 B J Q 0 F O Z X Q v Q W 5 u d W F s U m V w b 3 J 0 L 3 R i b D Q x L n t U b 3 R h b C w x M H 0 m c X V v d D s s J n F 1 b 3 Q 7 T 2 R i Y y 5 E Y X R h U 2 9 1 c m N l X F w v M S 9 k c 2 4 9 U E l D Q U 5 l d C 9 Q S U N B T m V 0 L 0 F u b n V h b F J l c G 9 y d C 9 0 Y m w 0 M S 5 7 V G 9 0 Y W w g K C U p L D E x f S Z x d W 9 0 O 1 0 s J n F 1 b 3 Q 7 U m V s Y X R p b 2 5 z a G l w S W 5 m b y Z x d W 9 0 O z p b X X 0 i I C 8 + P C 9 T d G F i b G V F b n R y a W V z P j w v S X R l b T 4 8 S X R l b T 4 8 S X R l b U x v Y 2 F 0 a W 9 u P j x J d G V t V H l w Z T 5 G b 3 J t d W x h P C 9 J d G V t V H l w Z T 4 8 S X R l b V B h d G g + U 2 V j d G l v b j E v d G J s N D E v U 2 9 1 c m N l P C 9 J d G V t U G F 0 a D 4 8 L 0 l 0 Z W 1 M b 2 N h d G l v b j 4 8 U 3 R h Y m x l R W 5 0 c m l l c y A v P j w v S X R l b T 4 8 S X R l b T 4 8 S X R l b U x v Y 2 F 0 a W 9 u P j x J d G V t V H l w Z T 5 G b 3 J t d W x h P C 9 J d G V t V H l w Z T 4 8 S X R l b V B h d G g + U 2 V j d G l v b j E v d G J s N D E v U E l D Q U 5 l d F 9 E Y X R h Y m F z Z T w v S X R l b V B h d G g + P C 9 J d G V t T G 9 j Y X R p b 2 4 + P F N 0 Y W J s Z U V u d H J p Z X M g L z 4 8 L 0 l 0 Z W 0 + P E l 0 Z W 0 + P E l 0 Z W 1 M b 2 N h d G l v b j 4 8 S X R l b V R 5 c G U + R m 9 y b X V s Y T w v S X R l b V R 5 c G U + P E l 0 Z W 1 Q Y X R o P l N l Y 3 R p b 2 4 x L 3 R i b D Q x L 0 F u b n V h b F J l c G 9 y d F 9 T Y 2 h l b W E 8 L 0 l 0 Z W 1 Q Y X R o P j w v S X R l b U x v Y 2 F 0 a W 9 u P j x T d G F i b G V F b n R y a W V z I C 8 + P C 9 J d G V t P j x J d G V t P j x J d G V t T G 9 j Y X R p b 2 4 + P E l 0 Z W 1 U e X B l P k Z v c m 1 1 b G E 8 L 0 l 0 Z W 1 U e X B l P j x J d G V t U G F 0 a D 5 T Z W N 0 a W 9 u M S 9 0 Y m w 0 M S 9 0 Y m w 0 M V 9 U Y W J s Z T w v S X R l b V B h d G g + P C 9 J d G V t T G 9 j Y X R p b 2 4 + P F N 0 Y W J s Z U V u d H J p Z X M g L z 4 8 L 0 l 0 Z W 0 + P E l 0 Z W 0 + P E l 0 Z W 1 M b 2 N h d G l v b j 4 8 S X R l b V R 5 c G U + R m 9 y b X V s Y T w v S X R l b V R 5 c G U + P E l 0 Z W 1 Q Y X R o P l N l Y 3 R p b 2 4 x L 3 R i b D Q x L 1 N v c n R l Z C U y M F J v d 3 M 8 L 0 l 0 Z W 1 Q Y X R o P j w v S X R l b U x v Y 2 F 0 a W 9 u P j x T d G F i b G V F b n R y a W V z I C 8 + P C 9 J d G V t P j x J d G V t P j x J d G V t T G 9 j Y X R p b 2 4 + P E l 0 Z W 1 U e X B l P k Z v c m 1 1 b G E 8 L 0 l 0 Z W 1 U e X B l P j x J d G V t U G F 0 a D 5 T Z W N 0 a W 9 u M S 9 0 Y m w 0 M S 9 S Z W 1 v d m V k J T I w Q 2 9 s d W 1 u c z w v S X R l b V B h d G g + P C 9 J d G V t T G 9 j Y X R p b 2 4 + P F N 0 Y W J s Z U V u d H J p Z X M g L z 4 8 L 0 l 0 Z W 0 + P E l 0 Z W 0 + P E l 0 Z W 1 M b 2 N h d G l v b j 4 8 S X R l b V R 5 c G U + R m 9 y b X V s Y T w v S X R l b V R 5 c G U + P E l 0 Z W 1 Q Y X R o P l N l Y 3 R p b 2 4 x L 3 R i b D Q 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Z p b G x U Y X J n Z X Q i I F Z h b H V l P S J z X 3 R i b D Q y 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O Y W 1 l V X B k Y X R l Z E F m d G V y R m l s b C I g V m F s d W U 9 I m w w I i A v P j x F b n R y e S B U e X B l P S J S Z X N 1 b H R U e X B l I i B W Y W x 1 Z T 0 i c 1 R h Y m x l I i A v P j x F b n R y e S B U e X B l P S J C d W Z m Z X J O Z X h 0 U m V m c m V z a C I g V m F s d W U 9 I m w x I i A v P j x F b n R y e S B U e X B l P S J G a W x s U 3 R h d H V z I i B W Y W x 1 Z T 0 i c 0 N v b X B s Z X R l I i A v P j x F b n R y e S B U e X B l P S J G a W x s Q 2 9 s d W 1 u T m F t Z X M i I F Z h b H V l P S J z W y Z x d W 9 0 O 1 l l Y X I m c X V v d D s s J n F 1 b 3 Q 7 R G l z Y 2 h h c m d l I F N 0 Y X R 1 c y Z x d W 9 0 O y w m c X V v d D t c d T A w M 2 M x J n F 1 b 3 Q 7 L C Z x d W 9 0 O 1 x 1 M D A z Y z E g K C U p J n F 1 b 3 Q 7 L C Z x d W 9 0 O z E t M i Z x d W 9 0 O y w m c X V v d D s x L T I g K C U p J n F 1 b 3 Q 7 L C Z x d W 9 0 O z M t N S Z x d W 9 0 O y w m c X V v d D s z L T U g K C U p J n F 1 b 3 Q 7 L C Z x d W 9 0 O z Y t M T E m c X V v d D s s J n F 1 b 3 Q 7 N i 0 x M S A o J S k m c X V v d D s s J n F 1 b 3 Q 7 V G 9 0 Y W w m c X V v d D s s J n F 1 b 3 Q 7 V G 9 0 Y W w g K C U p J n F 1 b 3 Q 7 X S I g L z 4 8 R W 5 0 c n k g V H l w Z T 0 i R m l s b E N v b H V t b l R 5 c G V z I i B W Y W x 1 Z T 0 i c 0 J n W U N C Z 0 l H Q W d Z Q 0 J n S U c i I C 8 + P E V u d H J 5 I F R 5 c G U 9 I k Z p b G x M Y X N 0 V X B k Y X R l Z C I g V m F s d W U 9 I m Q y M D I w L T E w L T I 5 V D E 2 O j E w O j M 5 L j g 0 O D E 4 N z Z a I i A v P j x F b n R y e S B U e X B l P S J G a W x s R X J y b 3 J D b 3 V u d C I g V m F s d W U 9 I m w w I i A v P j x F b n R y e S B U e X B l P S J G a W x s R X J y b 3 J D b 2 R l I i B W Y W x 1 Z T 0 i c 1 V u a 2 5 v d 2 4 i I C 8 + P E V u d H J 5 I F R 5 c G U 9 I k Z p b G x D b 3 V u d C I g V m F s d W U 9 I m w x M S I g L z 4 8 R W 5 0 c n k g V H l w Z T 0 i T m F 2 a W d h d G l v b l N 0 Z X B O Y W 1 l I i B W Y W x 1 Z T 0 i c 0 5 h d m l n Y X R p b 2 4 i I C 8 + P E V u d H J 5 I F R 5 c G U 9 I l F 1 Z X J 5 S U Q i I F Z h b H V l P S J z Y j I 1 N j A w N G Q t Y m V l M S 0 0 O W N k L T l j O D I t O T B m N W J h Y j g 2 N 2 F k I i A v P j x F b n R y e S B U e X B l P S J B Z G R l Z F R v R G F 0 Y U 1 v Z G V s I i B W Y W x 1 Z T 0 i b D A 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L 1 B J Q 0 F O Z X Q v Q W 5 u d W F s U m V w b 3 J 0 L 3 R i b D Q y L n t Z Z W F y L D B 9 J n F 1 b 3 Q 7 L C Z x d W 9 0 O 0 9 k Y m M u R G F 0 Y V N v d X J j Z V x c L z E v Z H N u P V B J Q 0 F O Z X Q v U E l D Q U 5 l d C 9 B b m 5 1 Y W x S Z X B v c n Q v d G J s N D I u e 0 R p c 2 N o Y X J n Z S B T d G F 0 d X M s M X 0 m c X V v d D s s J n F 1 b 3 Q 7 T 2 R i Y y 5 E Y X R h U 2 9 1 c m N l X F w v M S 9 k c 2 4 9 U E l D Q U 5 l d C 9 Q S U N B T m V 0 L 0 F u b n V h b F J l c G 9 y d C 9 0 Y m w 0 M i 5 7 X H U w M D N j M S w y f S Z x d W 9 0 O y w m c X V v d D t P Z G J j L k R h d G F T b 3 V y Y 2 V c X C 8 x L 2 R z b j 1 Q S U N B T m V 0 L 1 B J Q 0 F O Z X Q v Q W 5 u d W F s U m V w b 3 J 0 L 3 R i b D Q y L n t c d T A w M 2 M x I C g l K S w z f S Z x d W 9 0 O y w m c X V v d D t P Z G J j L k R h d G F T b 3 V y Y 2 V c X C 8 x L 2 R z b j 1 Q S U N B T m V 0 L 1 B J Q 0 F O Z X Q v Q W 5 u d W F s U m V w b 3 J 0 L 3 R i b D Q y L n s x L T I s N H 0 m c X V v d D s s J n F 1 b 3 Q 7 T 2 R i Y y 5 E Y X R h U 2 9 1 c m N l X F w v M S 9 k c 2 4 9 U E l D Q U 5 l d C 9 Q S U N B T m V 0 L 0 F u b n V h b F J l c G 9 y d C 9 0 Y m w 0 M i 5 7 M S 0 y I C g l K S w 1 f S Z x d W 9 0 O y w m c X V v d D t P Z G J j L k R h d G F T b 3 V y Y 2 V c X C 8 x L 2 R z b j 1 Q S U N B T m V 0 L 1 B J Q 0 F O Z X Q v Q W 5 u d W F s U m V w b 3 J 0 L 3 R i b D Q y L n s z L T U s N n 0 m c X V v d D s s J n F 1 b 3 Q 7 T 2 R i Y y 5 E Y X R h U 2 9 1 c m N l X F w v M S 9 k c 2 4 9 U E l D Q U 5 l d C 9 Q S U N B T m V 0 L 0 F u b n V h b F J l c G 9 y d C 9 0 Y m w 0 M i 5 7 M y 0 1 I C g l K S w 3 f S Z x d W 9 0 O y w m c X V v d D t P Z G J j L k R h d G F T b 3 V y Y 2 V c X C 8 x L 2 R z b j 1 Q S U N B T m V 0 L 1 B J Q 0 F O Z X Q v Q W 5 u d W F s U m V w b 3 J 0 L 3 R i b D Q y L n s 2 L T E x L D h 9 J n F 1 b 3 Q 7 L C Z x d W 9 0 O 0 9 k Y m M u R G F 0 Y V N v d X J j Z V x c L z E v Z H N u P V B J Q 0 F O Z X Q v U E l D Q U 5 l d C 9 B b m 5 1 Y W x S Z X B v c n Q v d G J s N D I u e z Y t M T E g K C U p L D l 9 J n F 1 b 3 Q 7 L C Z x d W 9 0 O 0 9 k Y m M u R G F 0 Y V N v d X J j Z V x c L z E v Z H N u P V B J Q 0 F O Z X Q v U E l D Q U 5 l d C 9 B b m 5 1 Y W x S Z X B v c n Q v d G J s N D I u e 1 R v d G F s L D E w f S Z x d W 9 0 O y w m c X V v d D t P Z G J j L k R h d G F T b 3 V y Y 2 V c X C 8 x L 2 R z b j 1 Q S U N B T m V 0 L 1 B J Q 0 F O Z X Q v Q W 5 u d W F s U m V w b 3 J 0 L 3 R i b D Q y L n t U b 3 R h b C A o J S k s M T F 9 J n F 1 b 3 Q 7 X S w m c X V v d D t D b 2 x 1 b W 5 D b 3 V u d C Z x d W 9 0 O z o x M i w m c X V v d D t L Z X l D b 2 x 1 b W 5 O Y W 1 l c y Z x d W 9 0 O z p b X S w m c X V v d D t D b 2 x 1 b W 5 J Z G V u d G l 0 a W V z J n F 1 b 3 Q 7 O l s m c X V v d D t P Z G J j L k R h d G F T b 3 V y Y 2 V c X C 8 x L 2 R z b j 1 Q S U N B T m V 0 L 1 B J Q 0 F O Z X Q v Q W 5 u d W F s U m V w b 3 J 0 L 3 R i b D Q y L n t Z Z W F y L D B 9 J n F 1 b 3 Q 7 L C Z x d W 9 0 O 0 9 k Y m M u R G F 0 Y V N v d X J j Z V x c L z E v Z H N u P V B J Q 0 F O Z X Q v U E l D Q U 5 l d C 9 B b m 5 1 Y W x S Z X B v c n Q v d G J s N D I u e 0 R p c 2 N o Y X J n Z S B T d G F 0 d X M s M X 0 m c X V v d D s s J n F 1 b 3 Q 7 T 2 R i Y y 5 E Y X R h U 2 9 1 c m N l X F w v M S 9 k c 2 4 9 U E l D Q U 5 l d C 9 Q S U N B T m V 0 L 0 F u b n V h b F J l c G 9 y d C 9 0 Y m w 0 M i 5 7 X H U w M D N j M S w y f S Z x d W 9 0 O y w m c X V v d D t P Z G J j L k R h d G F T b 3 V y Y 2 V c X C 8 x L 2 R z b j 1 Q S U N B T m V 0 L 1 B J Q 0 F O Z X Q v Q W 5 u d W F s U m V w b 3 J 0 L 3 R i b D Q y L n t c d T A w M 2 M x I C g l K S w z f S Z x d W 9 0 O y w m c X V v d D t P Z G J j L k R h d G F T b 3 V y Y 2 V c X C 8 x L 2 R z b j 1 Q S U N B T m V 0 L 1 B J Q 0 F O Z X Q v Q W 5 u d W F s U m V w b 3 J 0 L 3 R i b D Q y L n s x L T I s N H 0 m c X V v d D s s J n F 1 b 3 Q 7 T 2 R i Y y 5 E Y X R h U 2 9 1 c m N l X F w v M S 9 k c 2 4 9 U E l D Q U 5 l d C 9 Q S U N B T m V 0 L 0 F u b n V h b F J l c G 9 y d C 9 0 Y m w 0 M i 5 7 M S 0 y I C g l K S w 1 f S Z x d W 9 0 O y w m c X V v d D t P Z G J j L k R h d G F T b 3 V y Y 2 V c X C 8 x L 2 R z b j 1 Q S U N B T m V 0 L 1 B J Q 0 F O Z X Q v Q W 5 u d W F s U m V w b 3 J 0 L 3 R i b D Q y L n s z L T U s N n 0 m c X V v d D s s J n F 1 b 3 Q 7 T 2 R i Y y 5 E Y X R h U 2 9 1 c m N l X F w v M S 9 k c 2 4 9 U E l D Q U 5 l d C 9 Q S U N B T m V 0 L 0 F u b n V h b F J l c G 9 y d C 9 0 Y m w 0 M i 5 7 M y 0 1 I C g l K S w 3 f S Z x d W 9 0 O y w m c X V v d D t P Z G J j L k R h d G F T b 3 V y Y 2 V c X C 8 x L 2 R z b j 1 Q S U N B T m V 0 L 1 B J Q 0 F O Z X Q v Q W 5 u d W F s U m V w b 3 J 0 L 3 R i b D Q y L n s 2 L T E x L D h 9 J n F 1 b 3 Q 7 L C Z x d W 9 0 O 0 9 k Y m M u R G F 0 Y V N v d X J j Z V x c L z E v Z H N u P V B J Q 0 F O Z X Q v U E l D Q U 5 l d C 9 B b m 5 1 Y W x S Z X B v c n Q v d G J s N D I u e z Y t M T E g K C U p L D l 9 J n F 1 b 3 Q 7 L C Z x d W 9 0 O 0 9 k Y m M u R G F 0 Y V N v d X J j Z V x c L z E v Z H N u P V B J Q 0 F O Z X Q v U E l D Q U 5 l d C 9 B b m 5 1 Y W x S Z X B v c n Q v d G J s N D I u e 1 R v d G F s L D E w f S Z x d W 9 0 O y w m c X V v d D t P Z G J j L k R h d G F T b 3 V y Y 2 V c X C 8 x L 2 R z b j 1 Q S U N B T m V 0 L 1 B J Q 0 F O Z X Q v Q W 5 u d W F s U m V w b 3 J 0 L 3 R i b D Q y L n t U b 3 R h b C A o J S k s M T F 9 J n F 1 b 3 Q 7 X S w m c X V v d D t S Z W x h d G l v b n N o a X B J b m Z v J n F 1 b 3 Q 7 O l t d f S I g L z 4 8 L 1 N 0 Y W J s Z U V u d H J p Z X M + P C 9 J d G V t P j x J d G V t P j x J d G V t T G 9 j Y X R p b 2 4 + P E l 0 Z W 1 U e X B l P k Z v c m 1 1 b G E 8 L 0 l 0 Z W 1 U e X B l P j x J d G V t U G F 0 a D 5 T Z W N 0 a W 9 u M S 9 0 Y m w 0 M i 9 T b 3 V y Y 2 U 8 L 0 l 0 Z W 1 Q Y X R o P j w v S X R l b U x v Y 2 F 0 a W 9 u P j x T d G F i b G V F b n R y a W V z I C 8 + P C 9 J d G V t P j x J d G V t P j x J d G V t T G 9 j Y X R p b 2 4 + P E l 0 Z W 1 U e X B l P k Z v c m 1 1 b G E 8 L 0 l 0 Z W 1 U e X B l P j x J d G V t U G F 0 a D 5 T Z W N 0 a W 9 u M S 9 0 Y m w 0 M i 9 Q S U N B T m V 0 X 0 R h d G F i Y X N l P C 9 J d G V t U G F 0 a D 4 8 L 0 l 0 Z W 1 M b 2 N h d G l v b j 4 8 U 3 R h Y m x l R W 5 0 c m l l c y A v P j w v S X R l b T 4 8 S X R l b T 4 8 S X R l b U x v Y 2 F 0 a W 9 u P j x J d G V t V H l w Z T 5 G b 3 J t d W x h P C 9 J d G V t V H l w Z T 4 8 S X R l b V B h d G g + U 2 V j d G l v b j E v d G J s N D I v Q W 5 u d W F s U m V w b 3 J 0 X 1 N j a G V t Y T w v S X R l b V B h d G g + P C 9 J d G V t T G 9 j Y X R p b 2 4 + P F N 0 Y W J s Z U V u d H J p Z X M g L z 4 8 L 0 l 0 Z W 0 + P E l 0 Z W 0 + P E l 0 Z W 1 M b 2 N h d G l v b j 4 8 S X R l b V R 5 c G U + R m 9 y b X V s Y T w v S X R l b V R 5 c G U + P E l 0 Z W 1 Q Y X R o P l N l Y 3 R p b 2 4 x L 3 R i b D Q y L 3 R i b D Q y X 1 R h Y m x l P C 9 J d G V t U G F 0 a D 4 8 L 0 l 0 Z W 1 M b 2 N h d G l v b j 4 8 U 3 R h Y m x l R W 5 0 c m l l c y A v P j w v S X R l b T 4 8 S X R l b T 4 8 S X R l b U x v Y 2 F 0 a W 9 u P j x J d G V t V H l w Z T 5 G b 3 J t d W x h P C 9 J d G V t V H l w Z T 4 8 S X R l b V B h d G g + U 2 V j d G l v b j E v d G J s N D I v U 2 9 y d G V k J T I w U m 9 3 c z w v S X R l b V B h d G g + P C 9 J d G V t T G 9 j Y X R p b 2 4 + P F N 0 Y W J s Z U V u d H J p Z X M g L z 4 8 L 0 l 0 Z W 0 + P E l 0 Z W 0 + P E l 0 Z W 1 M b 2 N h d G l v b j 4 8 S X R l b V R 5 c G U + R m 9 y b X V s Y T w v S X R l b V R 5 c G U + P E l 0 Z W 1 Q Y X R o P l N l Y 3 R p b 2 4 x L 3 R i b D Q y L 1 J l b W 9 2 Z W Q l M j B D b 2 x 1 b W 5 z P C 9 J d G V t U G F 0 a D 4 8 L 0 l 0 Z W 1 M b 2 N h d G l v b j 4 8 U 3 R h Y m x l R W 5 0 c m l l c y A v P j w v S X R l b T 4 8 S X R l b T 4 8 S X R l b U x v Y 2 F 0 a W 9 u P j x J d G V t V H l w Z T 5 G b 3 J t d W x h P C 9 J d G V t V H l w Z T 4 8 S X R l b V B h d G g + U 2 V j d G l v b j E v d G J s N D M 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Q z 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R X J y b 3 J D b 2 R l I i B W Y W x 1 Z T 0 i c 1 V u a 2 5 v d 2 4 i I C 8 + P E V u d H J 5 I F R 5 c G U 9 I k Z p b G x F c n J v c k N v d W 5 0 I i B W Y W x 1 Z T 0 i b D A i I C 8 + P E V u d H J 5 I F R 5 c G U 9 I k Z p b G x M Y X N 0 V X B k Y X R l Z C I g V m F s d W U 9 I m Q y M D I w L T E y L T A y V D E 0 O j E x O j U y L j M x N j k 5 M z d a I i A v P j x F b n R y e S B U e X B l P S J G a W x s Q 2 9 s d W 1 u V H l w Z X M i I F Z h b H V l P S J z Q m d Z Q 0 J n S U d B Z 1 l D Q m d J R y I g L z 4 8 R W 5 0 c n k g V H l w Z T 0 i R m l s b E N v b H V t b k 5 h b W V z I i B W Y W x 1 Z T 0 i c 1 s m c X V v d D t Z Z W F y J n F 1 b 3 Q 7 L C Z x d W 9 0 O 0 R p c 2 N o Y X J n Z S B T d G F 0 d X M m c X V v d D s s J n F 1 b 3 Q 7 T W F s Z S Z x d W 9 0 O y w m c X V v d D t N Y W x l I C g l K S Z x d W 9 0 O y w m c X V v d D t G Z W 1 h b G U m c X V v d D s s J n F 1 b 3 Q 7 R m V t Y W x l I C g l K S Z x d W 9 0 O y w m c X V v d D t B b W J p Z 3 V v d X M m c X V v d D s s J n F 1 b 3 Q 7 Q W 1 i a W d 1 b 3 V z I C g l K S Z x d W 9 0 O y w m c X V v d D t V b m t u b 3 d u J n F 1 b 3 Q 7 L C Z x d W 9 0 O 1 V u a 2 5 v d 2 4 g K C U p J n F 1 b 3 Q 7 L C Z x d W 9 0 O 1 R v d G F s J n F 1 b 3 Q 7 L C Z x d W 9 0 O 1 R v d G F s I C g l K S Z x d W 9 0 O 1 0 i I C 8 + P E V u d H J 5 I F R 5 c G U 9 I k Z p b G x T d G F 0 d X M i I F Z h b H V l P S J z Q 2 9 t c G x l d G U i I C 8 + P E V u d H J 5 I F R 5 c G U 9 I l F 1 Z X J 5 S U Q i I F Z h b H V l P S J z Y m J k Y 2 U y Y j U t M G Y x M y 0 0 Z j E 4 L T k x N D E t Y z M 2 Y z c y M 2 R i Z m M 4 I i A v P j x F b n R y e S B U e X B l P S J G a W x s Q 2 9 1 b n Q i I F Z h b H V l P S J s M T E 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Q W 5 v b i 9 Q S U N B T m V 0 L 0 F u b n V h b F J l c G 9 y d C 9 0 Y m w 0 M y 5 7 W W V h c i w w f S Z x d W 9 0 O y w m c X V v d D t P Z G J j L k R h d G F T b 3 V y Y 2 V c X C 8 x L 2 R z b j 1 Q S U N B T m V 0 Q W 5 v b i 9 Q S U N B T m V 0 L 0 F u b n V h b F J l c G 9 y d C 9 0 Y m w 0 M y 5 7 R G l z Y 2 h h c m d l I F N 0 Y X R 1 c y w x f S Z x d W 9 0 O y w m c X V v d D t P Z G J j L k R h d G F T b 3 V y Y 2 V c X C 8 x L 2 R z b j 1 Q S U N B T m V 0 Q W 5 v b i 9 Q S U N B T m V 0 L 0 F u b n V h b F J l c G 9 y d C 9 0 Y m w 0 M y 5 7 T W F s Z S w y f S Z x d W 9 0 O y w m c X V v d D t P Z G J j L k R h d G F T b 3 V y Y 2 V c X C 8 x L 2 R z b j 1 Q S U N B T m V 0 Q W 5 v b i 9 Q S U N B T m V 0 L 0 F u b n V h b F J l c G 9 y d C 9 0 Y m w 0 M y 5 7 T W F s Z S A o J S k s M 3 0 m c X V v d D s s J n F 1 b 3 Q 7 T 2 R i Y y 5 E Y X R h U 2 9 1 c m N l X F w v M S 9 k c 2 4 9 U E l D Q U 5 l d E F u b 2 4 v U E l D Q U 5 l d C 9 B b m 5 1 Y W x S Z X B v c n Q v d G J s N D M u e 0 Z l b W F s Z S w 0 f S Z x d W 9 0 O y w m c X V v d D t P Z G J j L k R h d G F T b 3 V y Y 2 V c X C 8 x L 2 R z b j 1 Q S U N B T m V 0 Q W 5 v b i 9 Q S U N B T m V 0 L 0 F u b n V h b F J l c G 9 y d C 9 0 Y m w 0 M y 5 7 R m V t Y W x l I C g l K S w 1 f S Z x d W 9 0 O y w m c X V v d D t P Z G J j L k R h d G F T b 3 V y Y 2 V c X C 8 x L 2 R z b j 1 Q S U N B T m V 0 Q W 5 v b i 9 Q S U N B T m V 0 L 0 F u b n V h b F J l c G 9 y d C 9 0 Y m w 0 M y 5 7 Q W 1 i a W d 1 b 3 V z L D Z 9 J n F 1 b 3 Q 7 L C Z x d W 9 0 O 0 9 k Y m M u R G F 0 Y V N v d X J j Z V x c L z E v Z H N u P V B J Q 0 F O Z X R B b m 9 u L 1 B J Q 0 F O Z X Q v Q W 5 u d W F s U m V w b 3 J 0 L 3 R i b D Q z L n t B b W J p Z 3 V v d X M g K C U p L D d 9 J n F 1 b 3 Q 7 L C Z x d W 9 0 O 0 9 k Y m M u R G F 0 Y V N v d X J j Z V x c L z E v Z H N u P V B J Q 0 F O Z X R B b m 9 u L 1 B J Q 0 F O Z X Q v Q W 5 u d W F s U m V w b 3 J 0 L 3 R i b D Q z L n t V b m t u b 3 d u L D h 9 J n F 1 b 3 Q 7 L C Z x d W 9 0 O 0 9 k Y m M u R G F 0 Y V N v d X J j Z V x c L z E v Z H N u P V B J Q 0 F O Z X R B b m 9 u L 1 B J Q 0 F O Z X Q v Q W 5 u d W F s U m V w b 3 J 0 L 3 R i b D Q z L n t V b m t u b 3 d u I C g l K S w 5 f S Z x d W 9 0 O y w m c X V v d D t P Z G J j L k R h d G F T b 3 V y Y 2 V c X C 8 x L 2 R z b j 1 Q S U N B T m V 0 Q W 5 v b i 9 Q S U N B T m V 0 L 0 F u b n V h b F J l c G 9 y d C 9 0 Y m w 0 M y 5 7 V G 9 0 Y W w s M T B 9 J n F 1 b 3 Q 7 L C Z x d W 9 0 O 0 9 k Y m M u R G F 0 Y V N v d X J j Z V x c L z E v Z H N u P V B J Q 0 F O Z X R B b m 9 u L 1 B J Q 0 F O Z X Q v Q W 5 u d W F s U m V w b 3 J 0 L 3 R i b D Q z L n t U b 3 R h b C A o J S k s M T F 9 J n F 1 b 3 Q 7 X S w m c X V v d D t D b 2 x 1 b W 5 D b 3 V u d C Z x d W 9 0 O z o x M i w m c X V v d D t L Z X l D b 2 x 1 b W 5 O Y W 1 l c y Z x d W 9 0 O z p b X S w m c X V v d D t D b 2 x 1 b W 5 J Z G V u d G l 0 a W V z J n F 1 b 3 Q 7 O l s m c X V v d D t P Z G J j L k R h d G F T b 3 V y Y 2 V c X C 8 x L 2 R z b j 1 Q S U N B T m V 0 Q W 5 v b i 9 Q S U N B T m V 0 L 0 F u b n V h b F J l c G 9 y d C 9 0 Y m w 0 M y 5 7 W W V h c i w w f S Z x d W 9 0 O y w m c X V v d D t P Z G J j L k R h d G F T b 3 V y Y 2 V c X C 8 x L 2 R z b j 1 Q S U N B T m V 0 Q W 5 v b i 9 Q S U N B T m V 0 L 0 F u b n V h b F J l c G 9 y d C 9 0 Y m w 0 M y 5 7 R G l z Y 2 h h c m d l I F N 0 Y X R 1 c y w x f S Z x d W 9 0 O y w m c X V v d D t P Z G J j L k R h d G F T b 3 V y Y 2 V c X C 8 x L 2 R z b j 1 Q S U N B T m V 0 Q W 5 v b i 9 Q S U N B T m V 0 L 0 F u b n V h b F J l c G 9 y d C 9 0 Y m w 0 M y 5 7 T W F s Z S w y f S Z x d W 9 0 O y w m c X V v d D t P Z G J j L k R h d G F T b 3 V y Y 2 V c X C 8 x L 2 R z b j 1 Q S U N B T m V 0 Q W 5 v b i 9 Q S U N B T m V 0 L 0 F u b n V h b F J l c G 9 y d C 9 0 Y m w 0 M y 5 7 T W F s Z S A o J S k s M 3 0 m c X V v d D s s J n F 1 b 3 Q 7 T 2 R i Y y 5 E Y X R h U 2 9 1 c m N l X F w v M S 9 k c 2 4 9 U E l D Q U 5 l d E F u b 2 4 v U E l D Q U 5 l d C 9 B b m 5 1 Y W x S Z X B v c n Q v d G J s N D M u e 0 Z l b W F s Z S w 0 f S Z x d W 9 0 O y w m c X V v d D t P Z G J j L k R h d G F T b 3 V y Y 2 V c X C 8 x L 2 R z b j 1 Q S U N B T m V 0 Q W 5 v b i 9 Q S U N B T m V 0 L 0 F u b n V h b F J l c G 9 y d C 9 0 Y m w 0 M y 5 7 R m V t Y W x l I C g l K S w 1 f S Z x d W 9 0 O y w m c X V v d D t P Z G J j L k R h d G F T b 3 V y Y 2 V c X C 8 x L 2 R z b j 1 Q S U N B T m V 0 Q W 5 v b i 9 Q S U N B T m V 0 L 0 F u b n V h b F J l c G 9 y d C 9 0 Y m w 0 M y 5 7 Q W 1 i a W d 1 b 3 V z L D Z 9 J n F 1 b 3 Q 7 L C Z x d W 9 0 O 0 9 k Y m M u R G F 0 Y V N v d X J j Z V x c L z E v Z H N u P V B J Q 0 F O Z X R B b m 9 u L 1 B J Q 0 F O Z X Q v Q W 5 u d W F s U m V w b 3 J 0 L 3 R i b D Q z L n t B b W J p Z 3 V v d X M g K C U p L D d 9 J n F 1 b 3 Q 7 L C Z x d W 9 0 O 0 9 k Y m M u R G F 0 Y V N v d X J j Z V x c L z E v Z H N u P V B J Q 0 F O Z X R B b m 9 u L 1 B J Q 0 F O Z X Q v Q W 5 u d W F s U m V w b 3 J 0 L 3 R i b D Q z L n t V b m t u b 3 d u L D h 9 J n F 1 b 3 Q 7 L C Z x d W 9 0 O 0 9 k Y m M u R G F 0 Y V N v d X J j Z V x c L z E v Z H N u P V B J Q 0 F O Z X R B b m 9 u L 1 B J Q 0 F O Z X Q v Q W 5 u d W F s U m V w b 3 J 0 L 3 R i b D Q z L n t V b m t u b 3 d u I C g l K S w 5 f S Z x d W 9 0 O y w m c X V v d D t P Z G J j L k R h d G F T b 3 V y Y 2 V c X C 8 x L 2 R z b j 1 Q S U N B T m V 0 Q W 5 v b i 9 Q S U N B T m V 0 L 0 F u b n V h b F J l c G 9 y d C 9 0 Y m w 0 M y 5 7 V G 9 0 Y W w s M T B 9 J n F 1 b 3 Q 7 L C Z x d W 9 0 O 0 9 k Y m M u R G F 0 Y V N v d X J j Z V x c L z E v Z H N u P V B J Q 0 F O Z X R B b m 9 u L 1 B J Q 0 F O Z X Q v Q W 5 u d W F s U m V w b 3 J 0 L 3 R i b D Q z L n t U b 3 R h b C A o J S k s M T F 9 J n F 1 b 3 Q 7 X S w m c X V v d D t S Z W x h d G l v b n N o a X B J b m Z v J n F 1 b 3 Q 7 O l t d f S I g L z 4 8 R W 5 0 c n k g V H l w Z T 0 i Q W R k Z W R U b 0 R h d G F N b 2 R l b C I g V m F s d W U 9 I m w w I i A v P j w v U 3 R h Y m x l R W 5 0 c m l l c z 4 8 L 0 l 0 Z W 0 + P E l 0 Z W 0 + P E l 0 Z W 1 M b 2 N h d G l v b j 4 8 S X R l b V R 5 c G U + R m 9 y b X V s Y T w v S X R l b V R 5 c G U + P E l 0 Z W 1 Q Y X R o P l N l Y 3 R p b 2 4 x L 3 R i b D Q z L 1 N v d X J j Z T w v S X R l b V B h d G g + P C 9 J d G V t T G 9 j Y X R p b 2 4 + P F N 0 Y W J s Z U V u d H J p Z X M g L z 4 8 L 0 l 0 Z W 0 + P E l 0 Z W 0 + P E l 0 Z W 1 M b 2 N h d G l v b j 4 8 S X R l b V R 5 c G U + R m 9 y b X V s Y T w v S X R l b V R 5 c G U + P E l 0 Z W 1 Q Y X R o P l N l Y 3 R p b 2 4 x L 3 R i b D Q z L 1 B J Q 0 F O Z X R f R G F 0 Y W J h c 2 U 8 L 0 l 0 Z W 1 Q Y X R o P j w v S X R l b U x v Y 2 F 0 a W 9 u P j x T d G F i b G V F b n R y a W V z I C 8 + P C 9 J d G V t P j x J d G V t P j x J d G V t T G 9 j Y X R p b 2 4 + P E l 0 Z W 1 U e X B l P k Z v c m 1 1 b G E 8 L 0 l 0 Z W 1 U e X B l P j x J d G V t U G F 0 a D 5 T Z W N 0 a W 9 u M S 9 0 Y m w 0 M y 9 B b m 5 1 Y W x S Z X B v c n R f U 2 N o Z W 1 h P C 9 J d G V t U G F 0 a D 4 8 L 0 l 0 Z W 1 M b 2 N h d G l v b j 4 8 U 3 R h Y m x l R W 5 0 c m l l c y A v P j w v S X R l b T 4 8 S X R l b T 4 8 S X R l b U x v Y 2 F 0 a W 9 u P j x J d G V t V H l w Z T 5 G b 3 J t d W x h P C 9 J d G V t V H l w Z T 4 8 S X R l b V B h d G g + U 2 V j d G l v b j E v d G J s N D M v d G J s N D N f V G F i b G U 8 L 0 l 0 Z W 1 Q Y X R o P j w v S X R l b U x v Y 2 F 0 a W 9 u P j x T d G F i b G V F b n R y a W V z I C 8 + P C 9 J d G V t P j x J d G V t P j x J d G V t T G 9 j Y X R p b 2 4 + P E l 0 Z W 1 U e X B l P k Z v c m 1 1 b G E 8 L 0 l 0 Z W 1 U e X B l P j x J d G V t U G F 0 a D 5 T Z W N 0 a W 9 u M S 9 0 Y m w 0 M y 9 T b 3 J 0 Z W Q l M j B S b 3 d z P C 9 J d G V t U G F 0 a D 4 8 L 0 l 0 Z W 1 M b 2 N h d G l v b j 4 8 U 3 R h Y m x l R W 5 0 c m l l c y A v P j w v S X R l b T 4 8 S X R l b T 4 8 S X R l b U x v Y 2 F 0 a W 9 u P j x J d G V t V H l w Z T 5 G b 3 J t d W x h P C 9 J d G V t V H l w Z T 4 8 S X R l b V B h d G g + U 2 V j d G l v b j E v d G J s N D M v U m V t b 3 Z l Z C U y M E N v b H V t b n M 8 L 0 l 0 Z W 1 Q Y X R o P j w v S X R l b U x v Y 2 F 0 a W 9 u P j x T d G F i b G V F b n R y a W V z I C 8 + P C 9 J d G V t P j x J d G V t P j x J d G V t T G 9 j Y X R p b 2 4 + P E l 0 Z W 1 U e X B l P k Z v c m 1 1 b G E 8 L 0 l 0 Z W 1 U e X B l P j x J d G V t U G F 0 a D 5 T Z W N 0 a W 9 u M S 9 0 Y m w 0 N 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N D Q 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k Z p b G x D b 3 V u d C I g V m F s d W U 9 I m w x M S I g L z 4 8 R W 5 0 c n k g V H l w Z T 0 i R m l s b E V y c m 9 y Q 2 9 k Z S I g V m F s d W U 9 I n N V b m t u b 3 d u I i A v P j x F b n R y e S B U e X B l P S J G a W x s R X J y b 3 J D b 3 V u d C I g V m F s d W U 9 I m w w I i A v P j x F b n R y e S B U e X B l P S J G a W x s T G F z d F V w Z G F 0 Z W Q i I F Z h b H V l P S J k M j A y M C 0 x M C 0 y O V Q x N j o x M D o 0 M C 4 x O D Y 4 N D A y W i I g L z 4 8 R W 5 0 c n k g V H l w Z T 0 i R m l s b E N v b H V t b l R 5 c G V z I i B W Y W x 1 Z T 0 i c 0 J n W U N C Z 0 l H Q W d Z Q 0 J n S U c i I C 8 + P E V u d H J 5 I F R 5 c G U 9 I k Z p b G x D b 2 x 1 b W 5 O Y W 1 l c y I g V m F s d W U 9 I n N b J n F 1 b 3 Q 7 W W V h c i Z x d W 9 0 O y w m c X V v d D t E a X N j a G F y Z 2 U g U 3 R h d H V z J n F 1 b 3 Q 7 L C Z x d W 9 0 O 0 1 h b G U m c X V v d D s s J n F 1 b 3 Q 7 T W F s Z S A o J S k m c X V v d D s s J n F 1 b 3 Q 7 R m V t Y W x l J n F 1 b 3 Q 7 L C Z x d W 9 0 O 0 Z l b W F s Z S A o J S k m c X V v d D s s J n F 1 b 3 Q 7 Q W 1 i a W d 1 b 3 V z J n F 1 b 3 Q 7 L C Z x d W 9 0 O 0 F t Y m l n d W 9 1 c y A o J S k m c X V v d D s s J n F 1 b 3 Q 7 V W 5 r b m 9 3 b i Z x d W 9 0 O y w m c X V v d D t V b m t u b 3 d u I C g l K S Z x d W 9 0 O y w m c X V v d D t U b 3 R h b C Z x d W 9 0 O y w m c X V v d D t U b 3 R h b C A o J S k m c X V v d D t d I i A v P j x F b n R y e S B U e X B l P S J G a W x s U 3 R h d H V z I i B W Y W x 1 Z T 0 i c 0 N v b X B s Z X R l I i A v P j x F b n R y e S B U e X B l P S J R d W V y e U l E I i B W Y W x 1 Z T 0 i c z V l O W E 1 Z G V m L T R h M G E t N G M 5 Z i 1 h O D R m L T Y 4 N z I 0 Z W R l N D Z k N S I g L z 4 8 R W 5 0 c n k g V H l w Z T 0 i Q W R k Z W R U b 0 R h d G F N b 2 R l b C I g V m F s d W U 9 I m w w I i A v P j x F b n R y e S B U e X B l P S J S Z W x h d G l v b n N o a X B J b m Z v Q 2 9 u d G F p b m V y I i B W Y W x 1 Z T 0 i c 3 s m c X V v d D t j b 2 x 1 b W 5 D b 3 V u d C Z x d W 9 0 O z o x M i w m c X V v d D t r Z X l D b 2 x 1 b W 5 O Y W 1 l c y Z x d W 9 0 O z p b X S w m c X V v d D t x d W V y e V J l b G F 0 a W 9 u c 2 h p c H M m c X V v d D s 6 W 1 0 s J n F 1 b 3 Q 7 Y 2 9 s d W 1 u S W R l b n R p d G l l c y Z x d W 9 0 O z p b J n F 1 b 3 Q 7 T 2 R i Y y 5 E Y X R h U 2 9 1 c m N l X F w v M S 9 k c 2 4 9 U E l D Q U 5 l d C 9 Q S U N B T m V 0 L 0 F u b n V h b F J l c G 9 y d C 9 0 Y m w 0 N C 5 7 W W V h c i w w f S Z x d W 9 0 O y w m c X V v d D t P Z G J j L k R h d G F T b 3 V y Y 2 V c X C 8 x L 2 R z b j 1 Q S U N B T m V 0 L 1 B J Q 0 F O Z X Q v Q W 5 u d W F s U m V w b 3 J 0 L 3 R i b D Q 0 L n t E a X N j a G F y Z 2 U g U 3 R h d H V z L D F 9 J n F 1 b 3 Q 7 L C Z x d W 9 0 O 0 9 k Y m M u R G F 0 Y V N v d X J j Z V x c L z E v Z H N u P V B J Q 0 F O Z X Q v U E l D Q U 5 l d C 9 B b m 5 1 Y W x S Z X B v c n Q v d G J s N D Q u e 0 1 h b G U s M n 0 m c X V v d D s s J n F 1 b 3 Q 7 T 2 R i Y y 5 E Y X R h U 2 9 1 c m N l X F w v M S 9 k c 2 4 9 U E l D Q U 5 l d C 9 Q S U N B T m V 0 L 0 F u b n V h b F J l c G 9 y d C 9 0 Y m w 0 N C 5 7 T W F s Z S A o J S k s M 3 0 m c X V v d D s s J n F 1 b 3 Q 7 T 2 R i Y y 5 E Y X R h U 2 9 1 c m N l X F w v M S 9 k c 2 4 9 U E l D Q U 5 l d C 9 Q S U N B T m V 0 L 0 F u b n V h b F J l c G 9 y d C 9 0 Y m w 0 N C 5 7 R m V t Y W x l L D R 9 J n F 1 b 3 Q 7 L C Z x d W 9 0 O 0 9 k Y m M u R G F 0 Y V N v d X J j Z V x c L z E v Z H N u P V B J Q 0 F O Z X Q v U E l D Q U 5 l d C 9 B b m 5 1 Y W x S Z X B v c n Q v d G J s N D Q u e 0 Z l b W F s Z S A o J S k s N X 0 m c X V v d D s s J n F 1 b 3 Q 7 T 2 R i Y y 5 E Y X R h U 2 9 1 c m N l X F w v M S 9 k c 2 4 9 U E l D Q U 5 l d C 9 Q S U N B T m V 0 L 0 F u b n V h b F J l c G 9 y d C 9 0 Y m w 0 N C 5 7 Q W 1 i a W d 1 b 3 V z L D Z 9 J n F 1 b 3 Q 7 L C Z x d W 9 0 O 0 9 k Y m M u R G F 0 Y V N v d X J j Z V x c L z E v Z H N u P V B J Q 0 F O Z X Q v U E l D Q U 5 l d C 9 B b m 5 1 Y W x S Z X B v c n Q v d G J s N D Q u e 0 F t Y m l n d W 9 1 c y A o J S k s N 3 0 m c X V v d D s s J n F 1 b 3 Q 7 T 2 R i Y y 5 E Y X R h U 2 9 1 c m N l X F w v M S 9 k c 2 4 9 U E l D Q U 5 l d C 9 Q S U N B T m V 0 L 0 F u b n V h b F J l c G 9 y d C 9 0 Y m w 0 N C 5 7 V W 5 r b m 9 3 b i w 4 f S Z x d W 9 0 O y w m c X V v d D t P Z G J j L k R h d G F T b 3 V y Y 2 V c X C 8 x L 2 R z b j 1 Q S U N B T m V 0 L 1 B J Q 0 F O Z X Q v Q W 5 u d W F s U m V w b 3 J 0 L 3 R i b D Q 0 L n t V b m t u b 3 d u I C g l K S w 5 f S Z x d W 9 0 O y w m c X V v d D t P Z G J j L k R h d G F T b 3 V y Y 2 V c X C 8 x L 2 R z b j 1 Q S U N B T m V 0 L 1 B J Q 0 F O Z X Q v Q W 5 u d W F s U m V w b 3 J 0 L 3 R i b D Q 0 L n t U b 3 R h b C w x M H 0 m c X V v d D s s J n F 1 b 3 Q 7 T 2 R i Y y 5 E Y X R h U 2 9 1 c m N l X F w v M S 9 k c 2 4 9 U E l D Q U 5 l d C 9 Q S U N B T m V 0 L 0 F u b n V h b F J l c G 9 y d C 9 0 Y m w 0 N C 5 7 V G 9 0 Y W w g K C U p L D E x f S Z x d W 9 0 O 1 0 s J n F 1 b 3 Q 7 Q 2 9 s d W 1 u Q 2 9 1 b n Q m c X V v d D s 6 M T I s J n F 1 b 3 Q 7 S 2 V 5 Q 2 9 s d W 1 u T m F t Z X M m c X V v d D s 6 W 1 0 s J n F 1 b 3 Q 7 Q 2 9 s d W 1 u S W R l b n R p d G l l c y Z x d W 9 0 O z p b J n F 1 b 3 Q 7 T 2 R i Y y 5 E Y X R h U 2 9 1 c m N l X F w v M S 9 k c 2 4 9 U E l D Q U 5 l d C 9 Q S U N B T m V 0 L 0 F u b n V h b F J l c G 9 y d C 9 0 Y m w 0 N C 5 7 W W V h c i w w f S Z x d W 9 0 O y w m c X V v d D t P Z G J j L k R h d G F T b 3 V y Y 2 V c X C 8 x L 2 R z b j 1 Q S U N B T m V 0 L 1 B J Q 0 F O Z X Q v Q W 5 u d W F s U m V w b 3 J 0 L 3 R i b D Q 0 L n t E a X N j a G F y Z 2 U g U 3 R h d H V z L D F 9 J n F 1 b 3 Q 7 L C Z x d W 9 0 O 0 9 k Y m M u R G F 0 Y V N v d X J j Z V x c L z E v Z H N u P V B J Q 0 F O Z X Q v U E l D Q U 5 l d C 9 B b m 5 1 Y W x S Z X B v c n Q v d G J s N D Q u e 0 1 h b G U s M n 0 m c X V v d D s s J n F 1 b 3 Q 7 T 2 R i Y y 5 E Y X R h U 2 9 1 c m N l X F w v M S 9 k c 2 4 9 U E l D Q U 5 l d C 9 Q S U N B T m V 0 L 0 F u b n V h b F J l c G 9 y d C 9 0 Y m w 0 N C 5 7 T W F s Z S A o J S k s M 3 0 m c X V v d D s s J n F 1 b 3 Q 7 T 2 R i Y y 5 E Y X R h U 2 9 1 c m N l X F w v M S 9 k c 2 4 9 U E l D Q U 5 l d C 9 Q S U N B T m V 0 L 0 F u b n V h b F J l c G 9 y d C 9 0 Y m w 0 N C 5 7 R m V t Y W x l L D R 9 J n F 1 b 3 Q 7 L C Z x d W 9 0 O 0 9 k Y m M u R G F 0 Y V N v d X J j Z V x c L z E v Z H N u P V B J Q 0 F O Z X Q v U E l D Q U 5 l d C 9 B b m 5 1 Y W x S Z X B v c n Q v d G J s N D Q u e 0 Z l b W F s Z S A o J S k s N X 0 m c X V v d D s s J n F 1 b 3 Q 7 T 2 R i Y y 5 E Y X R h U 2 9 1 c m N l X F w v M S 9 k c 2 4 9 U E l D Q U 5 l d C 9 Q S U N B T m V 0 L 0 F u b n V h b F J l c G 9 y d C 9 0 Y m w 0 N C 5 7 Q W 1 i a W d 1 b 3 V z L D Z 9 J n F 1 b 3 Q 7 L C Z x d W 9 0 O 0 9 k Y m M u R G F 0 Y V N v d X J j Z V x c L z E v Z H N u P V B J Q 0 F O Z X Q v U E l D Q U 5 l d C 9 B b m 5 1 Y W x S Z X B v c n Q v d G J s N D Q u e 0 F t Y m l n d W 9 1 c y A o J S k s N 3 0 m c X V v d D s s J n F 1 b 3 Q 7 T 2 R i Y y 5 E Y X R h U 2 9 1 c m N l X F w v M S 9 k c 2 4 9 U E l D Q U 5 l d C 9 Q S U N B T m V 0 L 0 F u b n V h b F J l c G 9 y d C 9 0 Y m w 0 N C 5 7 V W 5 r b m 9 3 b i w 4 f S Z x d W 9 0 O y w m c X V v d D t P Z G J j L k R h d G F T b 3 V y Y 2 V c X C 8 x L 2 R z b j 1 Q S U N B T m V 0 L 1 B J Q 0 F O Z X Q v Q W 5 u d W F s U m V w b 3 J 0 L 3 R i b D Q 0 L n t V b m t u b 3 d u I C g l K S w 5 f S Z x d W 9 0 O y w m c X V v d D t P Z G J j L k R h d G F T b 3 V y Y 2 V c X C 8 x L 2 R z b j 1 Q S U N B T m V 0 L 1 B J Q 0 F O Z X Q v Q W 5 u d W F s U m V w b 3 J 0 L 3 R i b D Q 0 L n t U b 3 R h b C w x M H 0 m c X V v d D s s J n F 1 b 3 Q 7 T 2 R i Y y 5 E Y X R h U 2 9 1 c m N l X F w v M S 9 k c 2 4 9 U E l D Q U 5 l d C 9 Q S U N B T m V 0 L 0 F u b n V h b F J l c G 9 y d C 9 0 Y m w 0 N C 5 7 V G 9 0 Y W w g K C U p L D E x f S Z x d W 9 0 O 1 0 s J n F 1 b 3 Q 7 U m V s Y X R p b 2 5 z a G l w S W 5 m b y Z x d W 9 0 O z p b X X 0 i I C 8 + P C 9 T d G F i b G V F b n R y a W V z P j w v S X R l b T 4 8 S X R l b T 4 8 S X R l b U x v Y 2 F 0 a W 9 u P j x J d G V t V H l w Z T 5 G b 3 J t d W x h P C 9 J d G V t V H l w Z T 4 8 S X R l b V B h d G g + U 2 V j d G l v b j E v d G J s N D Q v U 2 9 1 c m N l P C 9 J d G V t U G F 0 a D 4 8 L 0 l 0 Z W 1 M b 2 N h d G l v b j 4 8 U 3 R h Y m x l R W 5 0 c m l l c y A v P j w v S X R l b T 4 8 S X R l b T 4 8 S X R l b U x v Y 2 F 0 a W 9 u P j x J d G V t V H l w Z T 5 G b 3 J t d W x h P C 9 J d G V t V H l w Z T 4 8 S X R l b V B h d G g + U 2 V j d G l v b j E v d G J s N D Q v U E l D Q U 5 l d F 9 E Y X R h Y m F z Z T w v S X R l b V B h d G g + P C 9 J d G V t T G 9 j Y X R p b 2 4 + P F N 0 Y W J s Z U V u d H J p Z X M g L z 4 8 L 0 l 0 Z W 0 + P E l 0 Z W 0 + P E l 0 Z W 1 M b 2 N h d G l v b j 4 8 S X R l b V R 5 c G U + R m 9 y b X V s Y T w v S X R l b V R 5 c G U + P E l 0 Z W 1 Q Y X R o P l N l Y 3 R p b 2 4 x L 3 R i b D Q 0 L 0 F u b n V h b F J l c G 9 y d F 9 T Y 2 h l b W E 8 L 0 l 0 Z W 1 Q Y X R o P j w v S X R l b U x v Y 2 F 0 a W 9 u P j x T d G F i b G V F b n R y a W V z I C 8 + P C 9 J d G V t P j x J d G V t P j x J d G V t T G 9 j Y X R p b 2 4 + P E l 0 Z W 1 U e X B l P k Z v c m 1 1 b G E 8 L 0 l 0 Z W 1 U e X B l P j x J d G V t U G F 0 a D 5 T Z W N 0 a W 9 u M S 9 0 Y m w 0 N C 9 0 Y m w 0 N F 9 U Y W J s Z T w v S X R l b V B h d G g + P C 9 J d G V t T G 9 j Y X R p b 2 4 + P F N 0 Y W J s Z U V u d H J p Z X M g L z 4 8 L 0 l 0 Z W 0 + P E l 0 Z W 0 + P E l 0 Z W 1 M b 2 N h d G l v b j 4 8 S X R l b V R 5 c G U + R m 9 y b X V s Y T w v S X R l b V R 5 c G U + P E l 0 Z W 1 Q Y X R o P l N l Y 3 R p b 2 4 x L 3 R i b D Q 0 L 1 N v c n R l Z C U y M F J v d 3 M 8 L 0 l 0 Z W 1 Q Y X R o P j w v S X R l b U x v Y 2 F 0 a W 9 u P j x T d G F i b G V F b n R y a W V z I C 8 + P C 9 J d G V t P j x J d G V t P j x J d G V t T G 9 j Y X R p b 2 4 + P E l 0 Z W 1 U e X B l P k Z v c m 1 1 b G E 8 L 0 l 0 Z W 1 U e X B l P j x J d G V t U G F 0 a D 5 T Z W N 0 a W 9 u M S 9 0 Y m w 0 N C 9 S Z W 1 v d m V k J T I w Q 2 9 s d W 1 u c z w v S X R l b V B h d G g + P C 9 J d G V t T G 9 j Y X R p b 2 4 + P F N 0 Y W J s Z U V u d H J p Z X M g L z 4 8 L 0 l 0 Z W 0 + P E l 0 Z W 0 + P E l 0 Z W 1 M b 2 N h d G l v b j 4 8 S X R l b V R 5 c G U + R m 9 y b X V s Y T w v S X R l b V R 5 c G U + P E l 0 Z W 1 Q Y X R o P l N l Y 3 R p b 2 4 x L 3 R i b D Q 1 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O Y W 1 l V X B k Y X R l Z E F m d G V y R m l s b C I g V m F s d W U 9 I m w w I i A v P j x F b n R y e S B U e X B l P S J G a W x s R W 5 h Y m x l Z C I g V m F s d W U 9 I m w x I i A v P j x F b n R y e S B U e X B l P S J G a W x s T 2 J q Z W N 0 V H l w Z S I g V m F s d W U 9 I n N U Y W J s Z S I g L z 4 8 R W 5 0 c n k g V H l w Z T 0 i R m l s b F R v R G F 0 Y U 1 v Z G V s R W 5 h Y m x l Z C I g V m F s d W U 9 I m w w I i A v P j x F b n R y e S B U e X B l P S J G a W x s V G F y Z 2 V 0 I i B W Y W x 1 Z T 0 i c 1 9 0 Y m w 0 N S I g L z 4 8 R W 5 0 c n k g V H l w Z T 0 i R m l s b G V k Q 2 9 t c G x l d G V S Z X N 1 b H R U b 1 d v c m t z a G V l d C I g V m F s d W U 9 I m w x I i A v P j x F b n R y e S B U e X B l P S J S Z W N v d m V y e V R h c m d l d F J v d y I g V m F s d W U 9 I m w x I i A v P j x F b n R y e S B U e X B l P S J S Z W N v d m V y e V R h c m d l d E N v b H V t b i I g V m F s d W U 9 I m w x I i A v P j x F b n R y e S B U e X B l P S J S Z W N v d m V y e V R h c m d l d F N o Z W V 0 I i B W Y W x 1 Z T 0 i c 1 N o Z W V 0 N C I g L z 4 8 R W 5 0 c n k g V H l w Z T 0 i R m l s b E N v b H V t b k 5 h b W V z I i B W Y W x 1 Z T 0 i c 1 s m c X V v d D t Z Z W F y J n F 1 b 3 Q 7 L C Z x d W 9 0 O 0 9 y Z 2 F u a X N h d G l v b i Z x d W 9 0 O y w m c X V v d D t B b G l 2 Z S Z x d W 9 0 O y w m c X V v d D t B b G l 2 Z S A o J S k m c X V v d D s s J n F 1 b 3 Q 7 R G V h Z C Z x d W 9 0 O y w m c X V v d D t E Z W F k I C g l K S Z x d W 9 0 O y w m c X V v d D t V b m t u b 3 d u J n F 1 b 3 Q 7 L C Z x d W 9 0 O 1 V u a 2 5 v d 2 4 g K C U p J n F 1 b 3 Q 7 L C Z x d W 9 0 O 1 R v d G F s J n F 1 b 3 Q 7 L C Z x d W 9 0 O 1 R v d G F s I C g l K S Z x d W 9 0 O 1 0 i I C 8 + P E V u d H J 5 I F R 5 c G U 9 I k Z p b G x D b 2 x 1 b W 5 U e X B l c y I g V m F s d W U 9 I n N C Z 1 l D Q m d J R 0 F n W U N C Z z 0 9 I i A v P j x F b n R y e S B U e X B l P S J G a W x s T G F z d F V w Z G F 0 Z W Q i I F Z h b H V l P S J k M j A y M C 0 x M i 0 w M l Q w O T o 0 N T o z M y 4 1 N T A w O D k x W i I g L z 4 8 R W 5 0 c n k g V H l w Z T 0 i R m l s b E V y c m 9 y Q 2 9 1 b n Q i I F Z h b H V l P S J s M C I g L z 4 8 R W 5 0 c n k g V H l w Z T 0 i Q W R k Z W R U b 0 R h d G F N b 2 R l b C I g V m F s d W U 9 I m w w I i A v P j x F b n R y e S B U e X B l P S J G a W x s Q 2 9 1 b n Q i I F Z h b H V l P S J s M T A w I i A v P j x F b n R y e S B U e X B l P S J R d W V y e U l E I i B W Y W x 1 Z T 0 i c z d h M D Q x Z m V l L W M 2 Z m U t N D k w Z S 1 i M m M 0 L T k z Z j A 0 Z j l j N z g x O S I g L z 4 8 R W 5 0 c n k g V H l w Z T 0 i R m l s b F N 0 Y X R 1 c y I g V m F s d W U 9 I n N D b 2 1 w b G V 0 Z S I g L z 4 8 R W 5 0 c n k g V H l w Z T 0 i R m l s b E V y c m 9 y Q 2 9 k Z S I g V m F s d W U 9 I n N V b m t u b 3 d u I i A v P j x F b n R y e S B U e X B l P S J S Z W x h d G l v b n N o a X B J b m Z v Q 2 9 u d G F p b m V y I i B W Y W x 1 Z T 0 i c 3 s m c X V v d D t j b 2 x 1 b W 5 D b 3 V u d C Z x d W 9 0 O z o x M C w m c X V v d D t r Z X l D b 2 x 1 b W 5 O Y W 1 l c y Z x d W 9 0 O z p b X S w m c X V v d D t x d W V y e V J l b G F 0 a W 9 u c 2 h p c H M m c X V v d D s 6 W 1 0 s J n F 1 b 3 Q 7 Y 2 9 s d W 1 u S W R l b n R p d G l l c y Z x d W 9 0 O z p b J n F 1 b 3 Q 7 T 2 R i Y y 5 E Y X R h U 2 9 1 c m N l X F w v M S 9 k c 2 4 9 U E l D Q U 5 l d C 9 Q S U N B T m V 0 L 0 F u b n V h b F J l c G 9 y d C 9 0 Y m w 0 N S 5 7 W W V h c i w w f S Z x d W 9 0 O y w m c X V v d D t P Z G J j L k R h d G F T b 3 V y Y 2 V c X C 8 x L 2 R z b j 1 Q S U N B T m V 0 L 1 B J Q 0 F O Z X Q v Q W 5 u d W F s U m V w b 3 J 0 L 3 R i b D Q 1 L n t P c m d h b m l z Y X R p b 2 4 s M X 0 m c X V v d D s s J n F 1 b 3 Q 7 T 2 R i Y y 5 E Y X R h U 2 9 1 c m N l X F w v M S 9 k c 2 4 9 U E l D Q U 5 l d C 9 Q S U N B T m V 0 L 0 F u b n V h b F J l c G 9 y d C 9 0 Y m w 0 N S 5 7 Q W x p d m U s M n 0 m c X V v d D s s J n F 1 b 3 Q 7 T 2 R i Y y 5 E Y X R h U 2 9 1 c m N l X F w v M S 9 k c 2 4 9 U E l D Q U 5 l d C 9 Q S U N B T m V 0 L 0 F u b n V h b F J l c G 9 y d C 9 0 Y m w 0 N S 5 7 Q W x p d m U g K C U p L D N 9 J n F 1 b 3 Q 7 L C Z x d W 9 0 O 0 9 k Y m M u R G F 0 Y V N v d X J j Z V x c L z E v Z H N u P V B J Q 0 F O Z X Q v U E l D Q U 5 l d C 9 B b m 5 1 Y W x S Z X B v c n Q v d G J s N D U u e 0 R l Y W Q s N H 0 m c X V v d D s s J n F 1 b 3 Q 7 T 2 R i Y y 5 E Y X R h U 2 9 1 c m N l X F w v M S 9 k c 2 4 9 U E l D Q U 5 l d C 9 Q S U N B T m V 0 L 0 F u b n V h b F J l c G 9 y d C 9 0 Y m w 0 N S 5 7 R G V h Z C A o J S k s N X 0 m c X V v d D s s J n F 1 b 3 Q 7 T 2 R i Y y 5 E Y X R h U 2 9 1 c m N l X F w v M S 9 k c 2 4 9 U E l D Q U 5 l d C 9 Q S U N B T m V 0 L 0 F u b n V h b F J l c G 9 y d C 9 0 Y m w 0 N S 5 7 V W 5 r b m 9 3 b i w 2 f S Z x d W 9 0 O y w m c X V v d D t P Z G J j L k R h d G F T b 3 V y Y 2 V c X C 8 x L 2 R z b j 1 Q S U N B T m V 0 L 1 B J Q 0 F O Z X Q v Q W 5 u d W F s U m V w b 3 J 0 L 3 R i b D Q 1 L n t V b m t u b 3 d u I C g l K S w 3 f S Z x d W 9 0 O y w m c X V v d D t P Z G J j L k R h d G F T b 3 V y Y 2 V c X C 8 x L 2 R z b j 1 Q S U N B T m V 0 L 1 B J Q 0 F O Z X Q v Q W 5 u d W F s U m V w b 3 J 0 L 3 R i b D Q 1 L n t U b 3 R h b C w 4 f S Z x d W 9 0 O y w m c X V v d D t P Z G J j L k R h d G F T b 3 V y Y 2 V c X C 8 x L 2 R z b j 1 Q S U N B T m V 0 L 1 B J Q 0 F O Z X Q v Q W 5 u d W F s U m V w b 3 J 0 L 3 R i b D Q 1 L n t U b 3 R h b C A o J S k s O X 0 m c X V v d D t d L C Z x d W 9 0 O 0 N v b H V t b k N v d W 5 0 J n F 1 b 3 Q 7 O j E w L C Z x d W 9 0 O 0 t l e U N v b H V t b k 5 h b W V z J n F 1 b 3 Q 7 O l t d L C Z x d W 9 0 O 0 N v b H V t b k l k Z W 5 0 a X R p Z X M m c X V v d D s 6 W y Z x d W 9 0 O 0 9 k Y m M u R G F 0 Y V N v d X J j Z V x c L z E v Z H N u P V B J Q 0 F O Z X Q v U E l D Q U 5 l d C 9 B b m 5 1 Y W x S Z X B v c n Q v d G J s N D U u e 1 l l Y X I s M H 0 m c X V v d D s s J n F 1 b 3 Q 7 T 2 R i Y y 5 E Y X R h U 2 9 1 c m N l X F w v M S 9 k c 2 4 9 U E l D Q U 5 l d C 9 Q S U N B T m V 0 L 0 F u b n V h b F J l c G 9 y d C 9 0 Y m w 0 N S 5 7 T 3 J n Y W 5 p c 2 F 0 a W 9 u L D F 9 J n F 1 b 3 Q 7 L C Z x d W 9 0 O 0 9 k Y m M u R G F 0 Y V N v d X J j Z V x c L z E v Z H N u P V B J Q 0 F O Z X Q v U E l D Q U 5 l d C 9 B b m 5 1 Y W x S Z X B v c n Q v d G J s N D U u e 0 F s a X Z l L D J 9 J n F 1 b 3 Q 7 L C Z x d W 9 0 O 0 9 k Y m M u R G F 0 Y V N v d X J j Z V x c L z E v Z H N u P V B J Q 0 F O Z X Q v U E l D Q U 5 l d C 9 B b m 5 1 Y W x S Z X B v c n Q v d G J s N D U u e 0 F s a X Z l I C g l K S w z f S Z x d W 9 0 O y w m c X V v d D t P Z G J j L k R h d G F T b 3 V y Y 2 V c X C 8 x L 2 R z b j 1 Q S U N B T m V 0 L 1 B J Q 0 F O Z X Q v Q W 5 u d W F s U m V w b 3 J 0 L 3 R i b D Q 1 L n t E Z W F k L D R 9 J n F 1 b 3 Q 7 L C Z x d W 9 0 O 0 9 k Y m M u R G F 0 Y V N v d X J j Z V x c L z E v Z H N u P V B J Q 0 F O Z X Q v U E l D Q U 5 l d C 9 B b m 5 1 Y W x S Z X B v c n Q v d G J s N D U u e 0 R l Y W Q g K C U p L D V 9 J n F 1 b 3 Q 7 L C Z x d W 9 0 O 0 9 k Y m M u R G F 0 Y V N v d X J j Z V x c L z E v Z H N u P V B J Q 0 F O Z X Q v U E l D Q U 5 l d C 9 B b m 5 1 Y W x S Z X B v c n Q v d G J s N D U u e 1 V u a 2 5 v d 2 4 s N n 0 m c X V v d D s s J n F 1 b 3 Q 7 T 2 R i Y y 5 E Y X R h U 2 9 1 c m N l X F w v M S 9 k c 2 4 9 U E l D Q U 5 l d C 9 Q S U N B T m V 0 L 0 F u b n V h b F J l c G 9 y d C 9 0 Y m w 0 N S 5 7 V W 5 r b m 9 3 b i A o J S k s N 3 0 m c X V v d D s s J n F 1 b 3 Q 7 T 2 R i Y y 5 E Y X R h U 2 9 1 c m N l X F w v M S 9 k c 2 4 9 U E l D Q U 5 l d C 9 Q S U N B T m V 0 L 0 F u b n V h b F J l c G 9 y d C 9 0 Y m w 0 N S 5 7 V G 9 0 Y W w s O H 0 m c X V v d D s s J n F 1 b 3 Q 7 T 2 R i Y y 5 E Y X R h U 2 9 1 c m N l X F w v M S 9 k c 2 4 9 U E l D Q U 5 l d C 9 Q S U N B T m V 0 L 0 F u b n V h b F J l c G 9 y d C 9 0 Y m w 0 N S 5 7 V G 9 0 Y W w g K C U p L D l 9 J n F 1 b 3 Q 7 X S w m c X V v d D t S Z W x h d G l v b n N o a X B J b m Z v J n F 1 b 3 Q 7 O l t d f S I g L z 4 8 L 1 N 0 Y W J s Z U V u d H J p Z X M + P C 9 J d G V t P j x J d G V t P j x J d G V t T G 9 j Y X R p b 2 4 + P E l 0 Z W 1 U e X B l P k Z v c m 1 1 b G E 8 L 0 l 0 Z W 1 U e X B l P j x J d G V t U G F 0 a D 5 T Z W N 0 a W 9 u M S 9 0 Y m w 0 N S 9 T b 3 V y Y 2 U 8 L 0 l 0 Z W 1 Q Y X R o P j w v S X R l b U x v Y 2 F 0 a W 9 u P j x T d G F i b G V F b n R y a W V z I C 8 + P C 9 J d G V t P j x J d G V t P j x J d G V t T G 9 j Y X R p b 2 4 + P E l 0 Z W 1 U e X B l P k Z v c m 1 1 b G E 8 L 0 l 0 Z W 1 U e X B l P j x J d G V t U G F 0 a D 5 T Z W N 0 a W 9 u M S 9 0 Y m w 0 N S 9 Q S U N B T m V 0 X 0 R h d G F i Y X N l P C 9 J d G V t U G F 0 a D 4 8 L 0 l 0 Z W 1 M b 2 N h d G l v b j 4 8 U 3 R h Y m x l R W 5 0 c m l l c y A v P j w v S X R l b T 4 8 S X R l b T 4 8 S X R l b U x v Y 2 F 0 a W 9 u P j x J d G V t V H l w Z T 5 G b 3 J t d W x h P C 9 J d G V t V H l w Z T 4 8 S X R l b V B h d G g + U 2 V j d G l v b j E v d G J s N D U v Q W 5 u d W F s U m V w b 3 J 0 X 1 N j a G V t Y T w v S X R l b V B h d G g + P C 9 J d G V t T G 9 j Y X R p b 2 4 + P F N 0 Y W J s Z U V u d H J p Z X M g L z 4 8 L 0 l 0 Z W 0 + P E l 0 Z W 0 + P E l 0 Z W 1 M b 2 N h d G l v b j 4 8 S X R l b V R 5 c G U + R m 9 y b X V s Y T w v S X R l b V R 5 c G U + P E l 0 Z W 1 Q Y X R o P l N l Y 3 R p b 2 4 x L 3 R i b D Q 1 L 3 R i b D Q 1 X 1 R h Y m x l P C 9 J d G V t U G F 0 a D 4 8 L 0 l 0 Z W 1 M b 2 N h d G l v b j 4 8 U 3 R h Y m x l R W 5 0 c m l l c y A v P j w v S X R l b T 4 8 S X R l b T 4 8 S X R l b U x v Y 2 F 0 a W 9 u P j x J d G V t V H l w Z T 5 G b 3 J t d W x h P C 9 J d G V t V H l w Z T 4 8 S X R l b V B h d G g + U 2 V j d G l v b j E v d G J s N D V h 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3 R i b D Q 1 Y S 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R m l s b E N v d W 5 0 I i B W Y W x 1 Z T 0 i b D Y i I C 8 + P E V u d H J 5 I F R 5 c G U 9 I k Z p b G x F c n J v c k N v Z G U i I F Z h b H V l P S J z V W 5 r b m 9 3 b i I g L z 4 8 R W 5 0 c n k g V H l w Z T 0 i R m l s b E V y c m 9 y Q 2 9 1 b n Q i I F Z h b H V l P S J s M C I g L z 4 8 R W 5 0 c n k g V H l w Z T 0 i R m l s b E x h c 3 R V c G R h d G V k I i B W Y W x 1 Z T 0 i Z D I w M j A t M T A t M j l U M T Y 6 M T A 6 N D A u N j g 3 O D A y M 1 o i I C 8 + P E V u d H J 5 I F R 5 c G U 9 I k Z p b G x D b 2 x 1 b W 5 U e X B l c y I g V m F s d W U 9 I n N C Z 0 l H Q W d Z Q 0 J n S U c i I C 8 + P E V u d H J 5 I F R 5 c G U 9 I k Z p b G x D b 2 x 1 b W 5 O Y W 1 l c y I g V m F s d W U 9 I n N b J n F 1 b 3 Q 7 Q 2 9 1 b n R y e S Z x d W 9 0 O y w m c X V v d D t Z Z W F y M S Z x d W 9 0 O y w m c X V v d D t Z Z W F y M S A o J S k m c X V v d D s s J n F 1 b 3 Q 7 W W V h c j I m c X V v d D s s J n F 1 b 3 Q 7 W W V h c j I g K C U p J n F 1 b 3 Q 7 L C Z x d W 9 0 O 1 l l Y X I z J n F 1 b 3 Q 7 L C Z x d W 9 0 O 1 l l Y X I z I C g l K S Z x d W 9 0 O y w m c X V v d D t U b 3 R h b C Z x d W 9 0 O y w m c X V v d D t U b 3 R h b C A o J S k m c X V v d D t d I i A v P j x F b n R y e S B U e X B l P S J G a W x s U 3 R h d H V z I i B W Y W x 1 Z T 0 i c 0 N v b X B s Z X R l I i A v P j x F b n R y e S B U e X B l P S J R d W V y e U l E I i B W Y W x 1 Z T 0 i c z Y 5 N m E 2 N W V h L T B i N T g t N D I w N S 1 i Z T c 0 L W U 1 Z D M z Z T g 4 M G I 4 O 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3 R i b D Q 1 Y S 5 7 Q 2 9 1 b n R y e S w w f S Z x d W 9 0 O y w m c X V v d D t P Z G J j L k R h d G F T b 3 V y Y 2 V c X C 8 x L 2 R z b j 1 Q S U N B T m V 0 L 1 B J Q 0 F O Z X Q v Q W 5 u d W F s U m V w b 3 J 0 L 3 R i b D Q 1 Y S 5 7 W W V h c j E s M X 0 m c X V v d D s s J n F 1 b 3 Q 7 T 2 R i Y y 5 E Y X R h U 2 9 1 c m N l X F w v M S 9 k c 2 4 9 U E l D Q U 5 l d C 9 Q S U N B T m V 0 L 0 F u b n V h b F J l c G 9 y d C 9 0 Y m w 0 N W E u e 1 l l Y X I x I C g l K S w y f S Z x d W 9 0 O y w m c X V v d D t P Z G J j L k R h d G F T b 3 V y Y 2 V c X C 8 x L 2 R z b j 1 Q S U N B T m V 0 L 1 B J Q 0 F O Z X Q v Q W 5 u d W F s U m V w b 3 J 0 L 3 R i b D Q 1 Y S 5 7 W W V h c j I s M 3 0 m c X V v d D s s J n F 1 b 3 Q 7 T 2 R i Y y 5 E Y X R h U 2 9 1 c m N l X F w v M S 9 k c 2 4 9 U E l D Q U 5 l d C 9 Q S U N B T m V 0 L 0 F u b n V h b F J l c G 9 y d C 9 0 Y m w 0 N W E u e 1 l l Y X I y I C g l K S w 0 f S Z x d W 9 0 O y w m c X V v d D t P Z G J j L k R h d G F T b 3 V y Y 2 V c X C 8 x L 2 R z b j 1 Q S U N B T m V 0 L 1 B J Q 0 F O Z X Q v Q W 5 u d W F s U m V w b 3 J 0 L 3 R i b D Q 1 Y S 5 7 W W V h c j M s N X 0 m c X V v d D s s J n F 1 b 3 Q 7 T 2 R i Y y 5 E Y X R h U 2 9 1 c m N l X F w v M S 9 k c 2 4 9 U E l D Q U 5 l d C 9 Q S U N B T m V 0 L 0 F u b n V h b F J l c G 9 y d C 9 0 Y m w 0 N W E u e 1 l l Y X I z I C g l K S w 2 f S Z x d W 9 0 O y w m c X V v d D t P Z G J j L k R h d G F T b 3 V y Y 2 V c X C 8 x L 2 R z b j 1 Q S U N B T m V 0 L 1 B J Q 0 F O Z X Q v Q W 5 u d W F s U m V w b 3 J 0 L 3 R i b D Q 1 Y S 5 7 V G 9 0 Y W w s N 3 0 m c X V v d D s s J n F 1 b 3 Q 7 T 2 R i Y y 5 E Y X R h U 2 9 1 c m N l X F w v M S 9 k c 2 4 9 U E l D Q U 5 l d C 9 Q S U N B T m V 0 L 0 F u b n V h b F J l c G 9 y d C 9 0 Y m w 0 N W E u e 1 R v d G F s I C g l K S w 4 f S Z x d W 9 0 O 1 0 s J n F 1 b 3 Q 7 Q 2 9 s d W 1 u Q 2 9 1 b n Q m c X V v d D s 6 O S w m c X V v d D t L Z X l D b 2 x 1 b W 5 O Y W 1 l c y Z x d W 9 0 O z p b X S w m c X V v d D t D b 2 x 1 b W 5 J Z G V u d G l 0 a W V z J n F 1 b 3 Q 7 O l s m c X V v d D t P Z G J j L k R h d G F T b 3 V y Y 2 V c X C 8 x L 2 R z b j 1 Q S U N B T m V 0 L 1 B J Q 0 F O Z X Q v Q W 5 u d W F s U m V w b 3 J 0 L 3 R i b D Q 1 Y S 5 7 Q 2 9 1 b n R y e S w w f S Z x d W 9 0 O y w m c X V v d D t P Z G J j L k R h d G F T b 3 V y Y 2 V c X C 8 x L 2 R z b j 1 Q S U N B T m V 0 L 1 B J Q 0 F O Z X Q v Q W 5 u d W F s U m V w b 3 J 0 L 3 R i b D Q 1 Y S 5 7 W W V h c j E s M X 0 m c X V v d D s s J n F 1 b 3 Q 7 T 2 R i Y y 5 E Y X R h U 2 9 1 c m N l X F w v M S 9 k c 2 4 9 U E l D Q U 5 l d C 9 Q S U N B T m V 0 L 0 F u b n V h b F J l c G 9 y d C 9 0 Y m w 0 N W E u e 1 l l Y X I x I C g l K S w y f S Z x d W 9 0 O y w m c X V v d D t P Z G J j L k R h d G F T b 3 V y Y 2 V c X C 8 x L 2 R z b j 1 Q S U N B T m V 0 L 1 B J Q 0 F O Z X Q v Q W 5 u d W F s U m V w b 3 J 0 L 3 R i b D Q 1 Y S 5 7 W W V h c j I s M 3 0 m c X V v d D s s J n F 1 b 3 Q 7 T 2 R i Y y 5 E Y X R h U 2 9 1 c m N l X F w v M S 9 k c 2 4 9 U E l D Q U 5 l d C 9 Q S U N B T m V 0 L 0 F u b n V h b F J l c G 9 y d C 9 0 Y m w 0 N W E u e 1 l l Y X I y I C g l K S w 0 f S Z x d W 9 0 O y w m c X V v d D t P Z G J j L k R h d G F T b 3 V y Y 2 V c X C 8 x L 2 R z b j 1 Q S U N B T m V 0 L 1 B J Q 0 F O Z X Q v Q W 5 u d W F s U m V w b 3 J 0 L 3 R i b D Q 1 Y S 5 7 W W V h c j M s N X 0 m c X V v d D s s J n F 1 b 3 Q 7 T 2 R i Y y 5 E Y X R h U 2 9 1 c m N l X F w v M S 9 k c 2 4 9 U E l D Q U 5 l d C 9 Q S U N B T m V 0 L 0 F u b n V h b F J l c G 9 y d C 9 0 Y m w 0 N W E u e 1 l l Y X I z I C g l K S w 2 f S Z x d W 9 0 O y w m c X V v d D t P Z G J j L k R h d G F T b 3 V y Y 2 V c X C 8 x L 2 R z b j 1 Q S U N B T m V 0 L 1 B J Q 0 F O Z X Q v Q W 5 u d W F s U m V w b 3 J 0 L 3 R i b D Q 1 Y S 5 7 V G 9 0 Y W w s N 3 0 m c X V v d D s s J n F 1 b 3 Q 7 T 2 R i Y y 5 E Y X R h U 2 9 1 c m N l X F w v M S 9 k c 2 4 9 U E l D Q U 5 l d C 9 Q S U N B T m V 0 L 0 F u b n V h b F J l c G 9 y d C 9 0 Y m w 0 N W E u e 1 R v d G F s I C g l K S w 4 f S Z x d W 9 0 O 1 0 s J n F 1 b 3 Q 7 U m V s Y X R p b 2 5 z a G l w S W 5 m b y Z x d W 9 0 O z p b X X 0 i I C 8 + P C 9 T d G F i b G V F b n R y a W V z P j w v S X R l b T 4 8 S X R l b T 4 8 S X R l b U x v Y 2 F 0 a W 9 u P j x J d G V t V H l w Z T 5 G b 3 J t d W x h P C 9 J d G V t V H l w Z T 4 8 S X R l b V B h d G g + U 2 V j d G l v b j E v d G J s N D V h L 1 N v d X J j Z T w v S X R l b V B h d G g + P C 9 J d G V t T G 9 j Y X R p b 2 4 + P F N 0 Y W J s Z U V u d H J p Z X M g L z 4 8 L 0 l 0 Z W 0 + P E l 0 Z W 0 + P E l 0 Z W 1 M b 2 N h d G l v b j 4 8 S X R l b V R 5 c G U + R m 9 y b X V s Y T w v S X R l b V R 5 c G U + P E l 0 Z W 1 Q Y X R o P l N l Y 3 R p b 2 4 x L 3 R i b D Q 1 Y S 9 Q S U N B T m V 0 X 0 R h d G F i Y X N l P C 9 J d G V t U G F 0 a D 4 8 L 0 l 0 Z W 1 M b 2 N h d G l v b j 4 8 U 3 R h Y m x l R W 5 0 c m l l c y A v P j w v S X R l b T 4 8 S X R l b T 4 8 S X R l b U x v Y 2 F 0 a W 9 u P j x J d G V t V H l w Z T 5 G b 3 J t d W x h P C 9 J d G V t V H l w Z T 4 8 S X R l b V B h d G g + U 2 V j d G l v b j E v d G J s N D V h L 0 F u b n V h b F J l c G 9 y d F 9 T Y 2 h l b W E 8 L 0 l 0 Z W 1 Q Y X R o P j w v S X R l b U x v Y 2 F 0 a W 9 u P j x T d G F i b G V F b n R y a W V z I C 8 + P C 9 J d G V t P j x J d G V t P j x J d G V t T G 9 j Y X R p b 2 4 + P E l 0 Z W 1 U e X B l P k Z v c m 1 1 b G E 8 L 0 l 0 Z W 1 U e X B l P j x J d G V t U G F 0 a D 5 T Z W N 0 a W 9 u M S 9 0 Y m w 0 N W E v d G J s N D V h X 1 R h Y m x l P C 9 J d G V t U G F 0 a D 4 8 L 0 l 0 Z W 1 M b 2 N h d G l v b j 4 8 U 3 R h Y m x l R W 5 0 c m l l c y A v P j w v S X R l b T 4 8 S X R l b T 4 8 S X R l b U x v Y 2 F 0 a W 9 u P j x J d G V t V H l w Z T 5 G b 3 J t d W x h P C 9 J d G V t V H l w Z T 4 8 S X R l b V B h d G g + U 2 V j d G l v b j E v d G J s N D V h L 1 N v c n R l Z C U y M F J v d 3 M 8 L 0 l 0 Z W 1 Q Y X R o P j w v S X R l b U x v Y 2 F 0 a W 9 u P j x T d G F i b G V F b n R y a W V z I C 8 + P C 9 J d G V t P j x J d G V t P j x J d G V t T G 9 j Y X R p b 2 4 + P E l 0 Z W 1 U e X B l P k Z v c m 1 1 b G E 8 L 0 l 0 Z W 1 U e X B l P j x J d G V t U G F 0 a D 5 T Z W N 0 a W 9 u M S 9 0 Y m w 0 N W E v U m V t b 3 Z l Z C U y M E N v b H V t b n M 8 L 0 l 0 Z W 1 Q Y X R o P j w v S X R l b U x v Y 2 F 0 a W 9 u P j x T d G F i b G V F b n R y a W V z I C 8 + P C 9 J d G V t P j x J d G V t P j x J d G V t T G 9 j Y X R p b 2 4 + P E l 0 Z W 1 U e X B l P k Z v c m 1 1 b G E 8 L 0 l 0 Z W 1 U e X B l P j x J d G V t U G F 0 a D 5 T Z W N 0 a W 9 u M S 9 0 Y m w 0 N 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N D Y 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D b 3 V u d C I g V m F s d W U 9 I m w 2 I i A v P j x F b n R y e S B U e X B l P S J G a W x s R X J y b 3 J D b 2 R l I i B W Y W x 1 Z T 0 i c 1 V u a 2 5 v d 2 4 i I C 8 + P E V u d H J 5 I F R 5 c G U 9 I k Z p b G x F c n J v c k N v d W 5 0 I i B W Y W x 1 Z T 0 i b D A i I C 8 + P E V u d H J 5 I F R 5 c G U 9 I k Z p b G x M Y X N 0 V X B k Y X R l Z C I g V m F s d W U 9 I m Q y M D I w L T E w L T I 5 V D E 2 O j E x O j M 3 L j k 3 M T A x N z R a I i A v P j x F b n R y e S B U e X B l P S J G a W x s Q 2 9 s d W 1 u V H l w Z X M i I F Z h b H V l P S J z Q m d J R 0 F n W U N C Z 0 l H Q W d Z P S I g L z 4 8 R W 5 0 c n k g V H l w Z T 0 i R m l s b E N v b H V t b k 5 h b W V z I i B W Y W x 1 Z T 0 i c 1 s m c X V v d D t E a X N j a G F y Z 2 U g R G V z d G l u Y X R p b 2 4 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G a W x s U 3 R h d H V z I i B W Y W x 1 Z T 0 i c 0 N v b X B s Z X R l I i A v P j x F b n R y e S B U e X B l P S J R d W V y e U l E I i B W Y W x 1 Z T 0 i c 2 V j N G I 3 O T J h L T Z l M z M t N G I w N y 0 4 Z G Z j L W E 5 N W E z N m E z O W Q 0 M y 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0 N i 5 7 R G l z Y 2 h h c m d l I E R l c 3 R p b m F 0 a W 9 u L D B 9 J n F 1 b 3 Q 7 L C Z x d W 9 0 O 0 9 k Y m M u R G F 0 Y V N v d X J j Z V x c L z E v Z H N u P V B J Q 0 F O Z X Q v U E l D Q U 5 l d C 9 B b m 5 1 Y W x S Z X B v c n Q v d G J s N D Y u e 1 x 1 M D A z Y z E s M X 0 m c X V v d D s s J n F 1 b 3 Q 7 T 2 R i Y y 5 E Y X R h U 2 9 1 c m N l X F w v M S 9 k c 2 4 9 U E l D Q U 5 l d C 9 Q S U N B T m V 0 L 0 F u b n V h b F J l c G 9 y d C 9 0 Y m w 0 N i 5 7 X H U w M D N j M S A o J S k s M n 0 m c X V v d D s s J n F 1 b 3 Q 7 T 2 R i Y y 5 E Y X R h U 2 9 1 c m N l X F w v M S 9 k c 2 4 9 U E l D Q U 5 l d C 9 Q S U N B T m V 0 L 0 F u b n V h b F J l c G 9 y d C 9 0 Y m w 0 N i 5 7 M S 0 0 L D N 9 J n F 1 b 3 Q 7 L C Z x d W 9 0 O 0 9 k Y m M u R G F 0 Y V N v d X J j Z V x c L z E v Z H N u P V B J Q 0 F O Z X Q v U E l D Q U 5 l d C 9 B b m 5 1 Y W x S Z X B v c n Q v d G J s N D Y u e z E t N C A o J S k s N H 0 m c X V v d D s s J n F 1 b 3 Q 7 T 2 R i Y y 5 E Y X R h U 2 9 1 c m N l X F w v M S 9 k c 2 4 9 U E l D Q U 5 l d C 9 Q S U N B T m V 0 L 0 F u b n V h b F J l c G 9 y d C 9 0 Y m w 0 N i 5 7 N S 0 x M C w 1 f S Z x d W 9 0 O y w m c X V v d D t P Z G J j L k R h d G F T b 3 V y Y 2 V c X C 8 x L 2 R z b j 1 Q S U N B T m V 0 L 1 B J Q 0 F O Z X Q v Q W 5 u d W F s U m V w b 3 J 0 L 3 R i b D Q 2 L n s 1 L T E w I C g l K S w 2 f S Z x d W 9 0 O y w m c X V v d D t P Z G J j L k R h d G F T b 3 V y Y 2 V c X C 8 x L 2 R z b j 1 Q S U N B T m V 0 L 1 B J Q 0 F O Z X Q v Q W 5 u d W F s U m V w b 3 J 0 L 3 R i b D Q 2 L n s x M S 0 x N S w 3 f S Z x d W 9 0 O y w m c X V v d D t P Z G J j L k R h d G F T b 3 V y Y 2 V c X C 8 x L 2 R z b j 1 Q S U N B T m V 0 L 1 B J Q 0 F O Z X Q v Q W 5 u d W F s U m V w b 3 J 0 L 3 R i b D Q 2 L n s x M S 0 x N S A o J S k s O H 0 m c X V v d D s s J n F 1 b 3 Q 7 T 2 R i Y y 5 E Y X R h U 2 9 1 c m N l X F w v M S 9 k c 2 4 9 U E l D Q U 5 l d C 9 Q S U N B T m V 0 L 0 F u b n V h b F J l c G 9 y d C 9 0 Y m w 0 N i 5 7 V G 9 0 Y W w s O X 0 m c X V v d D s s J n F 1 b 3 Q 7 T 2 R i Y y 5 E Y X R h U 2 9 1 c m N l X F w v M S 9 k c 2 4 9 U E l D Q U 5 l d C 9 Q S U N B T m V 0 L 0 F u b n V h b F J l c G 9 y d C 9 0 Y m w 0 N i 5 7 V G 9 0 Y W w g K C U p L D E w f S Z x d W 9 0 O 1 0 s J n F 1 b 3 Q 7 Q 2 9 s d W 1 u Q 2 9 1 b n Q m c X V v d D s 6 M T E s J n F 1 b 3 Q 7 S 2 V 5 Q 2 9 s d W 1 u T m F t Z X M m c X V v d D s 6 W 1 0 s J n F 1 b 3 Q 7 Q 2 9 s d W 1 u S W R l b n R p d G l l c y Z x d W 9 0 O z p b J n F 1 b 3 Q 7 T 2 R i Y y 5 E Y X R h U 2 9 1 c m N l X F w v M S 9 k c 2 4 9 U E l D Q U 5 l d C 9 Q S U N B T m V 0 L 0 F u b n V h b F J l c G 9 y d C 9 0 Y m w 0 N i 5 7 R G l z Y 2 h h c m d l I E R l c 3 R p b m F 0 a W 9 u L D B 9 J n F 1 b 3 Q 7 L C Z x d W 9 0 O 0 9 k Y m M u R G F 0 Y V N v d X J j Z V x c L z E v Z H N u P V B J Q 0 F O Z X Q v U E l D Q U 5 l d C 9 B b m 5 1 Y W x S Z X B v c n Q v d G J s N D Y u e 1 x 1 M D A z Y z E s M X 0 m c X V v d D s s J n F 1 b 3 Q 7 T 2 R i Y y 5 E Y X R h U 2 9 1 c m N l X F w v M S 9 k c 2 4 9 U E l D Q U 5 l d C 9 Q S U N B T m V 0 L 0 F u b n V h b F J l c G 9 y d C 9 0 Y m w 0 N i 5 7 X H U w M D N j M S A o J S k s M n 0 m c X V v d D s s J n F 1 b 3 Q 7 T 2 R i Y y 5 E Y X R h U 2 9 1 c m N l X F w v M S 9 k c 2 4 9 U E l D Q U 5 l d C 9 Q S U N B T m V 0 L 0 F u b n V h b F J l c G 9 y d C 9 0 Y m w 0 N i 5 7 M S 0 0 L D N 9 J n F 1 b 3 Q 7 L C Z x d W 9 0 O 0 9 k Y m M u R G F 0 Y V N v d X J j Z V x c L z E v Z H N u P V B J Q 0 F O Z X Q v U E l D Q U 5 l d C 9 B b m 5 1 Y W x S Z X B v c n Q v d G J s N D Y u e z E t N C A o J S k s N H 0 m c X V v d D s s J n F 1 b 3 Q 7 T 2 R i Y y 5 E Y X R h U 2 9 1 c m N l X F w v M S 9 k c 2 4 9 U E l D Q U 5 l d C 9 Q S U N B T m V 0 L 0 F u b n V h b F J l c G 9 y d C 9 0 Y m w 0 N i 5 7 N S 0 x M C w 1 f S Z x d W 9 0 O y w m c X V v d D t P Z G J j L k R h d G F T b 3 V y Y 2 V c X C 8 x L 2 R z b j 1 Q S U N B T m V 0 L 1 B J Q 0 F O Z X Q v Q W 5 u d W F s U m V w b 3 J 0 L 3 R i b D Q 2 L n s 1 L T E w I C g l K S w 2 f S Z x d W 9 0 O y w m c X V v d D t P Z G J j L k R h d G F T b 3 V y Y 2 V c X C 8 x L 2 R z b j 1 Q S U N B T m V 0 L 1 B J Q 0 F O Z X Q v Q W 5 u d W F s U m V w b 3 J 0 L 3 R i b D Q 2 L n s x M S 0 x N S w 3 f S Z x d W 9 0 O y w m c X V v d D t P Z G J j L k R h d G F T b 3 V y Y 2 V c X C 8 x L 2 R z b j 1 Q S U N B T m V 0 L 1 B J Q 0 F O Z X Q v Q W 5 u d W F s U m V w b 3 J 0 L 3 R i b D Q 2 L n s x M S 0 x N S A o J S k s O H 0 m c X V v d D s s J n F 1 b 3 Q 7 T 2 R i Y y 5 E Y X R h U 2 9 1 c m N l X F w v M S 9 k c 2 4 9 U E l D Q U 5 l d C 9 Q S U N B T m V 0 L 0 F u b n V h b F J l c G 9 y d C 9 0 Y m w 0 N i 5 7 V G 9 0 Y W w s O X 0 m c X V v d D s s J n F 1 b 3 Q 7 T 2 R i Y y 5 E Y X R h U 2 9 1 c m N l X F w v M S 9 k c 2 4 9 U E l D Q U 5 l d C 9 Q S U N B T m V 0 L 0 F u b n V h b F J l c G 9 y d C 9 0 Y m w 0 N i 5 7 V G 9 0 Y W w g K C U p L D E w f S Z x d W 9 0 O 1 0 s J n F 1 b 3 Q 7 U m V s Y X R p b 2 5 z a G l w S W 5 m b y Z x d W 9 0 O z p b X X 0 i I C 8 + P C 9 T d G F i b G V F b n R y a W V z P j w v S X R l b T 4 8 S X R l b T 4 8 S X R l b U x v Y 2 F 0 a W 9 u P j x J d G V t V H l w Z T 5 G b 3 J t d W x h P C 9 J d G V t V H l w Z T 4 8 S X R l b V B h d G g + U 2 V j d G l v b j E v d G J s N D Y v U 2 9 1 c m N l P C 9 J d G V t U G F 0 a D 4 8 L 0 l 0 Z W 1 M b 2 N h d G l v b j 4 8 U 3 R h Y m x l R W 5 0 c m l l c y A v P j w v S X R l b T 4 8 S X R l b T 4 8 S X R l b U x v Y 2 F 0 a W 9 u P j x J d G V t V H l w Z T 5 G b 3 J t d W x h P C 9 J d G V t V H l w Z T 4 8 S X R l b V B h d G g + U 2 V j d G l v b j E v d G J s N D Y v U E l D Q U 5 l d F 9 E Y X R h Y m F z Z T w v S X R l b V B h d G g + P C 9 J d G V t T G 9 j Y X R p b 2 4 + P F N 0 Y W J s Z U V u d H J p Z X M g L z 4 8 L 0 l 0 Z W 0 + P E l 0 Z W 0 + P E l 0 Z W 1 M b 2 N h d G l v b j 4 8 S X R l b V R 5 c G U + R m 9 y b X V s Y T w v S X R l b V R 5 c G U + P E l 0 Z W 1 Q Y X R o P l N l Y 3 R p b 2 4 x L 3 R i b D Q 2 L 0 F u b n V h b F J l c G 9 y d F 9 T Y 2 h l b W E 8 L 0 l 0 Z W 1 Q Y X R o P j w v S X R l b U x v Y 2 F 0 a W 9 u P j x T d G F i b G V F b n R y a W V z I C 8 + P C 9 J d G V t P j x J d G V t P j x J d G V t T G 9 j Y X R p b 2 4 + P E l 0 Z W 1 U e X B l P k Z v c m 1 1 b G E 8 L 0 l 0 Z W 1 U e X B l P j x J d G V t U G F 0 a D 5 T Z W N 0 a W 9 u M S 9 0 Y m w 0 N i 9 0 Y m w 0 N l 9 U Y W J s Z T w v S X R l b V B h d G g + P C 9 J d G V t T G 9 j Y X R p b 2 4 + P F N 0 Y W J s Z U V u d H J p Z X M g L z 4 8 L 0 l 0 Z W 0 + P E l 0 Z W 0 + P E l 0 Z W 1 M b 2 N h d G l v b j 4 8 S X R l b V R 5 c G U + R m 9 y b X V s Y T w v S X R l b V R 5 c G U + P E l 0 Z W 1 Q Y X R o P l N l Y 3 R p b 2 4 x L 3 R i b D Q 2 L 1 N v c n R l Z C U y M F J v d 3 M 8 L 0 l 0 Z W 1 Q Y X R o P j w v S X R l b U x v Y 2 F 0 a W 9 u P j x T d G F i b G V F b n R y a W V z I C 8 + P C 9 J d G V t P j x J d G V t P j x J d G V t T G 9 j Y X R p b 2 4 + P E l 0 Z W 1 U e X B l P k Z v c m 1 1 b G E 8 L 0 l 0 Z W 1 U e X B l P j x J d G V t U G F 0 a D 5 T Z W N 0 a W 9 u M S 9 0 Y m w 0 N i 9 S Z W 1 v d m V k J T I w Q 2 9 s d W 1 u c z w v S X R l b V B h d G g + P C 9 J d G V t T G 9 j Y X R p b 2 4 + P F N 0 Y W J s Z U V u d H J p Z X M g L z 4 8 L 0 l 0 Z W 0 + P E l 0 Z W 0 + P E l 0 Z W 1 M b 2 N h d G l v b j 4 8 S X R l b V R 5 c G U + R m 9 y b X V s Y T w v S X R l b V R 5 c G U + P E l 0 Z W 1 Q Y X R o P l N l Y 3 R p b 2 4 x L 3 R i b D U 4 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1 O C 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E N v d W 5 0 I i B W Y W x 1 Z T 0 i b D M z I i A v P j x F b n R y e S B U e X B l P S J G a W x s R X J y b 3 J D b 2 R l I i B W Y W x 1 Z T 0 i c 1 V u a 2 5 v d 2 4 i I C 8 + P E V u d H J 5 I F R 5 c G U 9 I k Z p b G x F c n J v c k N v d W 5 0 I i B W Y W x 1 Z T 0 i b D A i I C 8 + P E V u d H J 5 I F R 5 c G U 9 I k Z p b G x M Y X N 0 V X B k Y X R l Z C I g V m F s d W U 9 I m Q y M D I w L T E w L T I 5 V D E 2 O j E x O j M 4 L j I y N z k 3 M T B a I i A v P j x F b n R y e S B U e X B l P S J G a W x s Q 2 9 s d W 1 u V H l w Z X M i I F Z h b H V l P S J z Q m d J R 0 F n W U N C Z 0 l H Q W d Z Q 0 J n S U d B Z 1 l D Q m d J R 0 F n W U N C Z 0 l H Q W d Z Q 0 J n P T 0 i I C 8 + P E V u d H J 5 I F R 5 c G U 9 I k Z p b G x D b 2 x 1 b W 5 O Y W 1 l c y I g V m F s d W U 9 I n N b J n F 1 b 3 Q 7 T 3 J n Y W 5 p c 2 F 0 a W 9 u J n F 1 b 3 Q 7 L C Z x d W 9 0 O 0 J s b 2 9 k I C 8 g b H l t c G h h d G l j J n F 1 b 3 Q 7 L C Z x d W 9 0 O 0 J s b 2 9 k I C 8 g b H l t c G h h d G l j I C g l K S Z x d W 9 0 O y w m c X V v d D t C b 2 R 5 I H d h b G w g Y W 5 k I G N h d m l 0 a W V z J n F 1 b 3 Q 7 L C Z x d W 9 0 O 0 J v Z H k g d 2 F s b C B h b m Q g Y 2 F 2 a X R p Z X M g K C U p J n F 1 b 3 Q 7 L C Z x d W 9 0 O 0 N h c m R p b 3 Z h c 2 N 1 b G F y J n F 1 b 3 Q 7 L C Z x d W 9 0 O 0 N h c m R p b 3 Z h c 2 N 1 b G F y I C g l K S Z x d W 9 0 O y w m c X V v d D t F b m R v Y 3 J p b m U g L y B t Z X R h Y m 9 s a W M m c X V v d D s s J n F 1 b 3 Q 7 R W 5 k b 2 N y a W 5 l I C 8 g b W V 0 Y W J v b G l j I C g l K S Z x d W 9 0 O y w m c X V v d D t H Y X N 0 c m 9 p b n R l c 3 R p b m F s J n F 1 b 3 Q 7 L C Z x d W 9 0 O 0 d h c 3 R y b 2 l u d G V z d G l u Y W w g K C U p J n F 1 b 3 Q 7 L C Z x d W 9 0 O 0 l u Z m V j d G l v b i Z x d W 9 0 O y w m c X V v d D t J b m Z l Y 3 R p b 2 4 g K C U p J n F 1 b 3 Q 7 L C Z x d W 9 0 O 0 1 1 b H R p c 3 l z d G V t J n F 1 b 3 Q 7 L C Z x d W 9 0 O 0 1 1 b H R p c 3 l z d G V t I C g l K S Z x d W 9 0 O y w m c X V v d D t N d X N j d W x v c 2 t l b G V 0 Y W w m c X V v d D s s J n F 1 b 3 Q 7 T X V z Y 3 V s b 3 N r Z W x l d G F s I C g l K S Z x d W 9 0 O y w m c X V v d D t O Z X V y b 2 x v Z 2 l j Y W w m c X V v d D s s J n F 1 b 3 Q 7 T m V 1 c m 9 s b 2 d p Y 2 F s I C g l K S Z x d W 9 0 O y w m c X V v d D t P b m N v b G 9 n e S Z x d W 9 0 O y w m c X V v d D t P b m N v b G 9 n e S A o J S k m c X V v d D s s J n F 1 b 3 Q 7 U m V z c G l y Y X R v c n k m c X V v d D s s J n F 1 b 3 Q 7 U m V z c G l y Y X R v c n k g K C U p J n F 1 b 3 Q 7 L C Z x d W 9 0 O 1 R y Y X V t Y S Z x d W 9 0 O y w m c X V v d D t U c m F 1 b W E g K C U p J n F 1 b 3 Q 7 L C Z x d W 9 0 O 0 9 0 a G V y J n F 1 b 3 Q 7 L C Z x d W 9 0 O 0 9 0 a G V y I C g l K S Z x d W 9 0 O y w m c X V v d D t V b m t u b 3 d u J n F 1 b 3 Q 7 L C Z x d W 9 0 O 1 V u a 2 5 v d 2 4 g K C U p J n F 1 b 3 Q 7 L C Z x d W 9 0 O 1 R v d G F s J n F 1 b 3 Q 7 L C Z x d W 9 0 O 1 R v d G F s I C g l K S Z x d W 9 0 O 1 0 i I C 8 + P E V u d H J 5 I F R 5 c G U 9 I k Z p b G x T d G F 0 d X M i I F Z h b H V l P S J z Q 2 9 t c G x l d G U i I C 8 + P E V u d H J 5 I F R 5 c G U 9 I l F 1 Z X J 5 S U Q i I F Z h b H V l P S J z N W M 1 Y W F j Y T E t Z T c 5 N y 0 0 Z W V m L W E x M D A t Y j B m Z W M z Z D N h Z T U 3 I i A v P j x F b n R y e S B U e X B l P S J B Z G R l Z F R v R G F 0 Y U 1 v Z G V s I i B W Y W x 1 Z T 0 i b D A i I C 8 + P E V u d H J 5 I F R 5 c G U 9 I l J l b G F 0 a W 9 u c 2 h p c E l u Z m 9 D b 2 5 0 Y W l u Z X I i I F Z h b H V l P S J z e y Z x d W 9 0 O 2 N v b H V t b k N v d W 5 0 J n F 1 b 3 Q 7 O j M x L C Z x d W 9 0 O 2 t l e U N v b H V t b k 5 h b W V z J n F 1 b 3 Q 7 O l t d L C Z x d W 9 0 O 3 F 1 Z X J 5 U m V s Y X R p b 2 5 z a G l w c y Z x d W 9 0 O z p b X S w m c X V v d D t j b 2 x 1 b W 5 J Z G V u d G l 0 a W V z J n F 1 b 3 Q 7 O l s m c X V v d D t P Z G J j L k R h d G F T b 3 V y Y 2 V c X C 8 x L 2 R z b j 1 Q S U N B T m V 0 L 1 B J Q 0 F O Z X Q v Q W 5 u d W F s U m V w b 3 J 0 L 3 R i b D U 4 L n t P c m d h b m l z Y X R p b 2 4 s M H 0 m c X V v d D s s J n F 1 b 3 Q 7 T 2 R i Y y 5 E Y X R h U 2 9 1 c m N l X F w v M S 9 k c 2 4 9 U E l D Q U 5 l d C 9 Q S U N B T m V 0 L 0 F u b n V h b F J l c G 9 y d C 9 0 Y m w 1 O C 5 7 Q m x v b 2 Q g L y B s e W 1 w a G F 0 a W M s M X 0 m c X V v d D s s J n F 1 b 3 Q 7 T 2 R i Y y 5 E Y X R h U 2 9 1 c m N l X F w v M S 9 k c 2 4 9 U E l D Q U 5 l d C 9 Q S U N B T m V 0 L 0 F u b n V h b F J l c G 9 y d C 9 0 Y m w 1 O C 5 7 Q m x v b 2 Q g L y B s e W 1 w a G F 0 a W M g K C U p L D J 9 J n F 1 b 3 Q 7 L C Z x d W 9 0 O 0 9 k Y m M u R G F 0 Y V N v d X J j Z V x c L z E v Z H N u P V B J Q 0 F O Z X Q v U E l D Q U 5 l d C 9 B b m 5 1 Y W x S Z X B v c n Q v d G J s N T g u e 0 J v Z H k g d 2 F s b C B h b m Q g Y 2 F 2 a X R p Z X M s M 3 0 m c X V v d D s s J n F 1 b 3 Q 7 T 2 R i Y y 5 E Y X R h U 2 9 1 c m N l X F w v M S 9 k c 2 4 9 U E l D Q U 5 l d C 9 Q S U N B T m V 0 L 0 F u b n V h b F J l c G 9 y d C 9 0 Y m w 1 O C 5 7 Q m 9 k e S B 3 Y W x s I G F u Z C B j Y X Z p d G l l c y A o J S k s N H 0 m c X V v d D s s J n F 1 b 3 Q 7 T 2 R i Y y 5 E Y X R h U 2 9 1 c m N l X F w v M S 9 k c 2 4 9 U E l D Q U 5 l d C 9 Q S U N B T m V 0 L 0 F u b n V h b F J l c G 9 y d C 9 0 Y m w 1 O C 5 7 Q 2 F y Z G l v d m F z Y 3 V s Y X I s N X 0 m c X V v d D s s J n F 1 b 3 Q 7 T 2 R i Y y 5 E Y X R h U 2 9 1 c m N l X F w v M S 9 k c 2 4 9 U E l D Q U 5 l d C 9 Q S U N B T m V 0 L 0 F u b n V h b F J l c G 9 y d C 9 0 Y m w 1 O C 5 7 Q 2 F y Z G l v d m F z Y 3 V s Y X I g K C U p L D Z 9 J n F 1 b 3 Q 7 L C Z x d W 9 0 O 0 9 k Y m M u R G F 0 Y V N v d X J j Z V x c L z E v Z H N u P V B J Q 0 F O Z X Q v U E l D Q U 5 l d C 9 B b m 5 1 Y W x S Z X B v c n Q v d G J s N T g u e 0 V u Z G 9 j c m l u Z S A v I G 1 l d G F i b 2 x p Y y w 3 f S Z x d W 9 0 O y w m c X V v d D t P Z G J j L k R h d G F T b 3 V y Y 2 V c X C 8 x L 2 R z b j 1 Q S U N B T m V 0 L 1 B J Q 0 F O Z X Q v Q W 5 u d W F s U m V w b 3 J 0 L 3 R i b D U 4 L n t F b m R v Y 3 J p b m U g L y B t Z X R h Y m 9 s a W M g K C U p L D h 9 J n F 1 b 3 Q 7 L C Z x d W 9 0 O 0 9 k Y m M u R G F 0 Y V N v d X J j Z V x c L z E v Z H N u P V B J Q 0 F O Z X Q v U E l D Q U 5 l d C 9 B b m 5 1 Y W x S Z X B v c n Q v d G J s N T g u e 0 d h c 3 R y b 2 l u d G V z d G l u Y W w s O X 0 m c X V v d D s s J n F 1 b 3 Q 7 T 2 R i Y y 5 E Y X R h U 2 9 1 c m N l X F w v M S 9 k c 2 4 9 U E l D Q U 5 l d C 9 Q S U N B T m V 0 L 0 F u b n V h b F J l c G 9 y d C 9 0 Y m w 1 O C 5 7 R 2 F z d H J v a W 5 0 Z X N 0 a W 5 h b C A o J S k s M T B 9 J n F 1 b 3 Q 7 L C Z x d W 9 0 O 0 9 k Y m M u R G F 0 Y V N v d X J j Z V x c L z E v Z H N u P V B J Q 0 F O Z X Q v U E l D Q U 5 l d C 9 B b m 5 1 Y W x S Z X B v c n Q v d G J s N T g u e 0 l u Z m V j d G l v b i w x M X 0 m c X V v d D s s J n F 1 b 3 Q 7 T 2 R i Y y 5 E Y X R h U 2 9 1 c m N l X F w v M S 9 k c 2 4 9 U E l D Q U 5 l d C 9 Q S U N B T m V 0 L 0 F u b n V h b F J l c G 9 y d C 9 0 Y m w 1 O C 5 7 S W 5 m Z W N 0 a W 9 u I C g l K S w x M n 0 m c X V v d D s s J n F 1 b 3 Q 7 T 2 R i Y y 5 E Y X R h U 2 9 1 c m N l X F w v M S 9 k c 2 4 9 U E l D Q U 5 l d C 9 Q S U N B T m V 0 L 0 F u b n V h b F J l c G 9 y d C 9 0 Y m w 1 O C 5 7 T X V s d G l z e X N 0 Z W 0 s M T N 9 J n F 1 b 3 Q 7 L C Z x d W 9 0 O 0 9 k Y m M u R G F 0 Y V N v d X J j Z V x c L z E v Z H N u P V B J Q 0 F O Z X Q v U E l D Q U 5 l d C 9 B b m 5 1 Y W x S Z X B v c n Q v d G J s N T g u e 0 1 1 b H R p c 3 l z d G V t I C g l K S w x N H 0 m c X V v d D s s J n F 1 b 3 Q 7 T 2 R i Y y 5 E Y X R h U 2 9 1 c m N l X F w v M S 9 k c 2 4 9 U E l D Q U 5 l d C 9 Q S U N B T m V 0 L 0 F u b n V h b F J l c G 9 y d C 9 0 Y m w 1 O C 5 7 T X V z Y 3 V s b 3 N r Z W x l d G F s L D E 1 f S Z x d W 9 0 O y w m c X V v d D t P Z G J j L k R h d G F T b 3 V y Y 2 V c X C 8 x L 2 R z b j 1 Q S U N B T m V 0 L 1 B J Q 0 F O Z X Q v Q W 5 u d W F s U m V w b 3 J 0 L 3 R i b D U 4 L n t N d X N j d W x v c 2 t l b G V 0 Y W w g K C U p L D E 2 f S Z x d W 9 0 O y w m c X V v d D t P Z G J j L k R h d G F T b 3 V y Y 2 V c X C 8 x L 2 R z b j 1 Q S U N B T m V 0 L 1 B J Q 0 F O Z X Q v Q W 5 u d W F s U m V w b 3 J 0 L 3 R i b D U 4 L n t O Z X V y b 2 x v Z 2 l j Y W w s M T d 9 J n F 1 b 3 Q 7 L C Z x d W 9 0 O 0 9 k Y m M u R G F 0 Y V N v d X J j Z V x c L z E v Z H N u P V B J Q 0 F O Z X Q v U E l D Q U 5 l d C 9 B b m 5 1 Y W x S Z X B v c n Q v d G J s N T g u e 0 5 l d X J v b G 9 n a W N h b C A o J S k s M T h 9 J n F 1 b 3 Q 7 L C Z x d W 9 0 O 0 9 k Y m M u R G F 0 Y V N v d X J j Z V x c L z E v Z H N u P V B J Q 0 F O Z X Q v U E l D Q U 5 l d C 9 B b m 5 1 Y W x S Z X B v c n Q v d G J s N T g u e 0 9 u Y 2 9 s b 2 d 5 L D E 5 f S Z x d W 9 0 O y w m c X V v d D t P Z G J j L k R h d G F T b 3 V y Y 2 V c X C 8 x L 2 R z b j 1 Q S U N B T m V 0 L 1 B J Q 0 F O Z X Q v Q W 5 u d W F s U m V w b 3 J 0 L 3 R i b D U 4 L n t P b m N v b G 9 n e S A o J S k s M j B 9 J n F 1 b 3 Q 7 L C Z x d W 9 0 O 0 9 k Y m M u R G F 0 Y V N v d X J j Z V x c L z E v Z H N u P V B J Q 0 F O Z X Q v U E l D Q U 5 l d C 9 B b m 5 1 Y W x S Z X B v c n Q v d G J s N T g u e 1 J l c 3 B p c m F 0 b 3 J 5 L D I x f S Z x d W 9 0 O y w m c X V v d D t P Z G J j L k R h d G F T b 3 V y Y 2 V c X C 8 x L 2 R z b j 1 Q S U N B T m V 0 L 1 B J Q 0 F O Z X Q v Q W 5 u d W F s U m V w b 3 J 0 L 3 R i b D U 4 L n t S Z X N w a X J h d G 9 y e S A o J S k s M j J 9 J n F 1 b 3 Q 7 L C Z x d W 9 0 O 0 9 k Y m M u R G F 0 Y V N v d X J j Z V x c L z E v Z H N u P V B J Q 0 F O Z X Q v U E l D Q U 5 l d C 9 B b m 5 1 Y W x S Z X B v c n Q v d G J s N T g u e 1 R y Y X V t Y S w y M 3 0 m c X V v d D s s J n F 1 b 3 Q 7 T 2 R i Y y 5 E Y X R h U 2 9 1 c m N l X F w v M S 9 k c 2 4 9 U E l D Q U 5 l d C 9 Q S U N B T m V 0 L 0 F u b n V h b F J l c G 9 y d C 9 0 Y m w 1 O C 5 7 V H J h d W 1 h I C g l K S w y N H 0 m c X V v d D s s J n F 1 b 3 Q 7 T 2 R i Y y 5 E Y X R h U 2 9 1 c m N l X F w v M S 9 k c 2 4 9 U E l D Q U 5 l d C 9 Q S U N B T m V 0 L 0 F u b n V h b F J l c G 9 y d C 9 0 Y m w 1 O C 5 7 T 3 R o Z X I s M j V 9 J n F 1 b 3 Q 7 L C Z x d W 9 0 O 0 9 k Y m M u R G F 0 Y V N v d X J j Z V x c L z E v Z H N u P V B J Q 0 F O Z X Q v U E l D Q U 5 l d C 9 B b m 5 1 Y W x S Z X B v c n Q v d G J s N T g u e 0 9 0 a G V y I C g l K S w y N n 0 m c X V v d D s s J n F 1 b 3 Q 7 T 2 R i Y y 5 E Y X R h U 2 9 1 c m N l X F w v M S 9 k c 2 4 9 U E l D Q U 5 l d C 9 Q S U N B T m V 0 L 0 F u b n V h b F J l c G 9 y d C 9 0 Y m w 1 O C 5 7 V W 5 r b m 9 3 b i w y N 3 0 m c X V v d D s s J n F 1 b 3 Q 7 T 2 R i Y y 5 E Y X R h U 2 9 1 c m N l X F w v M S 9 k c 2 4 9 U E l D Q U 5 l d C 9 Q S U N B T m V 0 L 0 F u b n V h b F J l c G 9 y d C 9 0 Y m w 1 O C 5 7 V W 5 r b m 9 3 b i A o J S k s M j h 9 J n F 1 b 3 Q 7 L C Z x d W 9 0 O 0 9 k Y m M u R G F 0 Y V N v d X J j Z V x c L z E v Z H N u P V B J Q 0 F O Z X Q v U E l D Q U 5 l d C 9 B b m 5 1 Y W x S Z X B v c n Q v d G J s N T g u e 1 R v d G F s L D I 5 f S Z x d W 9 0 O y w m c X V v d D t P Z G J j L k R h d G F T b 3 V y Y 2 V c X C 8 x L 2 R z b j 1 Q S U N B T m V 0 L 1 B J Q 0 F O Z X Q v Q W 5 u d W F s U m V w b 3 J 0 L 3 R i b D U 4 L n t U b 3 R h b C A o J S k s M z B 9 J n F 1 b 3 Q 7 X S w m c X V v d D t D b 2 x 1 b W 5 D b 3 V u d C Z x d W 9 0 O z o z M S w m c X V v d D t L Z X l D b 2 x 1 b W 5 O Y W 1 l c y Z x d W 9 0 O z p b X S w m c X V v d D t D b 2 x 1 b W 5 J Z G V u d G l 0 a W V z J n F 1 b 3 Q 7 O l s m c X V v d D t P Z G J j L k R h d G F T b 3 V y Y 2 V c X C 8 x L 2 R z b j 1 Q S U N B T m V 0 L 1 B J Q 0 F O Z X Q v Q W 5 u d W F s U m V w b 3 J 0 L 3 R i b D U 4 L n t P c m d h b m l z Y X R p b 2 4 s M H 0 m c X V v d D s s J n F 1 b 3 Q 7 T 2 R i Y y 5 E Y X R h U 2 9 1 c m N l X F w v M S 9 k c 2 4 9 U E l D Q U 5 l d C 9 Q S U N B T m V 0 L 0 F u b n V h b F J l c G 9 y d C 9 0 Y m w 1 O C 5 7 Q m x v b 2 Q g L y B s e W 1 w a G F 0 a W M s M X 0 m c X V v d D s s J n F 1 b 3 Q 7 T 2 R i Y y 5 E Y X R h U 2 9 1 c m N l X F w v M S 9 k c 2 4 9 U E l D Q U 5 l d C 9 Q S U N B T m V 0 L 0 F u b n V h b F J l c G 9 y d C 9 0 Y m w 1 O C 5 7 Q m x v b 2 Q g L y B s e W 1 w a G F 0 a W M g K C U p L D J 9 J n F 1 b 3 Q 7 L C Z x d W 9 0 O 0 9 k Y m M u R G F 0 Y V N v d X J j Z V x c L z E v Z H N u P V B J Q 0 F O Z X Q v U E l D Q U 5 l d C 9 B b m 5 1 Y W x S Z X B v c n Q v d G J s N T g u e 0 J v Z H k g d 2 F s b C B h b m Q g Y 2 F 2 a X R p Z X M s M 3 0 m c X V v d D s s J n F 1 b 3 Q 7 T 2 R i Y y 5 E Y X R h U 2 9 1 c m N l X F w v M S 9 k c 2 4 9 U E l D Q U 5 l d C 9 Q S U N B T m V 0 L 0 F u b n V h b F J l c G 9 y d C 9 0 Y m w 1 O C 5 7 Q m 9 k e S B 3 Y W x s I G F u Z C B j Y X Z p d G l l c y A o J S k s N H 0 m c X V v d D s s J n F 1 b 3 Q 7 T 2 R i Y y 5 E Y X R h U 2 9 1 c m N l X F w v M S 9 k c 2 4 9 U E l D Q U 5 l d C 9 Q S U N B T m V 0 L 0 F u b n V h b F J l c G 9 y d C 9 0 Y m w 1 O C 5 7 Q 2 F y Z G l v d m F z Y 3 V s Y X I s N X 0 m c X V v d D s s J n F 1 b 3 Q 7 T 2 R i Y y 5 E Y X R h U 2 9 1 c m N l X F w v M S 9 k c 2 4 9 U E l D Q U 5 l d C 9 Q S U N B T m V 0 L 0 F u b n V h b F J l c G 9 y d C 9 0 Y m w 1 O C 5 7 Q 2 F y Z G l v d m F z Y 3 V s Y X I g K C U p L D Z 9 J n F 1 b 3 Q 7 L C Z x d W 9 0 O 0 9 k Y m M u R G F 0 Y V N v d X J j Z V x c L z E v Z H N u P V B J Q 0 F O Z X Q v U E l D Q U 5 l d C 9 B b m 5 1 Y W x S Z X B v c n Q v d G J s N T g u e 0 V u Z G 9 j c m l u Z S A v I G 1 l d G F i b 2 x p Y y w 3 f S Z x d W 9 0 O y w m c X V v d D t P Z G J j L k R h d G F T b 3 V y Y 2 V c X C 8 x L 2 R z b j 1 Q S U N B T m V 0 L 1 B J Q 0 F O Z X Q v Q W 5 u d W F s U m V w b 3 J 0 L 3 R i b D U 4 L n t F b m R v Y 3 J p b m U g L y B t Z X R h Y m 9 s a W M g K C U p L D h 9 J n F 1 b 3 Q 7 L C Z x d W 9 0 O 0 9 k Y m M u R G F 0 Y V N v d X J j Z V x c L z E v Z H N u P V B J Q 0 F O Z X Q v U E l D Q U 5 l d C 9 B b m 5 1 Y W x S Z X B v c n Q v d G J s N T g u e 0 d h c 3 R y b 2 l u d G V z d G l u Y W w s O X 0 m c X V v d D s s J n F 1 b 3 Q 7 T 2 R i Y y 5 E Y X R h U 2 9 1 c m N l X F w v M S 9 k c 2 4 9 U E l D Q U 5 l d C 9 Q S U N B T m V 0 L 0 F u b n V h b F J l c G 9 y d C 9 0 Y m w 1 O C 5 7 R 2 F z d H J v a W 5 0 Z X N 0 a W 5 h b C A o J S k s M T B 9 J n F 1 b 3 Q 7 L C Z x d W 9 0 O 0 9 k Y m M u R G F 0 Y V N v d X J j Z V x c L z E v Z H N u P V B J Q 0 F O Z X Q v U E l D Q U 5 l d C 9 B b m 5 1 Y W x S Z X B v c n Q v d G J s N T g u e 0 l u Z m V j d G l v b i w x M X 0 m c X V v d D s s J n F 1 b 3 Q 7 T 2 R i Y y 5 E Y X R h U 2 9 1 c m N l X F w v M S 9 k c 2 4 9 U E l D Q U 5 l d C 9 Q S U N B T m V 0 L 0 F u b n V h b F J l c G 9 y d C 9 0 Y m w 1 O C 5 7 S W 5 m Z W N 0 a W 9 u I C g l K S w x M n 0 m c X V v d D s s J n F 1 b 3 Q 7 T 2 R i Y y 5 E Y X R h U 2 9 1 c m N l X F w v M S 9 k c 2 4 9 U E l D Q U 5 l d C 9 Q S U N B T m V 0 L 0 F u b n V h b F J l c G 9 y d C 9 0 Y m w 1 O C 5 7 T X V s d G l z e X N 0 Z W 0 s M T N 9 J n F 1 b 3 Q 7 L C Z x d W 9 0 O 0 9 k Y m M u R G F 0 Y V N v d X J j Z V x c L z E v Z H N u P V B J Q 0 F O Z X Q v U E l D Q U 5 l d C 9 B b m 5 1 Y W x S Z X B v c n Q v d G J s N T g u e 0 1 1 b H R p c 3 l z d G V t I C g l K S w x N H 0 m c X V v d D s s J n F 1 b 3 Q 7 T 2 R i Y y 5 E Y X R h U 2 9 1 c m N l X F w v M S 9 k c 2 4 9 U E l D Q U 5 l d C 9 Q S U N B T m V 0 L 0 F u b n V h b F J l c G 9 y d C 9 0 Y m w 1 O C 5 7 T X V z Y 3 V s b 3 N r Z W x l d G F s L D E 1 f S Z x d W 9 0 O y w m c X V v d D t P Z G J j L k R h d G F T b 3 V y Y 2 V c X C 8 x L 2 R z b j 1 Q S U N B T m V 0 L 1 B J Q 0 F O Z X Q v Q W 5 u d W F s U m V w b 3 J 0 L 3 R i b D U 4 L n t N d X N j d W x v c 2 t l b G V 0 Y W w g K C U p L D E 2 f S Z x d W 9 0 O y w m c X V v d D t P Z G J j L k R h d G F T b 3 V y Y 2 V c X C 8 x L 2 R z b j 1 Q S U N B T m V 0 L 1 B J Q 0 F O Z X Q v Q W 5 u d W F s U m V w b 3 J 0 L 3 R i b D U 4 L n t O Z X V y b 2 x v Z 2 l j Y W w s M T d 9 J n F 1 b 3 Q 7 L C Z x d W 9 0 O 0 9 k Y m M u R G F 0 Y V N v d X J j Z V x c L z E v Z H N u P V B J Q 0 F O Z X Q v U E l D Q U 5 l d C 9 B b m 5 1 Y W x S Z X B v c n Q v d G J s N T g u e 0 5 l d X J v b G 9 n a W N h b C A o J S k s M T h 9 J n F 1 b 3 Q 7 L C Z x d W 9 0 O 0 9 k Y m M u R G F 0 Y V N v d X J j Z V x c L z E v Z H N u P V B J Q 0 F O Z X Q v U E l D Q U 5 l d C 9 B b m 5 1 Y W x S Z X B v c n Q v d G J s N T g u e 0 9 u Y 2 9 s b 2 d 5 L D E 5 f S Z x d W 9 0 O y w m c X V v d D t P Z G J j L k R h d G F T b 3 V y Y 2 V c X C 8 x L 2 R z b j 1 Q S U N B T m V 0 L 1 B J Q 0 F O Z X Q v Q W 5 u d W F s U m V w b 3 J 0 L 3 R i b D U 4 L n t P b m N v b G 9 n e S A o J S k s M j B 9 J n F 1 b 3 Q 7 L C Z x d W 9 0 O 0 9 k Y m M u R G F 0 Y V N v d X J j Z V x c L z E v Z H N u P V B J Q 0 F O Z X Q v U E l D Q U 5 l d C 9 B b m 5 1 Y W x S Z X B v c n Q v d G J s N T g u e 1 J l c 3 B p c m F 0 b 3 J 5 L D I x f S Z x d W 9 0 O y w m c X V v d D t P Z G J j L k R h d G F T b 3 V y Y 2 V c X C 8 x L 2 R z b j 1 Q S U N B T m V 0 L 1 B J Q 0 F O Z X Q v Q W 5 u d W F s U m V w b 3 J 0 L 3 R i b D U 4 L n t S Z X N w a X J h d G 9 y e S A o J S k s M j J 9 J n F 1 b 3 Q 7 L C Z x d W 9 0 O 0 9 k Y m M u R G F 0 Y V N v d X J j Z V x c L z E v Z H N u P V B J Q 0 F O Z X Q v U E l D Q U 5 l d C 9 B b m 5 1 Y W x S Z X B v c n Q v d G J s N T g u e 1 R y Y X V t Y S w y M 3 0 m c X V v d D s s J n F 1 b 3 Q 7 T 2 R i Y y 5 E Y X R h U 2 9 1 c m N l X F w v M S 9 k c 2 4 9 U E l D Q U 5 l d C 9 Q S U N B T m V 0 L 0 F u b n V h b F J l c G 9 y d C 9 0 Y m w 1 O C 5 7 V H J h d W 1 h I C g l K S w y N H 0 m c X V v d D s s J n F 1 b 3 Q 7 T 2 R i Y y 5 E Y X R h U 2 9 1 c m N l X F w v M S 9 k c 2 4 9 U E l D Q U 5 l d C 9 Q S U N B T m V 0 L 0 F u b n V h b F J l c G 9 y d C 9 0 Y m w 1 O C 5 7 T 3 R o Z X I s M j V 9 J n F 1 b 3 Q 7 L C Z x d W 9 0 O 0 9 k Y m M u R G F 0 Y V N v d X J j Z V x c L z E v Z H N u P V B J Q 0 F O Z X Q v U E l D Q U 5 l d C 9 B b m 5 1 Y W x S Z X B v c n Q v d G J s N T g u e 0 9 0 a G V y I C g l K S w y N n 0 m c X V v d D s s J n F 1 b 3 Q 7 T 2 R i Y y 5 E Y X R h U 2 9 1 c m N l X F w v M S 9 k c 2 4 9 U E l D Q U 5 l d C 9 Q S U N B T m V 0 L 0 F u b n V h b F J l c G 9 y d C 9 0 Y m w 1 O C 5 7 V W 5 r b m 9 3 b i w y N 3 0 m c X V v d D s s J n F 1 b 3 Q 7 T 2 R i Y y 5 E Y X R h U 2 9 1 c m N l X F w v M S 9 k c 2 4 9 U E l D Q U 5 l d C 9 Q S U N B T m V 0 L 0 F u b n V h b F J l c G 9 y d C 9 0 Y m w 1 O C 5 7 V W 5 r b m 9 3 b i A o J S k s M j h 9 J n F 1 b 3 Q 7 L C Z x d W 9 0 O 0 9 k Y m M u R G F 0 Y V N v d X J j Z V x c L z E v Z H N u P V B J Q 0 F O Z X Q v U E l D Q U 5 l d C 9 B b m 5 1 Y W x S Z X B v c n Q v d G J s N T g u e 1 R v d G F s L D I 5 f S Z x d W 9 0 O y w m c X V v d D t P Z G J j L k R h d G F T b 3 V y Y 2 V c X C 8 x L 2 R z b j 1 Q S U N B T m V 0 L 1 B J Q 0 F O Z X Q v Q W 5 u d W F s U m V w b 3 J 0 L 3 R i b D U 4 L n t U b 3 R h b C A o J S k s M z B 9 J n F 1 b 3 Q 7 X S w m c X V v d D t S Z W x h d G l v b n N o a X B J b m Z v J n F 1 b 3 Q 7 O l t d f S I g L z 4 8 L 1 N 0 Y W J s Z U V u d H J p Z X M + P C 9 J d G V t P j x J d G V t P j x J d G V t T G 9 j Y X R p b 2 4 + P E l 0 Z W 1 U e X B l P k Z v c m 1 1 b G E 8 L 0 l 0 Z W 1 U e X B l P j x J d G V t U G F 0 a D 5 T Z W N 0 a W 9 u M S 9 0 Y m w 1 O C 9 T b 3 V y Y 2 U 8 L 0 l 0 Z W 1 Q Y X R o P j w v S X R l b U x v Y 2 F 0 a W 9 u P j x T d G F i b G V F b n R y a W V z I C 8 + P C 9 J d G V t P j x J d G V t P j x J d G V t T G 9 j Y X R p b 2 4 + P E l 0 Z W 1 U e X B l P k Z v c m 1 1 b G E 8 L 0 l 0 Z W 1 U e X B l P j x J d G V t U G F 0 a D 5 T Z W N 0 a W 9 u M S 9 0 Y m w 1 O C 9 Q S U N B T m V 0 X 0 R h d G F i Y X N l P C 9 J d G V t U G F 0 a D 4 8 L 0 l 0 Z W 1 M b 2 N h d G l v b j 4 8 U 3 R h Y m x l R W 5 0 c m l l c y A v P j w v S X R l b T 4 8 S X R l b T 4 8 S X R l b U x v Y 2 F 0 a W 9 u P j x J d G V t V H l w Z T 5 G b 3 J t d W x h P C 9 J d G V t V H l w Z T 4 8 S X R l b V B h d G g + U 2 V j d G l v b j E v d G J s N T g v Q W 5 u d W F s U m V w b 3 J 0 X 1 N j a G V t Y T w v S X R l b V B h d G g + P C 9 J d G V t T G 9 j Y X R p b 2 4 + P F N 0 Y W J s Z U V u d H J p Z X M g L z 4 8 L 0 l 0 Z W 0 + P E l 0 Z W 0 + P E l 0 Z W 1 M b 2 N h d G l v b j 4 8 S X R l b V R 5 c G U + R m 9 y b X V s Y T w v S X R l b V R 5 c G U + P E l 0 Z W 1 Q Y X R o P l N l Y 3 R p b 2 4 x L 3 R i b D U 4 L 3 R i b D U 4 X 1 R h Y m x l P C 9 J d G V t U G F 0 a D 4 8 L 0 l 0 Z W 1 M b 2 N h d G l v b j 4 8 U 3 R h Y m x l R W 5 0 c m l l c y A v P j w v S X R l b T 4 8 S X R l b T 4 8 S X R l b U x v Y 2 F 0 a W 9 u P j x J d G V t V H l w Z T 5 G b 3 J t d W x h P C 9 J d G V t V H l w Z T 4 8 S X R l b V B h d G g + U 2 V j d G l v b j E v d G J s N T g v U 2 9 y d G V k J T I w U m 9 3 c z w v S X R l b V B h d G g + P C 9 J d G V t T G 9 j Y X R p b 2 4 + P F N 0 Y W J s Z U V u d H J p Z X M g L z 4 8 L 0 l 0 Z W 0 + P E l 0 Z W 0 + P E l 0 Z W 1 M b 2 N h d G l v b j 4 8 S X R l b V R 5 c G U + R m 9 y b X V s Y T w v S X R l b V R 5 c G U + P E l 0 Z W 1 Q Y X R o P l N l Y 3 R p b 2 4 x L 3 R i b D U 4 L 1 J l b W 9 2 Z W Q l M j B D b 2 x 1 b W 5 z P C 9 J d G V t U G F 0 a D 4 8 L 0 l 0 Z W 1 M b 2 N h d G l v b j 4 8 U 3 R h Y m x l R W 5 0 c m l l c y A v P j w v S X R l b T 4 8 S X R l b T 4 8 S X R l b U x v Y 2 F 0 a W 9 u P j x J d G V t V H l w Z T 5 G b 3 J t d W x h P C 9 J d G V t V H l w Z T 4 8 S X R l b V B h d G g + U 2 V j d G l v b j E v R F E 2 Y 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Z h 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R X J y b 3 J D b 2 R l I i B W Y W x 1 Z T 0 i c 1 V u a 2 5 v d 2 4 i I C 8 + P E V u d H J 5 I F R 5 c G U 9 I k Z p b G x F c n J v c k N v d W 5 0 I i B W Y W x 1 Z T 0 i b D A i I C 8 + P E V u d H J 5 I F R 5 c G U 9 I k Z p b G x M Y X N 0 V X B k Y X R l Z C I g V m F s d W U 9 I m Q y M D I w L T E y L T A x V D E 0 O j U 1 O j A 5 L j k w O T c 3 N D Z a I i A v P j x F b n R y e S B U e X B l P S J G a W x s Q 2 9 s d W 1 u V H l w Z X M i I F Z h b H V l P S J z Q m d Z Q 0 F n U U N C Q U l F Q W d R P S I g L z 4 8 R W 5 0 c n k g V H l w Z T 0 i R m l s b E N v b H V t b k 5 h b W V z I i B W Y W x 1 Z T 0 i c 1 s m c X V v d D t W Y X J p Y W J s Z U d y b 3 V w J n F 1 b 3 Q 7 L C Z x d W 9 0 O 1 Z h c m l h Y m x l 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T d G F 0 d X M i I F Z h b H V l P S J z Q 2 9 t c G x l d G U i I C 8 + P E V u d H J 5 I F R 5 c G U 9 I l F 1 Z X J 5 S U Q i I F Z h b H V l P S J z Y W R i Z j M y Z G U t M z N i Z i 0 0 Y m I y L W J k N D U t Y j Q 3 O T k z M T R l N j Q 4 I i A v P j x F b n R y e S B U e X B l P S J G a W x s Q 2 9 1 b n Q i I F Z h b H V l P S J s N T E 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0 R R N m E u e 1 Z h c m l h Y m x l R 3 J v d X A s M X 0 m c X V v d D s s J n F 1 b 3 Q 7 T 2 R i Y y 5 E Y X R h U 2 9 1 c m N l X F w v M S 9 k c 2 4 9 U E l D Q U 5 l d C 9 Q S U N B T m V 0 L 0 F u b n V h b F J l c G 9 y d C 9 E U T Z h L n t W Y X J p Y W J s Z S w y f S Z x d W 9 0 O y w m c X V v d D t P Z G J j L k R h d G F T b 3 V y Y 2 V c X C 8 x L 2 R z b j 1 Q S U N B T m V 0 L 1 B J Q 0 F O Z X Q v Q W 5 u d W F s U m V w b 3 J 0 L 0 R R N m E u e 0 5 1 b W J l c i B v Z i B l e H B l Y 3 R l Z C B k Y X R h I G l 0 Z W 1 z L D N 9 J n F 1 b 3 Q 7 L C Z x d W 9 0 O 0 9 k Y m M u R G F 0 Y V N v d X J j Z V x c L z E v Z H N u P V B J Q 0 F O Z X Q v U E l D Q U 5 l d C 9 B b m 5 1 Y W x S Z X B v c n Q v R F E 2 Y S 5 7 Q 2 9 t c G x l d G U g Y W 5 k I H Z h b G l k L D R 9 J n F 1 b 3 Q 7 L C Z x d W 9 0 O 0 9 k Y m M u R G F 0 Y V N v d X J j Z V x c L z E v Z H N u P V B J Q 0 F O Z X Q v U E l D Q U 5 l d C 9 B b m 5 1 Y W x S Z X B v c n Q v R F E 2 Y S 5 7 Q 2 9 t c G x l d G U g Y W 5 k I H Z h b G l k I C g l K S w 1 f S Z x d W 9 0 O y w m c X V v d D t P Z G J j L k R h d G F T b 3 V y Y 2 V c X C 8 x L 2 R z b j 1 Q S U N B T m V 0 L 1 B J Q 0 F O Z X Q v Q W 5 u d W F s U m V w b 3 J 0 L 0 R R N m E u e 1 V u c m V z b 2 x 2 Z W Q g d m F s a W R h d G l v b i B x d W V y a W V z L D Z 9 J n F 1 b 3 Q 7 L C Z x d W 9 0 O 0 9 k Y m M u R G F 0 Y V N v d X J j Z V x c L z E v Z H N u P V B J Q 0 F O Z X Q v U E l D Q U 5 l d C 9 B b m 5 1 Y W x S Z X B v c n Q v R F E 2 Y S 5 7 V W 5 y Z X N v b H Z l Z C B 2 Y W x p Z G F 0 a W 9 u I H F 1 Z X J p Z X M g K C U p L D d 9 J n F 1 b 3 Q 7 L C Z x d W 9 0 O 0 9 k Y m M u R G F 0 Y V N v d X J j Z V x c L z E v Z H N u P V B J Q 0 F O Z X Q v U E l D Q U 5 l d C 9 B b m 5 1 Y W x S Z X B v c n Q v R F E 2 Y S 5 7 Q m x h b m s g Z m l l b G Q s O H 0 m c X V v d D s s J n F 1 b 3 Q 7 T 2 R i Y y 5 E Y X R h U 2 9 1 c m N l X F w v M S 9 k c 2 4 9 U E l D Q U 5 l d C 9 Q S U N B T m V 0 L 0 F u b n V h b F J l c G 9 y d C 9 E U T Z h L n t C b G F u a y B m a W V s Z C A o J S k s O X 0 m c X V v d D s s J n F 1 b 3 Q 7 T 2 R i Y y 5 E Y X R h U 2 9 1 c m N l X F w v M S 9 k c 2 4 9 U E l D Q U 5 l d C 9 Q S U N B T m V 0 L 0 F u b n V h b F J l c G 9 y d C 9 E U T Z h L n t N a X N z a W 5 n I H Z h b H V l I C 0 g R X h w b G F p b m F 0 a W 9 u I G d p d m V u L D E w f S Z x d W 9 0 O y w m c X V v d D t P Z G J j L k R h d G F T b 3 V y Y 2 V c X C 8 x L 2 R z b j 1 Q S U N B T m V 0 L 1 B J Q 0 F O Z X Q v Q W 5 u d W F s U m V w b 3 J 0 L 0 R R N m E u e 0 1 p c 3 N p b m c g d m F s d W U g L S B F e H B s Y W l u Y X R p b 2 4 g Z 2 l 2 Z W 4 g K C U p L D E x f S Z x d W 9 0 O 1 0 s J n F 1 b 3 Q 7 Q 2 9 s d W 1 u Q 2 9 1 b n Q m c X V v d D s 6 M T E s J n F 1 b 3 Q 7 S 2 V 5 Q 2 9 s d W 1 u T m F t Z X M m c X V v d D s 6 W 1 0 s J n F 1 b 3 Q 7 Q 2 9 s d W 1 u S W R l b n R p d G l l c y Z x d W 9 0 O z p b J n F 1 b 3 Q 7 T 2 R i Y y 5 E Y X R h U 2 9 1 c m N l X F w v M S 9 k c 2 4 9 U E l D Q U 5 l d C 9 Q S U N B T m V 0 L 0 F u b n V h b F J l c G 9 y d C 9 E U T Z h L n t W Y X J p Y W J s Z U d y b 3 V w L D F 9 J n F 1 b 3 Q 7 L C Z x d W 9 0 O 0 9 k Y m M u R G F 0 Y V N v d X J j Z V x c L z E v Z H N u P V B J Q 0 F O Z X Q v U E l D Q U 5 l d C 9 B b m 5 1 Y W x S Z X B v c n Q v R F E 2 Y S 5 7 V m F y a W F i b G U s M n 0 m c X V v d D s s J n F 1 b 3 Q 7 T 2 R i Y y 5 E Y X R h U 2 9 1 c m N l X F w v M S 9 k c 2 4 9 U E l D Q U 5 l d C 9 Q S U N B T m V 0 L 0 F u b n V h b F J l c G 9 y d C 9 E U T Z h L n t O d W 1 i Z X I g b 2 Y g Z X h w Z W N 0 Z W Q g Z G F 0 Y S B p d G V t c y w z f S Z x d W 9 0 O y w m c X V v d D t P Z G J j L k R h d G F T b 3 V y Y 2 V c X C 8 x L 2 R z b j 1 Q S U N B T m V 0 L 1 B J Q 0 F O Z X Q v Q W 5 u d W F s U m V w b 3 J 0 L 0 R R N m E u e 0 N v b X B s Z X R l I G F u Z C B 2 Y W x p Z C w 0 f S Z x d W 9 0 O y w m c X V v d D t P Z G J j L k R h d G F T b 3 V y Y 2 V c X C 8 x L 2 R z b j 1 Q S U N B T m V 0 L 1 B J Q 0 F O Z X Q v Q W 5 u d W F s U m V w b 3 J 0 L 0 R R N m E u e 0 N v b X B s Z X R l I G F u Z C B 2 Y W x p Z C A o J S k s N X 0 m c X V v d D s s J n F 1 b 3 Q 7 T 2 R i Y y 5 E Y X R h U 2 9 1 c m N l X F w v M S 9 k c 2 4 9 U E l D Q U 5 l d C 9 Q S U N B T m V 0 L 0 F u b n V h b F J l c G 9 y d C 9 E U T Z h L n t V b n J l c 2 9 s d m V k I H Z h b G l k Y X R p b 2 4 g c X V l c m l l c y w 2 f S Z x d W 9 0 O y w m c X V v d D t P Z G J j L k R h d G F T b 3 V y Y 2 V c X C 8 x L 2 R z b j 1 Q S U N B T m V 0 L 1 B J Q 0 F O Z X Q v Q W 5 u d W F s U m V w b 3 J 0 L 0 R R N m E u e 1 V u c m V z b 2 x 2 Z W Q g d m F s a W R h d G l v b i B x d W V y a W V z I C g l K S w 3 f S Z x d W 9 0 O y w m c X V v d D t P Z G J j L k R h d G F T b 3 V y Y 2 V c X C 8 x L 2 R z b j 1 Q S U N B T m V 0 L 1 B J Q 0 F O Z X Q v Q W 5 u d W F s U m V w b 3 J 0 L 0 R R N m E u e 0 J s Y W 5 r I G Z p Z W x k L D h 9 J n F 1 b 3 Q 7 L C Z x d W 9 0 O 0 9 k Y m M u R G F 0 Y V N v d X J j Z V x c L z E v Z H N u P V B J Q 0 F O Z X Q v U E l D Q U 5 l d C 9 B b m 5 1 Y W x S Z X B v c n Q v R F E 2 Y S 5 7 Q m x h b m s g Z m l l b G Q g K C U p L D l 9 J n F 1 b 3 Q 7 L C Z x d W 9 0 O 0 9 k Y m M u R G F 0 Y V N v d X J j Z V x c L z E v Z H N u P V B J Q 0 F O Z X Q v U E l D Q U 5 l d C 9 B b m 5 1 Y W x S Z X B v c n Q v R F E 2 Y S 5 7 T W l z c 2 l u Z y B 2 Y W x 1 Z S A t I E V 4 c G x h a W 5 h d G l v b i B n a X Z l b i w x M H 0 m c X V v d D s s J n F 1 b 3 Q 7 T 2 R i Y y 5 E Y X R h U 2 9 1 c m N l X F w v M S 9 k c 2 4 9 U E l D Q U 5 l d C 9 Q S U N B T m V 0 L 0 F u b n V h b F J l c G 9 y d C 9 E U T Z h L n t N a X N z a W 5 n I H Z h b H V l I C 0 g R X h w b G F p b m F 0 a W 9 u I G d p d m V u I C g l K S w x M X 0 m c X V v d D t d L C Z x d W 9 0 O 1 J l b G F 0 a W 9 u c 2 h p c E l u Z m 8 m c X V v d D s 6 W 1 1 9 I i A v P j x F b n R y e S B U e X B l P S J B Z G R l Z F R v R G F 0 Y U 1 v Z G V s I i B W Y W x 1 Z T 0 i b D A i I C 8 + P C 9 T d G F i b G V F b n R y a W V z P j w v S X R l b T 4 8 S X R l b T 4 8 S X R l b U x v Y 2 F 0 a W 9 u P j x J d G V t V H l w Z T 5 G b 3 J t d W x h P C 9 J d G V t V H l w Z T 4 8 S X R l b V B h d G g + U 2 V j d G l v b j E v R F E 2 Y S 9 T b 3 V y Y 2 U 8 L 0 l 0 Z W 1 Q Y X R o P j w v S X R l b U x v Y 2 F 0 a W 9 u P j x T d G F i b G V F b n R y a W V z I C 8 + P C 9 J d G V t P j x J d G V t P j x J d G V t T G 9 j Y X R p b 2 4 + P E l 0 Z W 1 U e X B l P k Z v c m 1 1 b G E 8 L 0 l 0 Z W 1 U e X B l P j x J d G V t U G F 0 a D 5 T Z W N 0 a W 9 u M S 9 E U T Z h L 1 B J Q 0 F O Z X R f R G F 0 Y W J h c 2 U 8 L 0 l 0 Z W 1 Q Y X R o P j w v S X R l b U x v Y 2 F 0 a W 9 u P j x T d G F i b G V F b n R y a W V z I C 8 + P C 9 J d G V t P j x J d G V t P j x J d G V t T G 9 j Y X R p b 2 4 + P E l 0 Z W 1 U e X B l P k Z v c m 1 1 b G E 8 L 0 l 0 Z W 1 U e X B l P j x J d G V t U G F 0 a D 5 T Z W N 0 a W 9 u M S 9 E U T Z h L 0 F u b n V h b F J l c G 9 y d F 9 T Y 2 h l b W E 8 L 0 l 0 Z W 1 Q Y X R o P j w v S X R l b U x v Y 2 F 0 a W 9 u P j x T d G F i b G V F b n R y a W V z I C 8 + P C 9 J d G V t P j x J d G V t P j x J d G V t T G 9 j Y X R p b 2 4 + P E l 0 Z W 1 U e X B l P k Z v c m 1 1 b G E 8 L 0 l 0 Z W 1 U e X B l P j x J d G V t U G F 0 a D 5 T Z W N 0 a W 9 u M S 9 E U T Z h L 0 R R N m F f V G F i b G U 8 L 0 l 0 Z W 1 Q Y X R o P j w v S X R l b U x v Y 2 F 0 a W 9 u P j x T d G F i b G V F b n R y a W V z I C 8 + P C 9 J d G V t P j x J d G V t P j x J d G V t T G 9 j Y X R p b 2 4 + P E l 0 Z W 1 U e X B l P k Z v c m 1 1 b G E 8 L 0 l 0 Z W 1 U e X B l P j x J d G V t U G F 0 a D 5 T Z W N 0 a W 9 u M S 9 E U T Z h L 1 N v c n R l Z C U y M F J v d 3 M 8 L 0 l 0 Z W 1 Q Y X R o P j w v S X R l b U x v Y 2 F 0 a W 9 u P j x T d G F i b G V F b n R y a W V z I C 8 + P C 9 J d G V t P j x J d G V t P j x J d G V t T G 9 j Y X R p b 2 4 + P E l 0 Z W 1 U e X B l P k Z v c m 1 1 b G E 8 L 0 l 0 Z W 1 U e X B l P j x J d G V t U G F 0 a D 5 T Z W N 0 a W 9 u M S 9 E U T Z h L 1 J l b W 9 2 Z W Q l M j B D b 2 x 1 b W 5 z P C 9 J d G V t U G F 0 a D 4 8 L 0 l 0 Z W 1 M b 2 N h d G l v b j 4 8 U 3 R h Y m x l R W 5 0 c m l l c y A v P j w v S X R l b T 4 8 S X R l b T 4 8 S X R l b U x v Y 2 F 0 a W 9 u P j x J d G V t V H l w Z T 5 G b 3 J t d W x h P C 9 J d G V t V H l w Z T 4 8 S X R l b V B h d G g + U 2 V j d G l v b j E v R F E 2 Y 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Z i I i A v P j x F b n R y e S B U e X B l P S J G a W x s Z W R D b 2 1 w b G V 0 Z V J l c 3 V s d F R v V 2 9 y a 3 N o Z W V 0 I i B W Y W x 1 Z T 0 i b D E i I C 8 + P E V u d H J 5 I F R 5 c G U 9 I l J l Y 2 9 2 Z X J 5 V G F y Z 2 V 0 U 2 h l Z X Q i I F Z h b H V l P S J z U 2 h l Z X Q z I i A v P j x F b n R y e S B U e X B l P S J S Z W N v d m V y e V R h c m d l d E N v b H V t b i I g V m F s d W U 9 I m w x I i A v P j x F b n R y e S B U e X B l P S J S Z W N v d m V y e V R h c m d l d F J v d y I g V m F s d W U 9 I m w x I i A v P j x F b n R y e S B U e X B l P S J G a W x s Q 2 9 s d W 1 u T m F t Z X M i I F Z h b H V l P S J z W y Z x d W 9 0 O 1 Z h c m l h Y m x l R 3 J v d X A m c X V v d D s s J n F 1 b 3 Q 7 V m F y a W F i b G U 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E N v b H V t b l R 5 c G V z I i B W Y W x 1 Z T 0 i c 0 J n W U N B Z 1 F D Q k F J R U F n U T 0 i I C 8 + P E V u d H J 5 I F R 5 c G U 9 I k Z p b G x M Y X N 0 V X B k Y X R l Z C I g V m F s d W U 9 I m Q y M D I w L T E x L T M w V D E 1 O j U x O j M x L j U 4 M z Y w O D Z a I i A v P j x F b n R y e S B U e X B l P S J G a W x s R X J y b 3 J D b 3 V u d C I g V m F s d W U 9 I m w w I i A v P j x F b n R y e S B U e X B l P S J G a W x s R X J y b 3 J D b 2 R l I i B W Y W x 1 Z T 0 i c 1 V u a 2 5 v d 2 4 i I C 8 + P E V u d H J 5 I F R 5 c G U 9 I k Z p b G x D b 3 V u d C I g V m F s d W U 9 I m w x N y I g L z 4 8 R W 5 0 c n k g V H l w Z T 0 i U X V l c n l J R C I g V m F s d W U 9 I n M 5 N j V i M D d l O C 1 j Z G U 4 L T R j M D I t O D c 2 M C 0 x N m M 3 M z F i Z m J h M T U 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E 2 Y i 5 7 V m F y a W F i b G V H c m 9 1 c C w x f S Z x d W 9 0 O y w m c X V v d D t P Z G J j L k R h d G F T b 3 V y Y 2 V c X C 8 x L 2 R z b j 1 Q S U N B T m V 0 L 1 B J Q 0 F O Z X Q v Q W 5 u d W F s U m V w b 3 J 0 L 0 R R N m I u e 1 Z h c m l h Y m x l L D J 9 J n F 1 b 3 Q 7 L C Z x d W 9 0 O 0 9 k Y m M u R G F 0 Y V N v d X J j Z V x c L z E v Z H N u P V B J Q 0 F O Z X Q v U E l D Q U 5 l d C 9 B b m 5 1 Y W x S Z X B v c n Q v R F E 2 Y i 5 7 T n V t Y m V y I G 9 m I G V 4 c G V j d G V k I G R h d G E g a X R l b X M s M 3 0 m c X V v d D s s J n F 1 b 3 Q 7 T 2 R i Y y 5 E Y X R h U 2 9 1 c m N l X F w v M S 9 k c 2 4 9 U E l D Q U 5 l d C 9 Q S U N B T m V 0 L 0 F u b n V h b F J l c G 9 y d C 9 E U T Z i L n t D b 2 1 w b G V 0 Z S B h b m Q g d m F s a W Q s N H 0 m c X V v d D s s J n F 1 b 3 Q 7 T 2 R i Y y 5 E Y X R h U 2 9 1 c m N l X F w v M S 9 k c 2 4 9 U E l D Q U 5 l d C 9 Q S U N B T m V 0 L 0 F u b n V h b F J l c G 9 y d C 9 E U T Z i L n t D b 2 1 w b G V 0 Z S B h b m Q g d m F s a W Q g K C U p L D V 9 J n F 1 b 3 Q 7 L C Z x d W 9 0 O 0 9 k Y m M u R G F 0 Y V N v d X J j Z V x c L z E v Z H N u P V B J Q 0 F O Z X Q v U E l D Q U 5 l d C 9 B b m 5 1 Y W x S Z X B v c n Q v R F E 2 Y i 5 7 V W 5 y Z X N v b H Z l Z C B 2 Y W x p Z G F 0 a W 9 u I H F 1 Z X J p Z X M s N n 0 m c X V v d D s s J n F 1 b 3 Q 7 T 2 R i Y y 5 E Y X R h U 2 9 1 c m N l X F w v M S 9 k c 2 4 9 U E l D Q U 5 l d C 9 Q S U N B T m V 0 L 0 F u b n V h b F J l c G 9 y d C 9 E U T Z i L n t V b n J l c 2 9 s d m V k I H Z h b G l k Y X R p b 2 4 g c X V l c m l l c y A o J S k s N 3 0 m c X V v d D s s J n F 1 b 3 Q 7 T 2 R i Y y 5 E Y X R h U 2 9 1 c m N l X F w v M S 9 k c 2 4 9 U E l D Q U 5 l d C 9 Q S U N B T m V 0 L 0 F u b n V h b F J l c G 9 y d C 9 E U T Z i L n t C b G F u a y B m a W V s Z C w 4 f S Z x d W 9 0 O y w m c X V v d D t P Z G J j L k R h d G F T b 3 V y Y 2 V c X C 8 x L 2 R z b j 1 Q S U N B T m V 0 L 1 B J Q 0 F O Z X Q v Q W 5 u d W F s U m V w b 3 J 0 L 0 R R N m I u e 0 J s Y W 5 r I G Z p Z W x k I C g l K S w 5 f S Z x d W 9 0 O y w m c X V v d D t P Z G J j L k R h d G F T b 3 V y Y 2 V c X C 8 x L 2 R z b j 1 Q S U N B T m V 0 L 1 B J Q 0 F O Z X Q v Q W 5 u d W F s U m V w b 3 J 0 L 0 R R N m I u e 0 1 p c 3 N p b m c g d m F s d W U g L S B F e H B s Y W l u Y X R p b 2 4 g Z 2 l 2 Z W 4 s M T B 9 J n F 1 b 3 Q 7 L C Z x d W 9 0 O 0 9 k Y m M u R G F 0 Y V N v d X J j Z V x c L z E v Z H N u P V B J Q 0 F O Z X Q v U E l D Q U 5 l d C 9 B b m 5 1 Y W x S Z X B v c n Q v R F E 2 Y i 5 7 T W l z c 2 l u Z y B 2 Y W x 1 Z S A t I E V 4 c G x h a W 5 h d G l v b i B n a X Z l b i A o J S k s M T F 9 J n F 1 b 3 Q 7 X S w m c X V v d D t D b 2 x 1 b W 5 D b 3 V u d C Z x d W 9 0 O z o x M S w m c X V v d D t L Z X l D b 2 x 1 b W 5 O Y W 1 l c y Z x d W 9 0 O z p b X S w m c X V v d D t D b 2 x 1 b W 5 J Z G V u d G l 0 a W V z J n F 1 b 3 Q 7 O l s m c X V v d D t P Z G J j L k R h d G F T b 3 V y Y 2 V c X C 8 x L 2 R z b j 1 Q S U N B T m V 0 L 1 B J Q 0 F O Z X Q v Q W 5 u d W F s U m V w b 3 J 0 L 0 R R N m I u e 1 Z h c m l h Y m x l R 3 J v d X A s M X 0 m c X V v d D s s J n F 1 b 3 Q 7 T 2 R i Y y 5 E Y X R h U 2 9 1 c m N l X F w v M S 9 k c 2 4 9 U E l D Q U 5 l d C 9 Q S U N B T m V 0 L 0 F u b n V h b F J l c G 9 y d C 9 E U T Z i L n t W Y X J p Y W J s Z S w y f S Z x d W 9 0 O y w m c X V v d D t P Z G J j L k R h d G F T b 3 V y Y 2 V c X C 8 x L 2 R z b j 1 Q S U N B T m V 0 L 1 B J Q 0 F O Z X Q v Q W 5 u d W F s U m V w b 3 J 0 L 0 R R N m I u e 0 5 1 b W J l c i B v Z i B l e H B l Y 3 R l Z C B k Y X R h I G l 0 Z W 1 z L D N 9 J n F 1 b 3 Q 7 L C Z x d W 9 0 O 0 9 k Y m M u R G F 0 Y V N v d X J j Z V x c L z E v Z H N u P V B J Q 0 F O Z X Q v U E l D Q U 5 l d C 9 B b m 5 1 Y W x S Z X B v c n Q v R F E 2 Y i 5 7 Q 2 9 t c G x l d G U g Y W 5 k I H Z h b G l k L D R 9 J n F 1 b 3 Q 7 L C Z x d W 9 0 O 0 9 k Y m M u R G F 0 Y V N v d X J j Z V x c L z E v Z H N u P V B J Q 0 F O Z X Q v U E l D Q U 5 l d C 9 B b m 5 1 Y W x S Z X B v c n Q v R F E 2 Y i 5 7 Q 2 9 t c G x l d G U g Y W 5 k I H Z h b G l k I C g l K S w 1 f S Z x d W 9 0 O y w m c X V v d D t P Z G J j L k R h d G F T b 3 V y Y 2 V c X C 8 x L 2 R z b j 1 Q S U N B T m V 0 L 1 B J Q 0 F O Z X Q v Q W 5 u d W F s U m V w b 3 J 0 L 0 R R N m I u e 1 V u c m V z b 2 x 2 Z W Q g d m F s a W R h d G l v b i B x d W V y a W V z L D Z 9 J n F 1 b 3 Q 7 L C Z x d W 9 0 O 0 9 k Y m M u R G F 0 Y V N v d X J j Z V x c L z E v Z H N u P V B J Q 0 F O Z X Q v U E l D Q U 5 l d C 9 B b m 5 1 Y W x S Z X B v c n Q v R F E 2 Y i 5 7 V W 5 y Z X N v b H Z l Z C B 2 Y W x p Z G F 0 a W 9 u I H F 1 Z X J p Z X M g K C U p L D d 9 J n F 1 b 3 Q 7 L C Z x d W 9 0 O 0 9 k Y m M u R G F 0 Y V N v d X J j Z V x c L z E v Z H N u P V B J Q 0 F O Z X Q v U E l D Q U 5 l d C 9 B b m 5 1 Y W x S Z X B v c n Q v R F E 2 Y i 5 7 Q m x h b m s g Z m l l b G Q s O H 0 m c X V v d D s s J n F 1 b 3 Q 7 T 2 R i Y y 5 E Y X R h U 2 9 1 c m N l X F w v M S 9 k c 2 4 9 U E l D Q U 5 l d C 9 Q S U N B T m V 0 L 0 F u b n V h b F J l c G 9 y d C 9 E U T Z i L n t C b G F u a y B m a W V s Z C A o J S k s O X 0 m c X V v d D s s J n F 1 b 3 Q 7 T 2 R i Y y 5 E Y X R h U 2 9 1 c m N l X F w v M S 9 k c 2 4 9 U E l D Q U 5 l d C 9 Q S U N B T m V 0 L 0 F u b n V h b F J l c G 9 y d C 9 E U T Z i L n t N a X N z a W 5 n I H Z h b H V l I C 0 g R X h w b G F p b m F 0 a W 9 u I G d p d m V u L D E w f S Z x d W 9 0 O y w m c X V v d D t P Z G J j L k R h d G F T b 3 V y Y 2 V c X C 8 x L 2 R z b j 1 Q S U N B T m V 0 L 1 B J Q 0 F O Z X Q v Q W 5 u d W F s U m V w b 3 J 0 L 0 R R N m I u e 0 1 p c 3 N p b m c g d m F s d W U g L S B F e H B s Y W l u Y X R p b 2 4 g Z 2 l 2 Z W 4 g K C U p L D E x f S Z x d W 9 0 O 1 0 s J n F 1 b 3 Q 7 U m V s Y X R p b 2 5 z a G l w S W 5 m b y Z x d W 9 0 O z p b X X 0 i I C 8 + P C 9 T d G F i b G V F b n R y a W V z P j w v S X R l b T 4 8 S X R l b T 4 8 S X R l b U x v Y 2 F 0 a W 9 u P j x J d G V t V H l w Z T 5 G b 3 J t d W x h P C 9 J d G V t V H l w Z T 4 8 S X R l b V B h d G g + U 2 V j d G l v b j E v R F E 2 Y i 9 T b 3 V y Y 2 U 8 L 0 l 0 Z W 1 Q Y X R o P j w v S X R l b U x v Y 2 F 0 a W 9 u P j x T d G F i b G V F b n R y a W V z I C 8 + P C 9 J d G V t P j x J d G V t P j x J d G V t T G 9 j Y X R p b 2 4 + P E l 0 Z W 1 U e X B l P k Z v c m 1 1 b G E 8 L 0 l 0 Z W 1 U e X B l P j x J d G V t U G F 0 a D 5 T Z W N 0 a W 9 u M S 9 E U T Z i L 1 B J Q 0 F O Z X R f R G F 0 Y W J h c 2 U 8 L 0 l 0 Z W 1 Q Y X R o P j w v S X R l b U x v Y 2 F 0 a W 9 u P j x T d G F i b G V F b n R y a W V z I C 8 + P C 9 J d G V t P j x J d G V t P j x J d G V t T G 9 j Y X R p b 2 4 + P E l 0 Z W 1 U e X B l P k Z v c m 1 1 b G E 8 L 0 l 0 Z W 1 U e X B l P j x J d G V t U G F 0 a D 5 T Z W N 0 a W 9 u M S 9 E U T Z i L 0 F u b n V h b F J l c G 9 y d F 9 T Y 2 h l b W E 8 L 0 l 0 Z W 1 Q Y X R o P j w v S X R l b U x v Y 2 F 0 a W 9 u P j x T d G F i b G V F b n R y a W V z I C 8 + P C 9 J d G V t P j x J d G V t P j x J d G V t T G 9 j Y X R p b 2 4 + P E l 0 Z W 1 U e X B l P k Z v c m 1 1 b G E 8 L 0 l 0 Z W 1 U e X B l P j x J d G V t U G F 0 a D 5 T Z W N 0 a W 9 u M S 9 E U T Z i L 0 R R N m J f V G F i b G U 8 L 0 l 0 Z W 1 Q Y X R o P j w v S X R l b U x v Y 2 F 0 a W 9 u P j x T d G F i b G V F b n R y a W V z I C 8 + P C 9 J d G V t P j x J d G V t P j x J d G V t T G 9 j Y X R p b 2 4 + P E l 0 Z W 1 U e X B l P k Z v c m 1 1 b G E 8 L 0 l 0 Z W 1 U e X B l P j x J d G V t U G F 0 a D 5 T Z W N 0 a W 9 u M S 9 E U T Z i L 1 N v c n R l Z C U y M F J v d 3 M 8 L 0 l 0 Z W 1 Q Y X R o P j w v S X R l b U x v Y 2 F 0 a W 9 u P j x T d G F i b G V F b n R y a W V z I C 8 + P C 9 J d G V t P j x J d G V t P j x J d G V t T G 9 j Y X R p b 2 4 + P E l 0 Z W 1 U e X B l P k Z v c m 1 1 b G E 8 L 0 l 0 Z W 1 U e X B l P j x J d G V t U G F 0 a D 5 T Z W N 0 a W 9 u M S 9 E U T Z i L 1 J l b W 9 2 Z W Q l M j B D b 2 x 1 b W 5 z P C 9 J d G V t U G F 0 a D 4 8 L 0 l 0 Z W 1 M b 2 N h d G l v b j 4 8 U 3 R h Y m x l R W 5 0 c m l l c y A v P j w v S X R l b T 4 8 S X R l b T 4 8 S X R l b U x v Y 2 F 0 a W 9 u P j x J d G V t V H l w Z T 5 G b 3 J t d W x h P C 9 J d G V t V H l w Z T 4 8 S X R l b V B h d G g + U 2 V j d G l v b j E v R F E 2 Y 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Z j 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G a W x s Q 2 9 1 b n Q i I F Z h b H V l P S J s O D k i I C 8 + P E V u d H J 5 I F R 5 c G U 9 I k Z p b G x F c n J v c k N v Z G U i I F Z h b H V l P S J z V W 5 r b m 9 3 b i I g L z 4 8 R W 5 0 c n k g V H l w Z T 0 i R m l s b E V y c m 9 y Q 2 9 1 b n Q i I F Z h b H V l P S J s M C I g L z 4 8 R W 5 0 c n k g V H l w Z T 0 i R m l s b E x h c 3 R V c G R h d G V k I i B W Y W x 1 Z T 0 i Z D I w M j A t M T A t M j l U M T Y 6 M T E 6 N D A u M z k x M T k 5 N V o i I C 8 + P E V u d H J 5 I F R 5 c G U 9 I k Z p b G x D b 2 x 1 b W 5 U e X B l c y I g V m F s d W U 9 I n N C Z 1 l D Q W d R Q 0 J B S U V B Z 1 E 9 I i A v P j x F b n R y e S B U e X B l P S J G a W x s Q 2 9 s d W 1 u T m F t Z X M i I F Z h b H V l P S J z W y Z x d W 9 0 O 1 Z h c m l h Y m x l R 3 J v d X A m c X V v d D s s J n F 1 b 3 Q 7 V m F y a W F i b G U 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X V l c n l J R C I g V m F s d W U 9 I n M x M D d j M 2 Q 5 M i 0 z Y j R j L T Q y O W E t Y m E 2 M i 0 2 Y T I 5 N D B h Y T Y 5 M 2 Q 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E 2 Y y 5 7 V m F y a W F i b G V H c m 9 1 c C w x f S Z x d W 9 0 O y w m c X V v d D t P Z G J j L k R h d G F T b 3 V y Y 2 V c X C 8 x L 2 R z b j 1 Q S U N B T m V 0 L 1 B J Q 0 F O Z X Q v Q W 5 u d W F s U m V w b 3 J 0 L 0 R R N m M u e 1 Z h c m l h Y m x l L D J 9 J n F 1 b 3 Q 7 L C Z x d W 9 0 O 0 9 k Y m M u R G F 0 Y V N v d X J j Z V x c L z E v Z H N u P V B J Q 0 F O Z X Q v U E l D Q U 5 l d C 9 B b m 5 1 Y W x S Z X B v c n Q v R F E 2 Y y 5 7 T n V t Y m V y I G 9 m I G V 4 c G V j d G V k I G R h d G E g a X R l b X M s M 3 0 m c X V v d D s s J n F 1 b 3 Q 7 T 2 R i Y y 5 E Y X R h U 2 9 1 c m N l X F w v M S 9 k c 2 4 9 U E l D Q U 5 l d C 9 Q S U N B T m V 0 L 0 F u b n V h b F J l c G 9 y d C 9 E U T Z j L n t D b 2 1 w b G V 0 Z S B h b m Q g d m F s a W Q s N H 0 m c X V v d D s s J n F 1 b 3 Q 7 T 2 R i Y y 5 E Y X R h U 2 9 1 c m N l X F w v M S 9 k c 2 4 9 U E l D Q U 5 l d C 9 Q S U N B T m V 0 L 0 F u b n V h b F J l c G 9 y d C 9 E U T Z j L n t D b 2 1 w b G V 0 Z S B h b m Q g d m F s a W Q g K C U p L D V 9 J n F 1 b 3 Q 7 L C Z x d W 9 0 O 0 9 k Y m M u R G F 0 Y V N v d X J j Z V x c L z E v Z H N u P V B J Q 0 F O Z X Q v U E l D Q U 5 l d C 9 B b m 5 1 Y W x S Z X B v c n Q v R F E 2 Y y 5 7 V W 5 y Z X N v b H Z l Z C B 2 Y W x p Z G F 0 a W 9 u I H F 1 Z X J p Z X M s N n 0 m c X V v d D s s J n F 1 b 3 Q 7 T 2 R i Y y 5 E Y X R h U 2 9 1 c m N l X F w v M S 9 k c 2 4 9 U E l D Q U 5 l d C 9 Q S U N B T m V 0 L 0 F u b n V h b F J l c G 9 y d C 9 E U T Z j L n t V b n J l c 2 9 s d m V k I H Z h b G l k Y X R p b 2 4 g c X V l c m l l c y A o J S k s N 3 0 m c X V v d D s s J n F 1 b 3 Q 7 T 2 R i Y y 5 E Y X R h U 2 9 1 c m N l X F w v M S 9 k c 2 4 9 U E l D Q U 5 l d C 9 Q S U N B T m V 0 L 0 F u b n V h b F J l c G 9 y d C 9 E U T Z j L n t C b G F u a y B m a W V s Z C w 4 f S Z x d W 9 0 O y w m c X V v d D t P Z G J j L k R h d G F T b 3 V y Y 2 V c X C 8 x L 2 R z b j 1 Q S U N B T m V 0 L 1 B J Q 0 F O Z X Q v Q W 5 u d W F s U m V w b 3 J 0 L 0 R R N m M u e 0 J s Y W 5 r I G Z p Z W x k I C g l K S w 5 f S Z x d W 9 0 O y w m c X V v d D t P Z G J j L k R h d G F T b 3 V y Y 2 V c X C 8 x L 2 R z b j 1 Q S U N B T m V 0 L 1 B J Q 0 F O Z X Q v Q W 5 u d W F s U m V w b 3 J 0 L 0 R R N m M u e 0 1 p c 3 N p b m c g d m F s d W U g L S B F e H B s Y W l u Y X R p b 2 4 g Z 2 l 2 Z W 4 s M T B 9 J n F 1 b 3 Q 7 L C Z x d W 9 0 O 0 9 k Y m M u R G F 0 Y V N v d X J j Z V x c L z E v Z H N u P V B J Q 0 F O Z X Q v U E l D Q U 5 l d C 9 B b m 5 1 Y W x S Z X B v c n Q v R F E 2 Y y 5 7 T W l z c 2 l u Z y B 2 Y W x 1 Z S A t I E V 4 c G x h a W 5 h d G l v b i B n a X Z l b i A o J S k s M T F 9 J n F 1 b 3 Q 7 X S w m c X V v d D t D b 2 x 1 b W 5 D b 3 V u d C Z x d W 9 0 O z o x M S w m c X V v d D t L Z X l D b 2 x 1 b W 5 O Y W 1 l c y Z x d W 9 0 O z p b X S w m c X V v d D t D b 2 x 1 b W 5 J Z G V u d G l 0 a W V z J n F 1 b 3 Q 7 O l s m c X V v d D t P Z G J j L k R h d G F T b 3 V y Y 2 V c X C 8 x L 2 R z b j 1 Q S U N B T m V 0 L 1 B J Q 0 F O Z X Q v Q W 5 u d W F s U m V w b 3 J 0 L 0 R R N m M u e 1 Z h c m l h Y m x l R 3 J v d X A s M X 0 m c X V v d D s s J n F 1 b 3 Q 7 T 2 R i Y y 5 E Y X R h U 2 9 1 c m N l X F w v M S 9 k c 2 4 9 U E l D Q U 5 l d C 9 Q S U N B T m V 0 L 0 F u b n V h b F J l c G 9 y d C 9 E U T Z j L n t W Y X J p Y W J s Z S w y f S Z x d W 9 0 O y w m c X V v d D t P Z G J j L k R h d G F T b 3 V y Y 2 V c X C 8 x L 2 R z b j 1 Q S U N B T m V 0 L 1 B J Q 0 F O Z X Q v Q W 5 u d W F s U m V w b 3 J 0 L 0 R R N m M u e 0 5 1 b W J l c i B v Z i B l e H B l Y 3 R l Z C B k Y X R h I G l 0 Z W 1 z L D N 9 J n F 1 b 3 Q 7 L C Z x d W 9 0 O 0 9 k Y m M u R G F 0 Y V N v d X J j Z V x c L z E v Z H N u P V B J Q 0 F O Z X Q v U E l D Q U 5 l d C 9 B b m 5 1 Y W x S Z X B v c n Q v R F E 2 Y y 5 7 Q 2 9 t c G x l d G U g Y W 5 k I H Z h b G l k L D R 9 J n F 1 b 3 Q 7 L C Z x d W 9 0 O 0 9 k Y m M u R G F 0 Y V N v d X J j Z V x c L z E v Z H N u P V B J Q 0 F O Z X Q v U E l D Q U 5 l d C 9 B b m 5 1 Y W x S Z X B v c n Q v R F E 2 Y y 5 7 Q 2 9 t c G x l d G U g Y W 5 k I H Z h b G l k I C g l K S w 1 f S Z x d W 9 0 O y w m c X V v d D t P Z G J j L k R h d G F T b 3 V y Y 2 V c X C 8 x L 2 R z b j 1 Q S U N B T m V 0 L 1 B J Q 0 F O Z X Q v Q W 5 u d W F s U m V w b 3 J 0 L 0 R R N m M u e 1 V u c m V z b 2 x 2 Z W Q g d m F s a W R h d G l v b i B x d W V y a W V z L D Z 9 J n F 1 b 3 Q 7 L C Z x d W 9 0 O 0 9 k Y m M u R G F 0 Y V N v d X J j Z V x c L z E v Z H N u P V B J Q 0 F O Z X Q v U E l D Q U 5 l d C 9 B b m 5 1 Y W x S Z X B v c n Q v R F E 2 Y y 5 7 V W 5 y Z X N v b H Z l Z C B 2 Y W x p Z G F 0 a W 9 u I H F 1 Z X J p Z X M g K C U p L D d 9 J n F 1 b 3 Q 7 L C Z x d W 9 0 O 0 9 k Y m M u R G F 0 Y V N v d X J j Z V x c L z E v Z H N u P V B J Q 0 F O Z X Q v U E l D Q U 5 l d C 9 B b m 5 1 Y W x S Z X B v c n Q v R F E 2 Y y 5 7 Q m x h b m s g Z m l l b G Q s O H 0 m c X V v d D s s J n F 1 b 3 Q 7 T 2 R i Y y 5 E Y X R h U 2 9 1 c m N l X F w v M S 9 k c 2 4 9 U E l D Q U 5 l d C 9 Q S U N B T m V 0 L 0 F u b n V h b F J l c G 9 y d C 9 E U T Z j L n t C b G F u a y B m a W V s Z C A o J S k s O X 0 m c X V v d D s s J n F 1 b 3 Q 7 T 2 R i Y y 5 E Y X R h U 2 9 1 c m N l X F w v M S 9 k c 2 4 9 U E l D Q U 5 l d C 9 Q S U N B T m V 0 L 0 F u b n V h b F J l c G 9 y d C 9 E U T Z j L n t N a X N z a W 5 n I H Z h b H V l I C 0 g R X h w b G F p b m F 0 a W 9 u I G d p d m V u L D E w f S Z x d W 9 0 O y w m c X V v d D t P Z G J j L k R h d G F T b 3 V y Y 2 V c X C 8 x L 2 R z b j 1 Q S U N B T m V 0 L 1 B J Q 0 F O Z X Q v Q W 5 u d W F s U m V w b 3 J 0 L 0 R R N m M u e 0 1 p c 3 N p b m c g d m F s d W U g L S B F e H B s Y W l u Y X R p b 2 4 g Z 2 l 2 Z W 4 g K C U p L D E x f S Z x d W 9 0 O 1 0 s J n F 1 b 3 Q 7 U m V s Y X R p b 2 5 z a G l w S W 5 m b y Z x d W 9 0 O z p b X X 0 i I C 8 + P C 9 T d G F i b G V F b n R y a W V z P j w v S X R l b T 4 8 S X R l b T 4 8 S X R l b U x v Y 2 F 0 a W 9 u P j x J d G V t V H l w Z T 5 G b 3 J t d W x h P C 9 J d G V t V H l w Z T 4 8 S X R l b V B h d G g + U 2 V j d G l v b j E v R F E 2 Y y 9 T b 3 V y Y 2 U 8 L 0 l 0 Z W 1 Q Y X R o P j w v S X R l b U x v Y 2 F 0 a W 9 u P j x T d G F i b G V F b n R y a W V z I C 8 + P C 9 J d G V t P j x J d G V t P j x J d G V t T G 9 j Y X R p b 2 4 + P E l 0 Z W 1 U e X B l P k Z v c m 1 1 b G E 8 L 0 l 0 Z W 1 U e X B l P j x J d G V t U G F 0 a D 5 T Z W N 0 a W 9 u M S 9 E U T Z j L 1 B J Q 0 F O Z X R f R G F 0 Y W J h c 2 U 8 L 0 l 0 Z W 1 Q Y X R o P j w v S X R l b U x v Y 2 F 0 a W 9 u P j x T d G F i b G V F b n R y a W V z I C 8 + P C 9 J d G V t P j x J d G V t P j x J d G V t T G 9 j Y X R p b 2 4 + P E l 0 Z W 1 U e X B l P k Z v c m 1 1 b G E 8 L 0 l 0 Z W 1 U e X B l P j x J d G V t U G F 0 a D 5 T Z W N 0 a W 9 u M S 9 E U T Z j L 0 F u b n V h b F J l c G 9 y d F 9 T Y 2 h l b W E 8 L 0 l 0 Z W 1 Q Y X R o P j w v S X R l b U x v Y 2 F 0 a W 9 u P j x T d G F i b G V F b n R y a W V z I C 8 + P C 9 J d G V t P j x J d G V t P j x J d G V t T G 9 j Y X R p b 2 4 + P E l 0 Z W 1 U e X B l P k Z v c m 1 1 b G E 8 L 0 l 0 Z W 1 U e X B l P j x J d G V t U G F 0 a D 5 T Z W N 0 a W 9 u M S 9 E U T Z j L 0 R R N m N f V G F i b G U 8 L 0 l 0 Z W 1 Q Y X R o P j w v S X R l b U x v Y 2 F 0 a W 9 u P j x T d G F i b G V F b n R y a W V z I C 8 + P C 9 J d G V t P j x J d G V t P j x J d G V t T G 9 j Y X R p b 2 4 + P E l 0 Z W 1 U e X B l P k Z v c m 1 1 b G E 8 L 0 l 0 Z W 1 U e X B l P j x J d G V t U G F 0 a D 5 T Z W N 0 a W 9 u M S 9 E U T Z j L 1 N v c n R l Z C U y M F J v d 3 M 8 L 0 l 0 Z W 1 Q Y X R o P j w v S X R l b U x v Y 2 F 0 a W 9 u P j x T d G F i b G V F b n R y a W V z I C 8 + P C 9 J d G V t P j x J d G V t P j x J d G V t T G 9 j Y X R p b 2 4 + P E l 0 Z W 1 U e X B l P k Z v c m 1 1 b G E 8 L 0 l 0 Z W 1 U e X B l P j x J d G V t U G F 0 a D 5 T Z W N 0 a W 9 u M S 9 E U T Z j L 1 J l b W 9 2 Z W Q l M j B D b 2 x 1 b W 5 z P C 9 J d G V t U G F 0 a D 4 8 L 0 l 0 Z W 1 M b 2 N h d G l v b j 4 8 U 3 R h Y m x l R W 5 0 c m l l c y A v P j w v S X R l b T 4 8 S X R l b T 4 8 S X R l b U x v Y 2 F 0 a W 9 u P j x J d G V t V H l w Z T 5 G b 3 J t d W x h P C 9 J d G V t V H l w Z T 4 8 S X R l b V B h d G g + U 2 V j d G l v b j E v R F E 5 Y 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l h 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Q 2 9 1 b n Q i I F Z h b H V l P S J s M z I i I C 8 + P E V u d H J 5 I F R 5 c G U 9 I k Z p b G x F c n J v c k N v Z G U i I F Z h b H V l P S J z V W 5 r b m 9 3 b i I g L z 4 8 R W 5 0 c n k g V H l w Z T 0 i R m l s b E V y c m 9 y Q 2 9 1 b n Q i I F Z h b H V l P S J s M C I g L z 4 8 R W 5 0 c n k g V H l w Z T 0 i R m l s b E x h c 3 R V c G R h d G V k I i B W Y W x 1 Z T 0 i Z D I w M j A t M T A t M j l U M T Y 6 M T E 6 N D A u N z E x M D I 4 M F o i I C 8 + P E V u d H J 5 I F R 5 c G U 9 I k Z p b G x D b 2 x 1 b W 5 U e X B l c y I g V m F s d W U 9 I n N C Z 0 l D Q k F J R U F n U U N C Q T 0 9 I i A v P j x F b n R y e S B U e X B l P S J G a W x s Q 2 9 s d W 1 u T m F t Z X M i I F Z h b H V l P S J z W y Z x d W 9 0 O 0 9 y Z 2 F u a X N h d G l v b i Z x d W 9 0 O y w m c X V v d D t O d W 1 i Z X I g b 2 Y g Z X h w Z W N 0 Z W Q g Z G F 0 Y S B p d G V t c y Z x d W 9 0 O y w m c X V v d D t D b 2 1 w b G V 0 Z S B h b m Q g d m F s a W Q m c X V v d D s s J n F 1 b 3 Q 7 Q 2 9 t c G x l d G U g Y W 5 k I H Z h b G l k I C g l K S Z x d W 9 0 O y w m c X V v d D t V b n J l c 2 9 s d m V k I H Z h b G l k Y X R p b 2 4 g c X V l c m l l c y Z x d W 9 0 O y w m c X V v d D t V b n J l c 2 9 s d m V k I H Z h b G l k Y X R p b 2 4 g c X V l c m l l c y A o J S k m c X V v d D s s J n F 1 b 3 Q 7 Q m x h b m s g Z m l l b G Q m c X V v d D s s J n F 1 b 3 Q 7 Q m x h b m s g Z m l l b G Q g K C U p J n F 1 b 3 Q 7 L C Z x d W 9 0 O 0 1 p c 3 N p b m c g d m F s d W U g L S B F e H B s Y W l u Y X R p b 2 4 g Z 2 l 2 Z W 4 m c X V v d D s s J n F 1 b 3 Q 7 T W l z c 2 l u Z y B 2 Y W x 1 Z S A t I E V 4 c G x h a W 5 h d G l v b i B n a X Z l b i A o J S k m c X V v d D t d I i A v P j x F b n R y e S B U e X B l P S J G a W x s U 3 R h d H V z I i B W Y W x 1 Z T 0 i c 0 N v b X B s Z X R l I i A v P j x F b n R y e S B U e X B l P S J R d W V y e U l E I i B W Y W x 1 Z T 0 i c z Y x Z W N k M T V j L W U x Y z k t N D k w N C 1 h N 2 N k L T d h M W Q z M D Q 3 N W N l N i 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T 2 R i Y y 5 E Y X R h U 2 9 1 c m N l X F w v M S 9 k c 2 4 9 U E l D Q U 5 l d C 9 Q S U N B T m V 0 L 0 F u b n V h b F J l c G 9 y d C 9 E U T l h L n t P c m d h b m l z Y X R p b 2 4 s M H 0 m c X V v d D s s J n F 1 b 3 Q 7 T 2 R i Y y 5 E Y X R h U 2 9 1 c m N l X F w v M S 9 k c 2 4 9 U E l D Q U 5 l d C 9 Q S U N B T m V 0 L 0 F u b n V h b F J l c G 9 y d C 9 E U T l h L n t O d W 1 i Z X I g b 2 Y g Z X h w Z W N 0 Z W Q g Z G F 0 Y S B p d G V t c y w x f S Z x d W 9 0 O y w m c X V v d D t P Z G J j L k R h d G F T b 3 V y Y 2 V c X C 8 x L 2 R z b j 1 Q S U N B T m V 0 L 1 B J Q 0 F O Z X Q v Q W 5 u d W F s U m V w b 3 J 0 L 0 R R O W E u e 0 N v b X B s Z X R l I G F u Z C B 2 Y W x p Z C w y f S Z x d W 9 0 O y w m c X V v d D t P Z G J j L k R h d G F T b 3 V y Y 2 V c X C 8 x L 2 R z b j 1 Q S U N B T m V 0 L 1 B J Q 0 F O Z X Q v Q W 5 u d W F s U m V w b 3 J 0 L 0 R R O W E u e 0 N v b X B s Z X R l I G F u Z C B 2 Y W x p Z C A o J S k s M 3 0 m c X V v d D s s J n F 1 b 3 Q 7 T 2 R i Y y 5 E Y X R h U 2 9 1 c m N l X F w v M S 9 k c 2 4 9 U E l D Q U 5 l d C 9 Q S U N B T m V 0 L 0 F u b n V h b F J l c G 9 y d C 9 E U T l h L n t V b n J l c 2 9 s d m V k I H Z h b G l k Y X R p b 2 4 g c X V l c m l l c y w 0 f S Z x d W 9 0 O y w m c X V v d D t P Z G J j L k R h d G F T b 3 V y Y 2 V c X C 8 x L 2 R z b j 1 Q S U N B T m V 0 L 1 B J Q 0 F O Z X Q v Q W 5 u d W F s U m V w b 3 J 0 L 0 R R O W E u e 1 V u c m V z b 2 x 2 Z W Q g d m F s a W R h d G l v b i B x d W V y a W V z I C g l K S w 1 f S Z x d W 9 0 O y w m c X V v d D t P Z G J j L k R h d G F T b 3 V y Y 2 V c X C 8 x L 2 R z b j 1 Q S U N B T m V 0 L 1 B J Q 0 F O Z X Q v Q W 5 u d W F s U m V w b 3 J 0 L 0 R R O W E u e 0 J s Y W 5 r I G Z p Z W x k L D Z 9 J n F 1 b 3 Q 7 L C Z x d W 9 0 O 0 9 k Y m M u R G F 0 Y V N v d X J j Z V x c L z E v Z H N u P V B J Q 0 F O Z X Q v U E l D Q U 5 l d C 9 B b m 5 1 Y W x S Z X B v c n Q v R F E 5 Y S 5 7 Q m x h b m s g Z m l l b G Q g K C U p L D d 9 J n F 1 b 3 Q 7 L C Z x d W 9 0 O 0 9 k Y m M u R G F 0 Y V N v d X J j Z V x c L z E v Z H N u P V B J Q 0 F O Z X Q v U E l D Q U 5 l d C 9 B b m 5 1 Y W x S Z X B v c n Q v R F E 5 Y S 5 7 T W l z c 2 l u Z y B 2 Y W x 1 Z S A t I E V 4 c G x h a W 5 h d G l v b i B n a X Z l b i w 4 f S Z x d W 9 0 O y w m c X V v d D t P Z G J j L k R h d G F T b 3 V y Y 2 V c X C 8 x L 2 R z b j 1 Q S U N B T m V 0 L 1 B J Q 0 F O Z X Q v Q W 5 u d W F s U m V w b 3 J 0 L 0 R R O W E u e 0 1 p c 3 N p b m c g d m F s d W U g L S B F e H B s Y W l u Y X R p b 2 4 g Z 2 l 2 Z W 4 g K C U p L D l 9 J n F 1 b 3 Q 7 X S w m c X V v d D t D b 2 x 1 b W 5 D b 3 V u d C Z x d W 9 0 O z o x M C w m c X V v d D t L Z X l D b 2 x 1 b W 5 O Y W 1 l c y Z x d W 9 0 O z p b X S w m c X V v d D t D b 2 x 1 b W 5 J Z G V u d G l 0 a W V z J n F 1 b 3 Q 7 O l s m c X V v d D t P Z G J j L k R h d G F T b 3 V y Y 2 V c X C 8 x L 2 R z b j 1 Q S U N B T m V 0 L 1 B J Q 0 F O Z X Q v Q W 5 u d W F s U m V w b 3 J 0 L 0 R R O W E u e 0 9 y Z 2 F u a X N h d G l v b i w w f S Z x d W 9 0 O y w m c X V v d D t P Z G J j L k R h d G F T b 3 V y Y 2 V c X C 8 x L 2 R z b j 1 Q S U N B T m V 0 L 1 B J Q 0 F O Z X Q v Q W 5 u d W F s U m V w b 3 J 0 L 0 R R O W E u e 0 5 1 b W J l c i B v Z i B l e H B l Y 3 R l Z C B k Y X R h I G l 0 Z W 1 z L D F 9 J n F 1 b 3 Q 7 L C Z x d W 9 0 O 0 9 k Y m M u R G F 0 Y V N v d X J j Z V x c L z E v Z H N u P V B J Q 0 F O Z X Q v U E l D Q U 5 l d C 9 B b m 5 1 Y W x S Z X B v c n Q v R F E 5 Y S 5 7 Q 2 9 t c G x l d G U g Y W 5 k I H Z h b G l k L D J 9 J n F 1 b 3 Q 7 L C Z x d W 9 0 O 0 9 k Y m M u R G F 0 Y V N v d X J j Z V x c L z E v Z H N u P V B J Q 0 F O Z X Q v U E l D Q U 5 l d C 9 B b m 5 1 Y W x S Z X B v c n Q v R F E 5 Y S 5 7 Q 2 9 t c G x l d G U g Y W 5 k I H Z h b G l k I C g l K S w z f S Z x d W 9 0 O y w m c X V v d D t P Z G J j L k R h d G F T b 3 V y Y 2 V c X C 8 x L 2 R z b j 1 Q S U N B T m V 0 L 1 B J Q 0 F O Z X Q v Q W 5 u d W F s U m V w b 3 J 0 L 0 R R O W E u e 1 V u c m V z b 2 x 2 Z W Q g d m F s a W R h d G l v b i B x d W V y a W V z L D R 9 J n F 1 b 3 Q 7 L C Z x d W 9 0 O 0 9 k Y m M u R G F 0 Y V N v d X J j Z V x c L z E v Z H N u P V B J Q 0 F O Z X Q v U E l D Q U 5 l d C 9 B b m 5 1 Y W x S Z X B v c n Q v R F E 5 Y S 5 7 V W 5 y Z X N v b H Z l Z C B 2 Y W x p Z G F 0 a W 9 u I H F 1 Z X J p Z X M g K C U p L D V 9 J n F 1 b 3 Q 7 L C Z x d W 9 0 O 0 9 k Y m M u R G F 0 Y V N v d X J j Z V x c L z E v Z H N u P V B J Q 0 F O Z X Q v U E l D Q U 5 l d C 9 B b m 5 1 Y W x S Z X B v c n Q v R F E 5 Y S 5 7 Q m x h b m s g Z m l l b G Q s N n 0 m c X V v d D s s J n F 1 b 3 Q 7 T 2 R i Y y 5 E Y X R h U 2 9 1 c m N l X F w v M S 9 k c 2 4 9 U E l D Q U 5 l d C 9 Q S U N B T m V 0 L 0 F u b n V h b F J l c G 9 y d C 9 E U T l h L n t C b G F u a y B m a W V s Z C A o J S k s N 3 0 m c X V v d D s s J n F 1 b 3 Q 7 T 2 R i Y y 5 E Y X R h U 2 9 1 c m N l X F w v M S 9 k c 2 4 9 U E l D Q U 5 l d C 9 Q S U N B T m V 0 L 0 F u b n V h b F J l c G 9 y d C 9 E U T l h L n t N a X N z a W 5 n I H Z h b H V l I C 0 g R X h w b G F p b m F 0 a W 9 u I G d p d m V u L D h 9 J n F 1 b 3 Q 7 L C Z x d W 9 0 O 0 9 k Y m M u R G F 0 Y V N v d X J j Z V x c L z E v Z H N u P V B J Q 0 F O Z X Q v U E l D Q U 5 l d C 9 B b m 5 1 Y W x S Z X B v c n Q v R F E 5 Y S 5 7 T W l z c 2 l u Z y B 2 Y W x 1 Z S A t I E V 4 c G x h a W 5 h d G l v b i B n a X Z l b i A o J S k s O X 0 m c X V v d D t d L C Z x d W 9 0 O 1 J l b G F 0 a W 9 u c 2 h p c E l u Z m 8 m c X V v d D s 6 W 1 1 9 I i A v P j w v U 3 R h Y m x l R W 5 0 c m l l c z 4 8 L 0 l 0 Z W 0 + P E l 0 Z W 0 + P E l 0 Z W 1 M b 2 N h d G l v b j 4 8 S X R l b V R 5 c G U + R m 9 y b X V s Y T w v S X R l b V R 5 c G U + P E l 0 Z W 1 Q Y X R o P l N l Y 3 R p b 2 4 x L 0 R R O W E v U 2 9 1 c m N l P C 9 J d G V t U G F 0 a D 4 8 L 0 l 0 Z W 1 M b 2 N h d G l v b j 4 8 U 3 R h Y m x l R W 5 0 c m l l c y A v P j w v S X R l b T 4 8 S X R l b T 4 8 S X R l b U x v Y 2 F 0 a W 9 u P j x J d G V t V H l w Z T 5 G b 3 J t d W x h P C 9 J d G V t V H l w Z T 4 8 S X R l b V B h d G g + U 2 V j d G l v b j E v R F E 5 Y S 9 Q S U N B T m V 0 X 0 R h d G F i Y X N l P C 9 J d G V t U G F 0 a D 4 8 L 0 l 0 Z W 1 M b 2 N h d G l v b j 4 8 U 3 R h Y m x l R W 5 0 c m l l c y A v P j w v S X R l b T 4 8 S X R l b T 4 8 S X R l b U x v Y 2 F 0 a W 9 u P j x J d G V t V H l w Z T 5 G b 3 J t d W x h P C 9 J d G V t V H l w Z T 4 8 S X R l b V B h d G g + U 2 V j d G l v b j E v R F E 5 Y S 9 B b m 5 1 Y W x S Z X B v c n R f U 2 N o Z W 1 h P C 9 J d G V t U G F 0 a D 4 8 L 0 l 0 Z W 1 M b 2 N h d G l v b j 4 8 U 3 R h Y m x l R W 5 0 c m l l c y A v P j w v S X R l b T 4 8 S X R l b T 4 8 S X R l b U x v Y 2 F 0 a W 9 u P j x J d G V t V H l w Z T 5 G b 3 J t d W x h P C 9 J d G V t V H l w Z T 4 8 S X R l b V B h d G g + U 2 V j d G l v b j E v R F E 5 Y S 9 E U T l h X 1 R h Y m x l P C 9 J d G V t U G F 0 a D 4 8 L 0 l 0 Z W 1 M b 2 N h d G l v b j 4 8 U 3 R h Y m x l R W 5 0 c m l l c y A v P j w v S X R l b T 4 8 S X R l b T 4 8 S X R l b U x v Y 2 F 0 a W 9 u P j x J d G V t V H l w Z T 5 G b 3 J t d W x h P C 9 J d G V t V H l w Z T 4 8 S X R l b V B h d G g + U 2 V j d G l v b j E v R F E 5 Y S 9 T b 3 J 0 Z W Q l M j B S b 3 d z P C 9 J d G V t U G F 0 a D 4 8 L 0 l 0 Z W 1 M b 2 N h d G l v b j 4 8 U 3 R h Y m x l R W 5 0 c m l l c y A v P j w v S X R l b T 4 8 S X R l b T 4 8 S X R l b U x v Y 2 F 0 a W 9 u P j x J d G V t V H l w Z T 5 G b 3 J t d W x h P C 9 J d G V t V H l w Z T 4 8 S X R l b V B h d G g + U 2 V j d G l v b j E v R F E 5 Y 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l i I i A v P j x F b n R y e S B U e X B l P S J G a W x s Z W R D b 2 1 w b G V 0 Z V J l c 3 V s d F R v V 2 9 y a 3 N o Z W V 0 I i B W Y W x 1 Z T 0 i b D E i I C 8 + P E V u d H J 5 I F R 5 c G U 9 I l J l Y 2 9 2 Z X J 5 V G F y Z 2 V 0 U 2 h l Z X Q i I F Z h b H V l P S J z U 2 h l Z X Q 2 I i A v P j x F b n R y e S B U e X B l P S J S Z W N v d m V y e V R h c m d l d E N v b H V t b i I g V m F s d W U 9 I m w x I i A v P j x F b n R y e S B U e X B l P S J S Z W N v d m V y e V R h c m d l d F J v d y I g V m F s d W U 9 I m w x I i A v P j x F b n R y e S B U e X B l P S J G a W x s R X J y b 3 J D b 2 R l I i B W Y W x 1 Z T 0 i c 1 V u a 2 5 v d 2 4 i I C 8 + P E V u d H J 5 I F R 5 c G U 9 I k Z p b G x F c n J v c k N v d W 5 0 I i B W Y W x 1 Z T 0 i b D A i I C 8 + P E V u d H J 5 I F R 5 c G U 9 I k Z p b G x M Y X N 0 V X B k Y X R l Z C I g V m F s d W U 9 I m Q y M D I w L T E x L T M w V D I z O j E w O j E z L j g 4 N D U 4 N T l a I i A v P j x F b n R y e S B U e X B l P S J G a W x s Q 2 9 s d W 1 u V H l w Z X M i I F Z h b H V l P S J z Q m d J Q 0 J B S U V B Z 1 F D Q k E 9 P S I g L z 4 8 R W 5 0 c n k g V H l w Z T 0 i R m l s b E N v b H V t b k 5 h b W V z I i B W Y W x 1 Z T 0 i c 1 s m c X V v d D t P c m d h b m l z Y X R p b 2 4 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X V l c n l J R C I g V m F s d W U 9 I n M 5 O D M w M 2 M 0 Z C 0 w M T c 4 L T R h Y j U t Y T Q 0 N i 0 2 M m F m Y z Y 2 N D V k M m U i I C 8 + P E V u d H J 5 I F R 5 c G U 9 I k Z p b G x D b 3 V u d C I g V m F s d W U 9 I m w z M S I g L z 4 8 R W 5 0 c n k g V H l w Z T 0 i U m V s Y X R p b 2 5 z a G l w S W 5 m b 0 N v b n R h a W 5 l c i I g V m F s d W U 9 I n N 7 J n F 1 b 3 Q 7 Y 2 9 s d W 1 u Q 2 9 1 b n Q m c X V v d D s 6 M T A s J n F 1 b 3 Q 7 a 2 V 5 Q 2 9 s d W 1 u T m F t Z X M m c X V v d D s 6 W 1 0 s J n F 1 b 3 Q 7 c X V l c n l S Z W x h d G l v b n N o a X B z J n F 1 b 3 Q 7 O l t d L C Z x d W 9 0 O 2 N v b H V t b k l k Z W 5 0 a X R p Z X M m c X V v d D s 6 W y Z x d W 9 0 O 0 9 k Y m M u R G F 0 Y V N v d X J j Z V x c L z E v Z H N u P V B J Q 0 F O Z X Q v U E l D Q U 5 l d C 9 B b m 5 1 Y W x S Z X B v c n Q v R F E 5 Y i 5 7 T 3 J n Y W 5 p c 2 F 0 a W 9 u L D B 9 J n F 1 b 3 Q 7 L C Z x d W 9 0 O 0 9 k Y m M u R G F 0 Y V N v d X J j Z V x c L z E v Z H N u P V B J Q 0 F O Z X Q v U E l D Q U 5 l d C 9 B b m 5 1 Y W x S Z X B v c n Q v R F E 5 Y i 5 7 T n V t Y m V y I G 9 m I G V 4 c G V j d G V k I G R h d G E g a X R l b X M s M X 0 m c X V v d D s s J n F 1 b 3 Q 7 T 2 R i Y y 5 E Y X R h U 2 9 1 c m N l X F w v M S 9 k c 2 4 9 U E l D Q U 5 l d C 9 Q S U N B T m V 0 L 0 F u b n V h b F J l c G 9 y d C 9 E U T l i L n t D b 2 1 w b G V 0 Z S B h b m Q g d m F s a W Q s M n 0 m c X V v d D s s J n F 1 b 3 Q 7 T 2 R i Y y 5 E Y X R h U 2 9 1 c m N l X F w v M S 9 k c 2 4 9 U E l D Q U 5 l d C 9 Q S U N B T m V 0 L 0 F u b n V h b F J l c G 9 y d C 9 E U T l i L n t D b 2 1 w b G V 0 Z S B h b m Q g d m F s a W Q g K C U p L D N 9 J n F 1 b 3 Q 7 L C Z x d W 9 0 O 0 9 k Y m M u R G F 0 Y V N v d X J j Z V x c L z E v Z H N u P V B J Q 0 F O Z X Q v U E l D Q U 5 l d C 9 B b m 5 1 Y W x S Z X B v c n Q v R F E 5 Y i 5 7 V W 5 y Z X N v b H Z l Z C B 2 Y W x p Z G F 0 a W 9 u I H F 1 Z X J p Z X M s N H 0 m c X V v d D s s J n F 1 b 3 Q 7 T 2 R i Y y 5 E Y X R h U 2 9 1 c m N l X F w v M S 9 k c 2 4 9 U E l D Q U 5 l d C 9 Q S U N B T m V 0 L 0 F u b n V h b F J l c G 9 y d C 9 E U T l i L n t V b n J l c 2 9 s d m V k I H Z h b G l k Y X R p b 2 4 g c X V l c m l l c y A o J S k s N X 0 m c X V v d D s s J n F 1 b 3 Q 7 T 2 R i Y y 5 E Y X R h U 2 9 1 c m N l X F w v M S 9 k c 2 4 9 U E l D Q U 5 l d C 9 Q S U N B T m V 0 L 0 F u b n V h b F J l c G 9 y d C 9 E U T l i L n t C b G F u a y B m a W V s Z C w 2 f S Z x d W 9 0 O y w m c X V v d D t P Z G J j L k R h d G F T b 3 V y Y 2 V c X C 8 x L 2 R z b j 1 Q S U N B T m V 0 L 1 B J Q 0 F O Z X Q v Q W 5 u d W F s U m V w b 3 J 0 L 0 R R O W I u e 0 J s Y W 5 r I G Z p Z W x k I C g l K S w 3 f S Z x d W 9 0 O y w m c X V v d D t P Z G J j L k R h d G F T b 3 V y Y 2 V c X C 8 x L 2 R z b j 1 Q S U N B T m V 0 L 1 B J Q 0 F O Z X Q v Q W 5 u d W F s U m V w b 3 J 0 L 0 R R O W I u e 0 1 p c 3 N p b m c g d m F s d W U g L S B F e H B s Y W l u Y X R p b 2 4 g Z 2 l 2 Z W 4 s O H 0 m c X V v d D s s J n F 1 b 3 Q 7 T 2 R i Y y 5 E Y X R h U 2 9 1 c m N l X F w v M S 9 k c 2 4 9 U E l D Q U 5 l d C 9 Q S U N B T m V 0 L 0 F u b n V h b F J l c G 9 y d C 9 E U T l i L n t N a X N z a W 5 n I H Z h b H V l I C 0 g R X h w b G F p b m F 0 a W 9 u I G d p d m V u I C g l K S w 5 f S Z x d W 9 0 O 1 0 s J n F 1 b 3 Q 7 Q 2 9 s d W 1 u Q 2 9 1 b n Q m c X V v d D s 6 M T A s J n F 1 b 3 Q 7 S 2 V 5 Q 2 9 s d W 1 u T m F t Z X M m c X V v d D s 6 W 1 0 s J n F 1 b 3 Q 7 Q 2 9 s d W 1 u S W R l b n R p d G l l c y Z x d W 9 0 O z p b J n F 1 b 3 Q 7 T 2 R i Y y 5 E Y X R h U 2 9 1 c m N l X F w v M S 9 k c 2 4 9 U E l D Q U 5 l d C 9 Q S U N B T m V 0 L 0 F u b n V h b F J l c G 9 y d C 9 E U T l i L n t P c m d h b m l z Y X R p b 2 4 s M H 0 m c X V v d D s s J n F 1 b 3 Q 7 T 2 R i Y y 5 E Y X R h U 2 9 1 c m N l X F w v M S 9 k c 2 4 9 U E l D Q U 5 l d C 9 Q S U N B T m V 0 L 0 F u b n V h b F J l c G 9 y d C 9 E U T l i L n t O d W 1 i Z X I g b 2 Y g Z X h w Z W N 0 Z W Q g Z G F 0 Y S B p d G V t c y w x f S Z x d W 9 0 O y w m c X V v d D t P Z G J j L k R h d G F T b 3 V y Y 2 V c X C 8 x L 2 R z b j 1 Q S U N B T m V 0 L 1 B J Q 0 F O Z X Q v Q W 5 u d W F s U m V w b 3 J 0 L 0 R R O W I u e 0 N v b X B s Z X R l I G F u Z C B 2 Y W x p Z C w y f S Z x d W 9 0 O y w m c X V v d D t P Z G J j L k R h d G F T b 3 V y Y 2 V c X C 8 x L 2 R z b j 1 Q S U N B T m V 0 L 1 B J Q 0 F O Z X Q v Q W 5 u d W F s U m V w b 3 J 0 L 0 R R O W I u e 0 N v b X B s Z X R l I G F u Z C B 2 Y W x p Z C A o J S k s M 3 0 m c X V v d D s s J n F 1 b 3 Q 7 T 2 R i Y y 5 E Y X R h U 2 9 1 c m N l X F w v M S 9 k c 2 4 9 U E l D Q U 5 l d C 9 Q S U N B T m V 0 L 0 F u b n V h b F J l c G 9 y d C 9 E U T l i L n t V b n J l c 2 9 s d m V k I H Z h b G l k Y X R p b 2 4 g c X V l c m l l c y w 0 f S Z x d W 9 0 O y w m c X V v d D t P Z G J j L k R h d G F T b 3 V y Y 2 V c X C 8 x L 2 R z b j 1 Q S U N B T m V 0 L 1 B J Q 0 F O Z X Q v Q W 5 u d W F s U m V w b 3 J 0 L 0 R R O W I u e 1 V u c m V z b 2 x 2 Z W Q g d m F s a W R h d G l v b i B x d W V y a W V z I C g l K S w 1 f S Z x d W 9 0 O y w m c X V v d D t P Z G J j L k R h d G F T b 3 V y Y 2 V c X C 8 x L 2 R z b j 1 Q S U N B T m V 0 L 1 B J Q 0 F O Z X Q v Q W 5 u d W F s U m V w b 3 J 0 L 0 R R O W I u e 0 J s Y W 5 r I G Z p Z W x k L D Z 9 J n F 1 b 3 Q 7 L C Z x d W 9 0 O 0 9 k Y m M u R G F 0 Y V N v d X J j Z V x c L z E v Z H N u P V B J Q 0 F O Z X Q v U E l D Q U 5 l d C 9 B b m 5 1 Y W x S Z X B v c n Q v R F E 5 Y i 5 7 Q m x h b m s g Z m l l b G Q g K C U p L D d 9 J n F 1 b 3 Q 7 L C Z x d W 9 0 O 0 9 k Y m M u R G F 0 Y V N v d X J j Z V x c L z E v Z H N u P V B J Q 0 F O Z X Q v U E l D Q U 5 l d C 9 B b m 5 1 Y W x S Z X B v c n Q v R F E 5 Y i 5 7 T W l z c 2 l u Z y B 2 Y W x 1 Z S A t I E V 4 c G x h a W 5 h d G l v b i B n a X Z l b i w 4 f S Z x d W 9 0 O y w m c X V v d D t P Z G J j L k R h d G F T b 3 V y Y 2 V c X C 8 x L 2 R z b j 1 Q S U N B T m V 0 L 1 B J Q 0 F O Z X Q v Q W 5 u d W F s U m V w b 3 J 0 L 0 R R O W I u e 0 1 p c 3 N p b m c g d m F s d W U g L S B F e H B s Y W l u Y X R p b 2 4 g Z 2 l 2 Z W 4 g K C U p L D l 9 J n F 1 b 3 Q 7 X S w m c X V v d D t S Z W x h d G l v b n N o a X B J b m Z v J n F 1 b 3 Q 7 O l t d f S I g L z 4 8 R W 5 0 c n k g V H l w Z T 0 i Q W R k Z W R U b 0 R h d G F N b 2 R l b C I g V m F s d W U 9 I m w w I i A v P j w v U 3 R h Y m x l R W 5 0 c m l l c z 4 8 L 0 l 0 Z W 0 + P E l 0 Z W 0 + P E l 0 Z W 1 M b 2 N h d G l v b j 4 8 S X R l b V R 5 c G U + R m 9 y b X V s Y T w v S X R l b V R 5 c G U + P E l 0 Z W 1 Q Y X R o P l N l Y 3 R p b 2 4 x L 0 R R O W I v U 2 9 1 c m N l P C 9 J d G V t U G F 0 a D 4 8 L 0 l 0 Z W 1 M b 2 N h d G l v b j 4 8 U 3 R h Y m x l R W 5 0 c m l l c y A v P j w v S X R l b T 4 8 S X R l b T 4 8 S X R l b U x v Y 2 F 0 a W 9 u P j x J d G V t V H l w Z T 5 G b 3 J t d W x h P C 9 J d G V t V H l w Z T 4 8 S X R l b V B h d G g + U 2 V j d G l v b j E v R F E 5 Y i 9 Q S U N B T m V 0 X 0 R h d G F i Y X N l P C 9 J d G V t U G F 0 a D 4 8 L 0 l 0 Z W 1 M b 2 N h d G l v b j 4 8 U 3 R h Y m x l R W 5 0 c m l l c y A v P j w v S X R l b T 4 8 S X R l b T 4 8 S X R l b U x v Y 2 F 0 a W 9 u P j x J d G V t V H l w Z T 5 G b 3 J t d W x h P C 9 J d G V t V H l w Z T 4 8 S X R l b V B h d G g + U 2 V j d G l v b j E v R F E 5 Y i 9 B b m 5 1 Y W x S Z X B v c n R f U 2 N o Z W 1 h P C 9 J d G V t U G F 0 a D 4 8 L 0 l 0 Z W 1 M b 2 N h d G l v b j 4 8 U 3 R h Y m x l R W 5 0 c m l l c y A v P j w v S X R l b T 4 8 S X R l b T 4 8 S X R l b U x v Y 2 F 0 a W 9 u P j x J d G V t V H l w Z T 5 G b 3 J t d W x h P C 9 J d G V t V H l w Z T 4 8 S X R l b V B h d G g + U 2 V j d G l v b j E v R F E 5 Y i 9 E U T l i X 1 R h Y m x l P C 9 J d G V t U G F 0 a D 4 8 L 0 l 0 Z W 1 M b 2 N h d G l v b j 4 8 U 3 R h Y m x l R W 5 0 c m l l c y A v P j w v S X R l b T 4 8 S X R l b T 4 8 S X R l b U x v Y 2 F 0 a W 9 u P j x J d G V t V H l w Z T 5 G b 3 J t d W x h P C 9 J d G V t V H l w Z T 4 8 S X R l b V B h d G g + U 2 V j d G l v b j E v R F E 5 Y 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G a W x s V G F y Z 2 V 0 I i B W Y W x 1 Z T 0 i c 0 R R O W M i I C 8 + P E V u d H J 5 I F R 5 c G U 9 I k Z p b G x l Z E N v b X B s Z X R l U m V z d W x 0 V G 9 X b 3 J r c 2 h l Z X Q i I F Z h b H V l P S J s M S I g L z 4 8 R W 5 0 c n k g V H l w Z T 0 i U m V j b 3 Z l c n l U Y X J n Z X R T a G V l d C I g V m F s d W U 9 I n N T a G V l d D c i I C 8 + P E V u d H J 5 I F R 5 c G U 9 I l J l Y 2 9 2 Z X J 5 V G F y Z 2 V 0 Q 2 9 s d W 1 u I i B W Y W x 1 Z T 0 i b D E i I C 8 + P E V u d H J 5 I F R 5 c G U 9 I l J l Y 2 9 2 Z X J 5 V G F y Z 2 V 0 U m 9 3 I i B W Y W x 1 Z T 0 i b D E i I C 8 + P E V u d H J 5 I F R 5 c G U 9 I k 5 h b W V V c G R h d G V k Q W Z 0 Z X J G a W x s I i B W Y W x 1 Z T 0 i b D A i I C 8 + P E V u d H J 5 I F R 5 c G U 9 I l J l c 3 V s d F R 5 c G U i I F Z h b H V l P S J z V G F i b G U i I C 8 + P E V u d H J 5 I F R 5 c G U 9 I k J 1 Z m Z l c k 5 l e H R S Z W Z y Z X N o I i B W Y W x 1 Z T 0 i b D E i I C 8 + P E V u d H J 5 I F R 5 c G U 9 I k Z p b G x D b 2 x 1 b W 5 O Y W 1 l c y I g V m F s d W U 9 I n N b J n F 1 b 3 Q 7 T 3 J n Y W 5 p c 2 F 0 a W 9 u 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C Z 0 l D Q k F J R U F n U U N C Q T 0 9 I i A v P j x F b n R y e S B U e X B l P S J G a W x s T G F z d F V w Z G F 0 Z W Q i I F Z h b H V l P S J k M j A y M C 0 x M S 0 z M F Q y M z o x M D o y M C 4 x N z A z N j I y W i I g L z 4 8 R W 5 0 c n k g V H l w Z T 0 i R m l s b E V y c m 9 y Q 2 9 1 b n Q i I F Z h b H V l P S J s M C I g L z 4 8 R W 5 0 c n k g V H l w Z T 0 i R m l s b E V y c m 9 y Q 2 9 k Z S I g V m F s d W U 9 I n N V b m t u b 3 d u I i A v P j x F b n R y e S B U e X B l P S J G a W x s Q 2 9 1 b n Q i I F Z h b H V l P S J s M j c i I C 8 + P E V u d H J 5 I F R 5 c G U 9 I l F 1 Z X J 5 S U Q i I F Z h b H V l P S J z N D A y Y m Q 4 M m Q t N j I x N i 0 0 N W R h L T g 4 Y W Q t Z D E z Y W Z j Y z M w Z D E 5 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P Z G J j L k R h d G F T b 3 V y Y 2 V c X C 8 x L 2 R z b j 1 Q S U N B T m V 0 L 1 B J Q 0 F O Z X Q v Q W 5 u d W F s U m V w b 3 J 0 L 0 R R O W M u e 0 9 y Z 2 F u a X N h d G l v b i w w f S Z x d W 9 0 O y w m c X V v d D t P Z G J j L k R h d G F T b 3 V y Y 2 V c X C 8 x L 2 R z b j 1 Q S U N B T m V 0 L 1 B J Q 0 F O Z X Q v Q W 5 u d W F s U m V w b 3 J 0 L 0 R R O W M u e 0 5 1 b W J l c i B v Z i B l e H B l Y 3 R l Z C B k Y X R h I G l 0 Z W 1 z L D F 9 J n F 1 b 3 Q 7 L C Z x d W 9 0 O 0 9 k Y m M u R G F 0 Y V N v d X J j Z V x c L z E v Z H N u P V B J Q 0 F O Z X Q v U E l D Q U 5 l d C 9 B b m 5 1 Y W x S Z X B v c n Q v R F E 5 Y y 5 7 Q 2 9 t c G x l d G U g Y W 5 k I H Z h b G l k L D J 9 J n F 1 b 3 Q 7 L C Z x d W 9 0 O 0 9 k Y m M u R G F 0 Y V N v d X J j Z V x c L z E v Z H N u P V B J Q 0 F O Z X Q v U E l D Q U 5 l d C 9 B b m 5 1 Y W x S Z X B v c n Q v R F E 5 Y y 5 7 Q 2 9 t c G x l d G U g Y W 5 k I H Z h b G l k I C g l K S w z f S Z x d W 9 0 O y w m c X V v d D t P Z G J j L k R h d G F T b 3 V y Y 2 V c X C 8 x L 2 R z b j 1 Q S U N B T m V 0 L 1 B J Q 0 F O Z X Q v Q W 5 u d W F s U m V w b 3 J 0 L 0 R R O W M u e 1 V u c m V z b 2 x 2 Z W Q g d m F s a W R h d G l v b i B x d W V y a W V z L D R 9 J n F 1 b 3 Q 7 L C Z x d W 9 0 O 0 9 k Y m M u R G F 0 Y V N v d X J j Z V x c L z E v Z H N u P V B J Q 0 F O Z X Q v U E l D Q U 5 l d C 9 B b m 5 1 Y W x S Z X B v c n Q v R F E 5 Y y 5 7 V W 5 y Z X N v b H Z l Z C B 2 Y W x p Z G F 0 a W 9 u I H F 1 Z X J p Z X M g K C U p L D V 9 J n F 1 b 3 Q 7 L C Z x d W 9 0 O 0 9 k Y m M u R G F 0 Y V N v d X J j Z V x c L z E v Z H N u P V B J Q 0 F O Z X Q v U E l D Q U 5 l d C 9 B b m 5 1 Y W x S Z X B v c n Q v R F E 5 Y y 5 7 Q m x h b m s g Z m l l b G Q s N n 0 m c X V v d D s s J n F 1 b 3 Q 7 T 2 R i Y y 5 E Y X R h U 2 9 1 c m N l X F w v M S 9 k c 2 4 9 U E l D Q U 5 l d C 9 Q S U N B T m V 0 L 0 F u b n V h b F J l c G 9 y d C 9 E U T l j L n t C b G F u a y B m a W V s Z C A o J S k s N 3 0 m c X V v d D s s J n F 1 b 3 Q 7 T 2 R i Y y 5 E Y X R h U 2 9 1 c m N l X F w v M S 9 k c 2 4 9 U E l D Q U 5 l d C 9 Q S U N B T m V 0 L 0 F u b n V h b F J l c G 9 y d C 9 E U T l j L n t N a X N z a W 5 n I H Z h b H V l I C 0 g R X h w b G F p b m F 0 a W 9 u I G d p d m V u L D h 9 J n F 1 b 3 Q 7 L C Z x d W 9 0 O 0 9 k Y m M u R G F 0 Y V N v d X J j Z V x c L z E v Z H N u P V B J Q 0 F O Z X Q v U E l D Q U 5 l d C 9 B b m 5 1 Y W x S Z X B v c n Q v R F E 5 Y y 5 7 T W l z c 2 l u Z y B 2 Y W x 1 Z S A t I E V 4 c G x h a W 5 h d G l v b i B n a X Z l b i A o J S k s O X 0 m c X V v d D t d L C Z x d W 9 0 O 0 N v b H V t b k N v d W 5 0 J n F 1 b 3 Q 7 O j E w L C Z x d W 9 0 O 0 t l e U N v b H V t b k 5 h b W V z J n F 1 b 3 Q 7 O l t d L C Z x d W 9 0 O 0 N v b H V t b k l k Z W 5 0 a X R p Z X M m c X V v d D s 6 W y Z x d W 9 0 O 0 9 k Y m M u R G F 0 Y V N v d X J j Z V x c L z E v Z H N u P V B J Q 0 F O Z X Q v U E l D Q U 5 l d C 9 B b m 5 1 Y W x S Z X B v c n Q v R F E 5 Y y 5 7 T 3 J n Y W 5 p c 2 F 0 a W 9 u L D B 9 J n F 1 b 3 Q 7 L C Z x d W 9 0 O 0 9 k Y m M u R G F 0 Y V N v d X J j Z V x c L z E v Z H N u P V B J Q 0 F O Z X Q v U E l D Q U 5 l d C 9 B b m 5 1 Y W x S Z X B v c n Q v R F E 5 Y y 5 7 T n V t Y m V y I G 9 m I G V 4 c G V j d G V k I G R h d G E g a X R l b X M s M X 0 m c X V v d D s s J n F 1 b 3 Q 7 T 2 R i Y y 5 E Y X R h U 2 9 1 c m N l X F w v M S 9 k c 2 4 9 U E l D Q U 5 l d C 9 Q S U N B T m V 0 L 0 F u b n V h b F J l c G 9 y d C 9 E U T l j L n t D b 2 1 w b G V 0 Z S B h b m Q g d m F s a W Q s M n 0 m c X V v d D s s J n F 1 b 3 Q 7 T 2 R i Y y 5 E Y X R h U 2 9 1 c m N l X F w v M S 9 k c 2 4 9 U E l D Q U 5 l d C 9 Q S U N B T m V 0 L 0 F u b n V h b F J l c G 9 y d C 9 E U T l j L n t D b 2 1 w b G V 0 Z S B h b m Q g d m F s a W Q g K C U p L D N 9 J n F 1 b 3 Q 7 L C Z x d W 9 0 O 0 9 k Y m M u R G F 0 Y V N v d X J j Z V x c L z E v Z H N u P V B J Q 0 F O Z X Q v U E l D Q U 5 l d C 9 B b m 5 1 Y W x S Z X B v c n Q v R F E 5 Y y 5 7 V W 5 y Z X N v b H Z l Z C B 2 Y W x p Z G F 0 a W 9 u I H F 1 Z X J p Z X M s N H 0 m c X V v d D s s J n F 1 b 3 Q 7 T 2 R i Y y 5 E Y X R h U 2 9 1 c m N l X F w v M S 9 k c 2 4 9 U E l D Q U 5 l d C 9 Q S U N B T m V 0 L 0 F u b n V h b F J l c G 9 y d C 9 E U T l j L n t V b n J l c 2 9 s d m V k I H Z h b G l k Y X R p b 2 4 g c X V l c m l l c y A o J S k s N X 0 m c X V v d D s s J n F 1 b 3 Q 7 T 2 R i Y y 5 E Y X R h U 2 9 1 c m N l X F w v M S 9 k c 2 4 9 U E l D Q U 5 l d C 9 Q S U N B T m V 0 L 0 F u b n V h b F J l c G 9 y d C 9 E U T l j L n t C b G F u a y B m a W V s Z C w 2 f S Z x d W 9 0 O y w m c X V v d D t P Z G J j L k R h d G F T b 3 V y Y 2 V c X C 8 x L 2 R z b j 1 Q S U N B T m V 0 L 1 B J Q 0 F O Z X Q v Q W 5 u d W F s U m V w b 3 J 0 L 0 R R O W M u e 0 J s Y W 5 r I G Z p Z W x k I C g l K S w 3 f S Z x d W 9 0 O y w m c X V v d D t P Z G J j L k R h d G F T b 3 V y Y 2 V c X C 8 x L 2 R z b j 1 Q S U N B T m V 0 L 1 B J Q 0 F O Z X Q v Q W 5 u d W F s U m V w b 3 J 0 L 0 R R O W M u e 0 1 p c 3 N p b m c g d m F s d W U g L S B F e H B s Y W l u Y X R p b 2 4 g Z 2 l 2 Z W 4 s O H 0 m c X V v d D s s J n F 1 b 3 Q 7 T 2 R i Y y 5 E Y X R h U 2 9 1 c m N l X F w v M S 9 k c 2 4 9 U E l D Q U 5 l d C 9 Q S U N B T m V 0 L 0 F u b n V h b F J l c G 9 y d C 9 E U T l j L n t N a X N z a W 5 n I H Z h b H V l I C 0 g R X h w b G F p b m F 0 a W 9 u I G d p d m V u I C g l K S w 5 f S Z x d W 9 0 O 1 0 s J n F 1 b 3 Q 7 U m V s Y X R p b 2 5 z a G l w S W 5 m b y Z x d W 9 0 O z p b X X 0 i I C 8 + P C 9 T d G F i b G V F b n R y a W V z P j w v S X R l b T 4 8 S X R l b T 4 8 S X R l b U x v Y 2 F 0 a W 9 u P j x J d G V t V H l w Z T 5 G b 3 J t d W x h P C 9 J d G V t V H l w Z T 4 8 S X R l b V B h d G g + U 2 V j d G l v b j E v R F E 5 Y y 9 T b 3 V y Y 2 U 8 L 0 l 0 Z W 1 Q Y X R o P j w v S X R l b U x v Y 2 F 0 a W 9 u P j x T d G F i b G V F b n R y a W V z I C 8 + P C 9 J d G V t P j x J d G V t P j x J d G V t T G 9 j Y X R p b 2 4 + P E l 0 Z W 1 U e X B l P k Z v c m 1 1 b G E 8 L 0 l 0 Z W 1 U e X B l P j x J d G V t U G F 0 a D 5 T Z W N 0 a W 9 u M S 9 E U T l j L 1 B J Q 0 F O Z X R f R G F 0 Y W J h c 2 U 8 L 0 l 0 Z W 1 Q Y X R o P j w v S X R l b U x v Y 2 F 0 a W 9 u P j x T d G F i b G V F b n R y a W V z I C 8 + P C 9 J d G V t P j x J d G V t P j x J d G V t T G 9 j Y X R p b 2 4 + P E l 0 Z W 1 U e X B l P k Z v c m 1 1 b G E 8 L 0 l 0 Z W 1 U e X B l P j x J d G V t U G F 0 a D 5 T Z W N 0 a W 9 u M S 9 E U T l j L 0 F u b n V h b F J l c G 9 y d F 9 T Y 2 h l b W E 8 L 0 l 0 Z W 1 Q Y X R o P j w v S X R l b U x v Y 2 F 0 a W 9 u P j x T d G F i b G V F b n R y a W V z I C 8 + P C 9 J d G V t P j x J d G V t P j x J d G V t T G 9 j Y X R p b 2 4 + P E l 0 Z W 1 U e X B l P k Z v c m 1 1 b G E 8 L 0 l 0 Z W 1 U e X B l P j x J d G V t U G F 0 a D 5 T Z W N 0 a W 9 u M S 9 E U T l j L 0 R R O W N f V G F i b G U 8 L 0 l 0 Z W 1 Q Y X R o P j w v S X R l b U x v Y 2 F 0 a W 9 u P j x T d G F i b G V F b n R y a W V z I C 8 + P C 9 J d G V t P j x J d G V t P j x J d G V t T G 9 j Y X R p b 2 4 + P E l 0 Z W 1 U e X B l P k Z v c m 1 1 b G E 8 L 0 l 0 Z W 1 U e X B l P j x J d G V t U G F 0 a D 5 T Z W N 0 a W 9 u M S 9 E U T E 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Z p b G x U Y X J n Z X Q i I F Z h b H V l P S J z X 0 R R M T A i I C 8 + P E V u d H J 5 I F R 5 c G U 9 I k Z p b G x l Z E N v b X B s Z X R l U m V z d W x 0 V G 9 X b 3 J r c 2 h l Z X Q i I F Z h b H V l P S J s M S I g L z 4 8 R W 5 0 c n k g V H l w Z T 0 i U m V j b 3 Z l c n l U Y X J n Z X R T a G V l d C I g V m F s d W U 9 I n N T a G V l d D g i I C 8 + P E V u d H J 5 I F R 5 c G U 9 I l J l Y 2 9 2 Z X J 5 V G F y Z 2 V 0 Q 2 9 s d W 1 u I i B W Y W x 1 Z T 0 i b D E i I C 8 + P E V u d H J 5 I F R 5 c G U 9 I l J l Y 2 9 2 Z X J 5 V G F y Z 2 V 0 U m 9 3 I i B W Y W x 1 Z T 0 i b D E i I C 8 + P E V u d H J 5 I F R 5 c G U 9 I k 5 h b W V V c G R h d G V k Q W Z 0 Z X J G a W x s I i B W Y W x 1 Z T 0 i b D A i I C 8 + P E V u d H J 5 I F R 5 c G U 9 I l J l c 3 V s d F R 5 c G U i I F Z h b H V l P S J z V G F i b G U i I C 8 + P E V u d H J 5 I F R 5 c G U 9 I k J 1 Z m Z l c k 5 l e H R S Z W Z y Z X N o I i B W Y W x 1 Z T 0 i b D E i I C 8 + P E V u d H J 5 I F R 5 c G U 9 I k Z p b G x D b 2 x 1 b W 5 O Y W 1 l c y I g V m F s d W U 9 I n N b J n F 1 b 3 Q 7 T 3 J n Y W 5 p c 2 F 0 a W 9 u 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C Z 0 l D Q k F J R U F n U U N C Q T 0 9 I i A v P j x F b n R y e S B U e X B l P S J G a W x s T G F z d F V w Z G F 0 Z W Q i I F Z h b H V l P S J k M j A y M C 0 x M S 0 z M F Q y M z o x M D o y O C 4 y M z Q 5 N j U 0 W i I g L z 4 8 R W 5 0 c n k g V H l w Z T 0 i R m l s b E V y c m 9 y Q 2 9 1 b n Q i I F Z h b H V l P S J s M C I g L z 4 8 R W 5 0 c n k g V H l w Z T 0 i R m l s b E V y c m 9 y Q 2 9 k Z S I g V m F s d W U 9 I n N V b m t u b 3 d u I i A v P j x F b n R y e S B U e X B l P S J G a W x s Q 2 9 1 b n Q i I F Z h b H V l P S J s M z I i I C 8 + P E V u d H J 5 I F R 5 c G U 9 I l F 1 Z X J 5 S U Q i I F Z h b H V l P S J z M G F h Y 2 M y Y 2 E t N W M 0 M i 0 0 M j k y L W J m Z D U t N m E z Y z E 1 N j U 5 O G M 0 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P Z G J j L k R h d G F T b 3 V y Y 2 V c X C 8 x L 2 R z b j 1 Q S U N B T m V 0 L 1 B J Q 0 F O Z X Q v Q W 5 u d W F s U m V w b 3 J 0 L 0 R R M T A u e 0 9 y Z 2 F u a X N h d G l v b i w w f S Z x d W 9 0 O y w m c X V v d D t P Z G J j L k R h d G F T b 3 V y Y 2 V c X C 8 x L 2 R z b j 1 Q S U N B T m V 0 L 1 B J Q 0 F O Z X Q v Q W 5 u d W F s U m V w b 3 J 0 L 0 R R M T A u e 0 5 1 b W J l c i B v Z i B l e H B l Y 3 R l Z C B k Y X R h I G l 0 Z W 1 z L D F 9 J n F 1 b 3 Q 7 L C Z x d W 9 0 O 0 9 k Y m M u R G F 0 Y V N v d X J j Z V x c L z E v Z H N u P V B J Q 0 F O Z X Q v U E l D Q U 5 l d C 9 B b m 5 1 Y W x S Z X B v c n Q v R F E x M C 5 7 Q 2 9 t c G x l d G U g Y W 5 k I H Z h b G l k L D J 9 J n F 1 b 3 Q 7 L C Z x d W 9 0 O 0 9 k Y m M u R G F 0 Y V N v d X J j Z V x c L z E v Z H N u P V B J Q 0 F O Z X Q v U E l D Q U 5 l d C 9 B b m 5 1 Y W x S Z X B v c n Q v R F E x M C 5 7 Q 2 9 t c G x l d G U g Y W 5 k I H Z h b G l k I C g l K S w z f S Z x d W 9 0 O y w m c X V v d D t P Z G J j L k R h d G F T b 3 V y Y 2 V c X C 8 x L 2 R z b j 1 Q S U N B T m V 0 L 1 B J Q 0 F O Z X Q v Q W 5 u d W F s U m V w b 3 J 0 L 0 R R M T A u e 1 V u c m V z b 2 x 2 Z W Q g d m F s a W R h d G l v b i B x d W V y a W V z L D R 9 J n F 1 b 3 Q 7 L C Z x d W 9 0 O 0 9 k Y m M u R G F 0 Y V N v d X J j Z V x c L z E v Z H N u P V B J Q 0 F O Z X Q v U E l D Q U 5 l d C 9 B b m 5 1 Y W x S Z X B v c n Q v R F E x M C 5 7 V W 5 y Z X N v b H Z l Z C B 2 Y W x p Z G F 0 a W 9 u I H F 1 Z X J p Z X M g K C U p L D V 9 J n F 1 b 3 Q 7 L C Z x d W 9 0 O 0 9 k Y m M u R G F 0 Y V N v d X J j Z V x c L z E v Z H N u P V B J Q 0 F O Z X Q v U E l D Q U 5 l d C 9 B b m 5 1 Y W x S Z X B v c n Q v R F E x M C 5 7 Q m x h b m s g Z m l l b G Q s N n 0 m c X V v d D s s J n F 1 b 3 Q 7 T 2 R i Y y 5 E Y X R h U 2 9 1 c m N l X F w v M S 9 k c 2 4 9 U E l D Q U 5 l d C 9 Q S U N B T m V 0 L 0 F u b n V h b F J l c G 9 y d C 9 E U T E w L n t C b G F u a y B m a W V s Z C A o J S k s N 3 0 m c X V v d D s s J n F 1 b 3 Q 7 T 2 R i Y y 5 E Y X R h U 2 9 1 c m N l X F w v M S 9 k c 2 4 9 U E l D Q U 5 l d C 9 Q S U N B T m V 0 L 0 F u b n V h b F J l c G 9 y d C 9 E U T E w L n t N a X N z a W 5 n I H Z h b H V l I C 0 g R X h w b G F p b m F 0 a W 9 u I G d p d m V u L D h 9 J n F 1 b 3 Q 7 L C Z x d W 9 0 O 0 9 k Y m M u R G F 0 Y V N v d X J j Z V x c L z E v Z H N u P V B J Q 0 F O Z X Q v U E l D Q U 5 l d C 9 B b m 5 1 Y W x S Z X B v c n Q v R F E x M C 5 7 T W l z c 2 l u Z y B 2 Y W x 1 Z S A t I E V 4 c G x h a W 5 h d G l v b i B n a X Z l b i A o J S k s O X 0 m c X V v d D t d L C Z x d W 9 0 O 0 N v b H V t b k N v d W 5 0 J n F 1 b 3 Q 7 O j E w L C Z x d W 9 0 O 0 t l e U N v b H V t b k 5 h b W V z J n F 1 b 3 Q 7 O l t d L C Z x d W 9 0 O 0 N v b H V t b k l k Z W 5 0 a X R p Z X M m c X V v d D s 6 W y Z x d W 9 0 O 0 9 k Y m M u R G F 0 Y V N v d X J j Z V x c L z E v Z H N u P V B J Q 0 F O Z X Q v U E l D Q U 5 l d C 9 B b m 5 1 Y W x S Z X B v c n Q v R F E x M C 5 7 T 3 J n Y W 5 p c 2 F 0 a W 9 u L D B 9 J n F 1 b 3 Q 7 L C Z x d W 9 0 O 0 9 k Y m M u R G F 0 Y V N v d X J j Z V x c L z E v Z H N u P V B J Q 0 F O Z X Q v U E l D Q U 5 l d C 9 B b m 5 1 Y W x S Z X B v c n Q v R F E x M C 5 7 T n V t Y m V y I G 9 m I G V 4 c G V j d G V k I G R h d G E g a X R l b X M s M X 0 m c X V v d D s s J n F 1 b 3 Q 7 T 2 R i Y y 5 E Y X R h U 2 9 1 c m N l X F w v M S 9 k c 2 4 9 U E l D Q U 5 l d C 9 Q S U N B T m V 0 L 0 F u b n V h b F J l c G 9 y d C 9 E U T E w L n t D b 2 1 w b G V 0 Z S B h b m Q g d m F s a W Q s M n 0 m c X V v d D s s J n F 1 b 3 Q 7 T 2 R i Y y 5 E Y X R h U 2 9 1 c m N l X F w v M S 9 k c 2 4 9 U E l D Q U 5 l d C 9 Q S U N B T m V 0 L 0 F u b n V h b F J l c G 9 y d C 9 E U T E w L n t D b 2 1 w b G V 0 Z S B h b m Q g d m F s a W Q g K C U p L D N 9 J n F 1 b 3 Q 7 L C Z x d W 9 0 O 0 9 k Y m M u R G F 0 Y V N v d X J j Z V x c L z E v Z H N u P V B J Q 0 F O Z X Q v U E l D Q U 5 l d C 9 B b m 5 1 Y W x S Z X B v c n Q v R F E x M C 5 7 V W 5 y Z X N v b H Z l Z C B 2 Y W x p Z G F 0 a W 9 u I H F 1 Z X J p Z X M s N H 0 m c X V v d D s s J n F 1 b 3 Q 7 T 2 R i Y y 5 E Y X R h U 2 9 1 c m N l X F w v M S 9 k c 2 4 9 U E l D Q U 5 l d C 9 Q S U N B T m V 0 L 0 F u b n V h b F J l c G 9 y d C 9 E U T E w L n t V b n J l c 2 9 s d m V k I H Z h b G l k Y X R p b 2 4 g c X V l c m l l c y A o J S k s N X 0 m c X V v d D s s J n F 1 b 3 Q 7 T 2 R i Y y 5 E Y X R h U 2 9 1 c m N l X F w v M S 9 k c 2 4 9 U E l D Q U 5 l d C 9 Q S U N B T m V 0 L 0 F u b n V h b F J l c G 9 y d C 9 E U T E w L n t C b G F u a y B m a W V s Z C w 2 f S Z x d W 9 0 O y w m c X V v d D t P Z G J j L k R h d G F T b 3 V y Y 2 V c X C 8 x L 2 R z b j 1 Q S U N B T m V 0 L 1 B J Q 0 F O Z X Q v Q W 5 u d W F s U m V w b 3 J 0 L 0 R R M T A u e 0 J s Y W 5 r I G Z p Z W x k I C g l K S w 3 f S Z x d W 9 0 O y w m c X V v d D t P Z G J j L k R h d G F T b 3 V y Y 2 V c X C 8 x L 2 R z b j 1 Q S U N B T m V 0 L 1 B J Q 0 F O Z X Q v Q W 5 u d W F s U m V w b 3 J 0 L 0 R R M T A u e 0 1 p c 3 N p b m c g d m F s d W U g L S B F e H B s Y W l u Y X R p b 2 4 g Z 2 l 2 Z W 4 s O H 0 m c X V v d D s s J n F 1 b 3 Q 7 T 2 R i Y y 5 E Y X R h U 2 9 1 c m N l X F w v M S 9 k c 2 4 9 U E l D Q U 5 l d C 9 Q S U N B T m V 0 L 0 F u b n V h b F J l c G 9 y d C 9 E U T E w L n t N a X N z a W 5 n I H Z h b H V l I C 0 g R X h w b G F p b m F 0 a W 9 u I G d p d m V u I C g l K S w 5 f S Z x d W 9 0 O 1 0 s J n F 1 b 3 Q 7 U m V s Y X R p b 2 5 z a G l w S W 5 m b y Z x d W 9 0 O z p b X X 0 i I C 8 + P C 9 T d G F i b G V F b n R y a W V z P j w v S X R l b T 4 8 S X R l b T 4 8 S X R l b U x v Y 2 F 0 a W 9 u P j x J d G V t V H l w Z T 5 G b 3 J t d W x h P C 9 J d G V t V H l w Z T 4 8 S X R l b V B h d G g + U 2 V j d G l v b j E v R F E x M C 9 T b 3 V y Y 2 U 8 L 0 l 0 Z W 1 Q Y X R o P j w v S X R l b U x v Y 2 F 0 a W 9 u P j x T d G F i b G V F b n R y a W V z I C 8 + P C 9 J d G V t P j x J d G V t P j x J d G V t T G 9 j Y X R p b 2 4 + P E l 0 Z W 1 U e X B l P k Z v c m 1 1 b G E 8 L 0 l 0 Z W 1 U e X B l P j x J d G V t U G F 0 a D 5 T Z W N 0 a W 9 u M S 9 E U T E w L 1 B J Q 0 F O Z X R f R G F 0 Y W J h c 2 U 8 L 0 l 0 Z W 1 Q Y X R o P j w v S X R l b U x v Y 2 F 0 a W 9 u P j x T d G F i b G V F b n R y a W V z I C 8 + P C 9 J d G V t P j x J d G V t P j x J d G V t T G 9 j Y X R p b 2 4 + P E l 0 Z W 1 U e X B l P k Z v c m 1 1 b G E 8 L 0 l 0 Z W 1 U e X B l P j x J d G V t U G F 0 a D 5 T Z W N 0 a W 9 u M S 9 E U T E w L 0 F u b n V h b F J l c G 9 y d F 9 T Y 2 h l b W E 8 L 0 l 0 Z W 1 Q Y X R o P j w v S X R l b U x v Y 2 F 0 a W 9 u P j x T d G F i b G V F b n R y a W V z I C 8 + P C 9 J d G V t P j x J d G V t P j x J d G V t T G 9 j Y X R p b 2 4 + P E l 0 Z W 1 U e X B l P k Z v c m 1 1 b G E 8 L 0 l 0 Z W 1 U e X B l P j x J d G V t U G F 0 a D 5 T Z W N 0 a W 9 u M S 9 E U T E w L 0 R R M T B f V G F i b G U 8 L 0 l 0 Z W 1 Q Y X R o P j w v S X R l b U x v Y 2 F 0 a W 9 u P j x T d G F i b G V F b n R y a W V z I C 8 + P C 9 J d G V t P j x J d G V t P j x J d G V t T G 9 j Y X R p b 2 4 + P E l 0 Z W 1 U e X B l P k Z v c m 1 1 b G E 8 L 0 l 0 Z W 1 U e X B l P j x J d G V t U G F 0 a D 5 T Z W N 0 a W 9 u M S 9 E U T E 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E U T E x I i A v P j x F b n R y e S B U e X B l P S J G a W x s Z W R D b 2 1 w b G V 0 Z V J l c 3 V s d F R v V 2 9 y a 3 N o Z W V 0 I i B W Y W x 1 Z T 0 i b D E i I C 8 + P E V u d H J 5 I F R 5 c G U 9 I l J l Y 2 9 2 Z X J 5 V G F y Z 2 V 0 U 2 h l Z X Q i I F Z h b H V l P S J z U 2 h l Z X Q x M C I g L z 4 8 R W 5 0 c n k g V H l w Z T 0 i U m V j b 3 Z l c n l U Y X J n Z X R D b 2 x 1 b W 4 i I F Z h b H V l P S J s M S I g L z 4 8 R W 5 0 c n k g V H l w Z T 0 i U m V j b 3 Z l c n l U Y X J n Z X R S b 3 c i I F Z h b H V l P S J s M S I g L z 4 8 R W 5 0 c n k g V H l w Z T 0 i R m l s b E N v b H V t b l R 5 c G V z I i B W Y W x 1 Z T 0 i c 0 F n W U N B Z 1 l D Q m d J R y I g L z 4 8 R W 5 0 c n k g V H l w Z T 0 i R m l s b E x h c 3 R V c G R h d G V k I i B W Y W x 1 Z T 0 i Z D I w M j A t M T E t M z B U M j M 6 M T A 6 M z Q u M T Q x N T U 4 M F o i I C 8 + P E V u d H J 5 I F R 5 c G U 9 I k Z p b G x F c n J v c k N v d W 5 0 I i B W Y W x 1 Z T 0 i b D A i I C 8 + P E V u d H J 5 I F R 5 c G U 9 I k Z p b G x F c n J v c k N v Z G U i I F Z h b H V l P S J z V W 5 r b m 9 3 b i I g L z 4 8 R W 5 0 c n k g V H l w Z T 0 i U X V l c n l J R C I g V m F s d W U 9 I n M x N z M 0 N W I x Z C 1 k M j R l L T Q 5 Z D E t Y W R k N S 0 y Y W E 4 M D B m N z U w Z T A i I C 8 + P E V u d H J 5 I F R 5 c G U 9 I k Z p b G x D b 2 x 1 b W 5 O Y W 1 l c y I g V m F s d W U 9 I n N b J n F 1 b 3 Q 7 W X I m c X V v d D s s J n F 1 b 3 Q 7 T k h T I H R y d X N 0 J n F 1 b 3 Q 7 L C Z x d W 9 0 O 0 R p c 2 N o Y X J n Z W Q m c X V v d D s s J n F 1 b 3 Q 7 Q 2 9 t c G x l d G U m c X V v d D s s J n F 1 b 3 Q 7 Q 2 9 t c G x l d G U g K C U p J n F 1 b 3 Q 7 L C Z x d W 9 0 O 0 N v b X B s Z X R l I E l u I D M g b W 9 u d G h z J n F 1 b 3 Q 7 L C Z x d W 9 0 O 0 N v b X B s Z X R l I E l u I D M g b W 9 u d G h z I C g l K S Z x d W 9 0 O y w m c X V v d D t J b m N v b X B s Z X R l J n F 1 b 3 Q 7 L C Z x d W 9 0 O 0 l u Y 2 9 t c G x l d G U g K C U p J n F 1 b 3 Q 7 X S I g L z 4 8 R W 5 0 c n k g V H l w Z T 0 i R m l s b E N v d W 5 0 I i B W Y W x 1 Z T 0 i b D E w M C 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0 R R M T E u e 1 l y L D B 9 J n F 1 b 3 Q 7 L C Z x d W 9 0 O 0 9 k Y m M u R G F 0 Y V N v d X J j Z V x c L z E v Z H N u P V B J Q 0 F O Z X Q v U E l D Q U 5 l d C 9 B b m 5 1 Y W x S Z X B v c n Q v R F E x M S 5 7 T k h T I H R y d X N 0 L D F 9 J n F 1 b 3 Q 7 L C Z x d W 9 0 O 0 9 k Y m M u R G F 0 Y V N v d X J j Z V x c L z E v Z H N u P V B J Q 0 F O Z X Q v U E l D Q U 5 l d C 9 B b m 5 1 Y W x S Z X B v c n Q v R F E x M S 5 7 R G l z Y 2 h h c m d l Z C w y f S Z x d W 9 0 O y w m c X V v d D t P Z G J j L k R h d G F T b 3 V y Y 2 V c X C 8 x L 2 R z b j 1 Q S U N B T m V 0 L 1 B J Q 0 F O Z X Q v Q W 5 u d W F s U m V w b 3 J 0 L 0 R R M T E u e 0 N v b X B s Z X R l L D N 9 J n F 1 b 3 Q 7 L C Z x d W 9 0 O 0 9 k Y m M u R G F 0 Y V N v d X J j Z V x c L z E v Z H N u P V B J Q 0 F O Z X Q v U E l D Q U 5 l d C 9 B b m 5 1 Y W x S Z X B v c n Q v R F E x M S 5 7 Q 2 9 t c G x l d G U g K C U p L D R 9 J n F 1 b 3 Q 7 L C Z x d W 9 0 O 0 9 k Y m M u R G F 0 Y V N v d X J j Z V x c L z E v Z H N u P V B J Q 0 F O Z X Q v U E l D Q U 5 l d C 9 B b m 5 1 Y W x S Z X B v c n Q v R F E x M S 5 7 Q 2 9 t c G x l d G U g S W 4 g M y B t b 2 5 0 a H M s N X 0 m c X V v d D s s J n F 1 b 3 Q 7 T 2 R i Y y 5 E Y X R h U 2 9 1 c m N l X F w v M S 9 k c 2 4 9 U E l D Q U 5 l d C 9 Q S U N B T m V 0 L 0 F u b n V h b F J l c G 9 y d C 9 E U T E x L n t D b 2 1 w b G V 0 Z S B J b i A z I G 1 v b n R o c y A o J S k s N n 0 m c X V v d D s s J n F 1 b 3 Q 7 T 2 R i Y y 5 E Y X R h U 2 9 1 c m N l X F w v M S 9 k c 2 4 9 U E l D Q U 5 l d C 9 Q S U N B T m V 0 L 0 F u b n V h b F J l c G 9 y d C 9 E U T E x L n t J b m N v b X B s Z X R l L D d 9 J n F 1 b 3 Q 7 L C Z x d W 9 0 O 0 9 k Y m M u R G F 0 Y V N v d X J j Z V x c L z E v Z H N u P V B J Q 0 F O Z X Q v U E l D Q U 5 l d C 9 B b m 5 1 Y W x S Z X B v c n Q v R F E x M S 5 7 S W 5 j b 2 1 w b G V 0 Z S A o J S k s O H 0 m c X V v d D t d L C Z x d W 9 0 O 0 N v b H V t b k N v d W 5 0 J n F 1 b 3 Q 7 O j k s J n F 1 b 3 Q 7 S 2 V 5 Q 2 9 s d W 1 u T m F t Z X M m c X V v d D s 6 W 1 0 s J n F 1 b 3 Q 7 Q 2 9 s d W 1 u S W R l b n R p d G l l c y Z x d W 9 0 O z p b J n F 1 b 3 Q 7 T 2 R i Y y 5 E Y X R h U 2 9 1 c m N l X F w v M S 9 k c 2 4 9 U E l D Q U 5 l d C 9 Q S U N B T m V 0 L 0 F u b n V h b F J l c G 9 y d C 9 E U T E x L n t Z c i w w f S Z x d W 9 0 O y w m c X V v d D t P Z G J j L k R h d G F T b 3 V y Y 2 V c X C 8 x L 2 R z b j 1 Q S U N B T m V 0 L 1 B J Q 0 F O Z X Q v Q W 5 u d W F s U m V w b 3 J 0 L 0 R R M T E u e 0 5 I U y B 0 c n V z d C w x f S Z x d W 9 0 O y w m c X V v d D t P Z G J j L k R h d G F T b 3 V y Y 2 V c X C 8 x L 2 R z b j 1 Q S U N B T m V 0 L 1 B J Q 0 F O Z X Q v Q W 5 u d W F s U m V w b 3 J 0 L 0 R R M T E u e 0 R p c 2 N o Y X J n Z W Q s M n 0 m c X V v d D s s J n F 1 b 3 Q 7 T 2 R i Y y 5 E Y X R h U 2 9 1 c m N l X F w v M S 9 k c 2 4 9 U E l D Q U 5 l d C 9 Q S U N B T m V 0 L 0 F u b n V h b F J l c G 9 y d C 9 E U T E x L n t D b 2 1 w b G V 0 Z S w z f S Z x d W 9 0 O y w m c X V v d D t P Z G J j L k R h d G F T b 3 V y Y 2 V c X C 8 x L 2 R z b j 1 Q S U N B T m V 0 L 1 B J Q 0 F O Z X Q v Q W 5 u d W F s U m V w b 3 J 0 L 0 R R M T E u e 0 N v b X B s Z X R l I C g l K S w 0 f S Z x d W 9 0 O y w m c X V v d D t P Z G J j L k R h d G F T b 3 V y Y 2 V c X C 8 x L 2 R z b j 1 Q S U N B T m V 0 L 1 B J Q 0 F O Z X Q v Q W 5 u d W F s U m V w b 3 J 0 L 0 R R M T E u e 0 N v b X B s Z X R l I E l u I D M g b W 9 u d G h z L D V 9 J n F 1 b 3 Q 7 L C Z x d W 9 0 O 0 9 k Y m M u R G F 0 Y V N v d X J j Z V x c L z E v Z H N u P V B J Q 0 F O Z X Q v U E l D Q U 5 l d C 9 B b m 5 1 Y W x S Z X B v c n Q v R F E x M S 5 7 Q 2 9 t c G x l d G U g S W 4 g M y B t b 2 5 0 a H M g K C U p L D Z 9 J n F 1 b 3 Q 7 L C Z x d W 9 0 O 0 9 k Y m M u R G F 0 Y V N v d X J j Z V x c L z E v Z H N u P V B J Q 0 F O Z X Q v U E l D Q U 5 l d C 9 B b m 5 1 Y W x S Z X B v c n Q v R F E x M S 5 7 S W 5 j b 2 1 w b G V 0 Z S w 3 f S Z x d W 9 0 O y w m c X V v d D t P Z G J j L k R h d G F T b 3 V y Y 2 V c X C 8 x L 2 R z b j 1 Q S U N B T m V 0 L 1 B J Q 0 F O Z X Q v Q W 5 u d W F s U m V w b 3 J 0 L 0 R R M T E u e 0 l u Y 2 9 t c G x l d G U g K C U p L D h 9 J n F 1 b 3 Q 7 X S w m c X V v d D t S Z W x h d G l v b n N o a X B J b m Z v J n F 1 b 3 Q 7 O l t d f S I g L z 4 8 L 1 N 0 Y W J s Z U V u d H J p Z X M + P C 9 J d G V t P j x J d G V t P j x J d G V t T G 9 j Y X R p b 2 4 + P E l 0 Z W 1 U e X B l P k Z v c m 1 1 b G E 8 L 0 l 0 Z W 1 U e X B l P j x J d G V t U G F 0 a D 5 T Z W N 0 a W 9 u M S 9 E U T E x L 1 N v d X J j Z T w v S X R l b V B h d G g + P C 9 J d G V t T G 9 j Y X R p b 2 4 + P F N 0 Y W J s Z U V u d H J p Z X M g L z 4 8 L 0 l 0 Z W 0 + P E l 0 Z W 0 + P E l 0 Z W 1 M b 2 N h d G l v b j 4 8 S X R l b V R 5 c G U + R m 9 y b X V s Y T w v S X R l b V R 5 c G U + P E l 0 Z W 1 Q Y X R o P l N l Y 3 R p b 2 4 x L 0 R R M T E v U E l D Q U 5 l d F 9 E Y X R h Y m F z Z T w v S X R l b V B h d G g + P C 9 J d G V t T G 9 j Y X R p b 2 4 + P F N 0 Y W J s Z U V u d H J p Z X M g L z 4 8 L 0 l 0 Z W 0 + P E l 0 Z W 0 + P E l 0 Z W 1 M b 2 N h d G l v b j 4 8 S X R l b V R 5 c G U + R m 9 y b X V s Y T w v S X R l b V R 5 c G U + P E l 0 Z W 1 Q Y X R o P l N l Y 3 R p b 2 4 x L 0 R R M T E v Q W 5 u d W F s U m V w b 3 J 0 X 1 N j a G V t Y T w v S X R l b V B h d G g + P C 9 J d G V t T G 9 j Y X R p b 2 4 + P F N 0 Y W J s Z U V u d H J p Z X M g L z 4 8 L 0 l 0 Z W 0 + P E l 0 Z W 0 + P E l 0 Z W 1 M b 2 N h d G l v b j 4 8 S X R l b V R 5 c G U + R m 9 y b X V s Y T w v S X R l b V R 5 c G U + P E l 0 Z W 1 Q Y X R o P l N l Y 3 R p b 2 4 x L 0 R R M T E v R F E x M V 9 U Y W J s Z T w v S X R l b V B h d G g + P C 9 J d G V t T G 9 j Y X R p b 2 4 + P F N 0 Y W J s Z U V u d H J p Z X M g L z 4 8 L 0 l 0 Z W 0 + P E l 0 Z W 0 + P E l 0 Z W 1 M b 2 N h d G l v b j 4 8 S X R l b V R 5 c G U + R m 9 y b X V s Y T w v S X R l b V R 5 c G U + P E l 0 Z W 1 Q Y X R o P l N l Y 3 R p b 2 4 x L 0 R R M T E v U 2 9 y d G V k J T I w U m 9 3 c z w v S X R l b V B h d G g + P C 9 J d G V t T G 9 j Y X R p b 2 4 + P F N 0 Y W J s Z U V u d H J p Z X M g L z 4 8 L 0 l 0 Z W 0 + P E l 0 Z W 0 + P E l 0 Z W 1 M b 2 N h d G l v b j 4 8 S X R l b V R 5 c G U + R m 9 y b X V s Y T w v S X R l b V R 5 c G U + P E l 0 Z W 1 Q Y X R o P l N l Y 3 R p b 2 4 x L 0 R R M T E v U m V t b 3 Z l Z C U y M E N v b H V t b n M 8 L 0 l 0 Z W 1 Q Y X R o P j w v S X R l b U x v Y 2 F 0 a W 9 u P j x T d G F i b G V F b n R y a W V z I C 8 + P C 9 J d G V t P j x J d G V t P j x J d G V t T G 9 j Y X R p b 2 4 + P E l 0 Z W 1 U e X B l P k Z v c m 1 1 b G E 8 L 0 l 0 Z W 1 U e X B l P j x J d G V t U G F 0 a D 5 T Z W N 0 a W 9 u M S 9 E U T E y 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O Y W 1 l V X B k Y X R l Z E F m d G V y R m l s b C I g V m F s d W U 9 I m w w I i A v P j x F b n R y e S B U e X B l P S J G a W x s R W 5 h Y m x l Z C I g V m F s d W U 9 I m w x I i A v P j x F b n R y e S B U e X B l P S J G a W x s T 2 J q Z W N 0 V H l w Z S I g V m F s d W U 9 I n N U Y W J s Z S I g L z 4 8 R W 5 0 c n k g V H l w Z T 0 i R m l s b F R v R G F 0 Y U 1 v Z G V s R W 5 h Y m x l Z C I g V m F s d W U 9 I m w w I i A v P j x F b n R y e S B U e X B l P S J G a W x s V G F y Z 2 V 0 I i B W Y W x 1 Z T 0 i c 1 9 E U T E y I i A v P j x F b n R y e S B U e X B l P S J G a W x s Z W R D b 2 1 w b G V 0 Z V J l c 3 V s d F R v V 2 9 y a 3 N o Z W V 0 I i B W Y W x 1 Z T 0 i b D E i I C 8 + P E V u d H J 5 I F R 5 c G U 9 I l J l Y 2 9 2 Z X J 5 V G F y Z 2 V 0 U 2 h l Z X Q i I F Z h b H V l P S J z U 2 h l Z X Q x M S I g L z 4 8 R W 5 0 c n k g V H l w Z T 0 i U m V j b 3 Z l c n l U Y X J n Z X R D b 2 x 1 b W 4 i I F Z h b H V l P S J s M S I g L z 4 8 R W 5 0 c n k g V H l w Z T 0 i U m V j b 3 Z l c n l U Y X J n Z X R S b 3 c i I F Z h b H V l P S J s M S I g L z 4 8 R W 5 0 c n k g V H l w Z T 0 i R m l s b E V y c m 9 y Q 2 9 k Z S I g V m F s d W U 9 I n N V b m t u b 3 d u I i A v P j x F b n R y e S B U e X B l P S J G a W x s R X J y b 3 J D b 3 V u d C I g V m F s d W U 9 I m w w I i A v P j x F b n R y e S B U e X B l P S J G a W x s T G F z d F V w Z G F 0 Z W Q i I F Z h b H V l P S J k M j A y M C 0 x M S 0 z M F Q y M z o x M T o w M S 4 1 O D M y O D I w W i I g L z 4 8 R W 5 0 c n k g V H l w Z T 0 i R m l s b E N v b H V t b l R 5 c G V z I i B W Y W x 1 Z T 0 i c 0 F n W U N B Z 1 l D Q m d J R y I g L z 4 8 R W 5 0 c n k g V H l w Z T 0 i U X V l c n l J R C I g V m F s d W U 9 I n M y Z j B i N G Q w Z i 1 k N z E z L T Q w Y W U t O G J m M i 0 4 Z D E 4 Z m Y 2 Z j g w N j U i I C 8 + P E V u d H J 5 I F R 5 c G U 9 I k Z p b G x D b 3 V u d C I g V m F s d W U 9 I m w 3 O S I g L z 4 8 R W 5 0 c n k g V H l w Z T 0 i R m l s b E N v b H V t b k 5 h b W V z I i B W Y W x 1 Z T 0 i c 1 s m c X V v d D t Z c i Z x d W 9 0 O y w m c X V v d D t P c m d h b m l z Y X R p b 2 4 m c X V v d D s s J n F 1 b 3 Q 7 U m V m Z X J y Z W Q m c X V v d D s s J n F 1 b 3 Q 7 Q 2 9 t c G x l d G U m c X V v d D s s J n F 1 b 3 Q 7 Q 2 9 t c G x l d G U g K C U p J n F 1 b 3 Q 7 L C Z x d W 9 0 O 0 N v b X B s Z X R l I E l u I D M g b W 9 u d G h z J n F 1 b 3 Q 7 L C Z x d W 9 0 O 0 N v b X B s Z X R l I E l u I D M g b W 9 u d G h z I C g l K S Z x d W 9 0 O y w m c X V v d D t J b m N v b X B s Z X R l J n F 1 b 3 Q 7 L C Z x d W 9 0 O 0 l u Y 2 9 t c G x l d G U g K C U p J n F 1 b 3 Q 7 X S 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0 R R M T I u e 1 l y L D B 9 J n F 1 b 3 Q 7 L C Z x d W 9 0 O 0 9 k Y m M u R G F 0 Y V N v d X J j Z V x c L z E v Z H N u P V B J Q 0 F O Z X Q v U E l D Q U 5 l d C 9 B b m 5 1 Y W x S Z X B v c n Q v R F E x M i 5 7 T 3 J n Y W 5 p c 2 F 0 a W 9 u L D F 9 J n F 1 b 3 Q 7 L C Z x d W 9 0 O 0 9 k Y m M u R G F 0 Y V N v d X J j Z V x c L z E v Z H N u P V B J Q 0 F O Z X Q v U E l D Q U 5 l d C 9 B b m 5 1 Y W x S Z X B v c n Q v R F E x M i 5 7 U m V m Z X J y Z W Q s M n 0 m c X V v d D s s J n F 1 b 3 Q 7 T 2 R i Y y 5 E Y X R h U 2 9 1 c m N l X F w v M S 9 k c 2 4 9 U E l D Q U 5 l d C 9 Q S U N B T m V 0 L 0 F u b n V h b F J l c G 9 y d C 9 E U T E y L n t D b 2 1 w b G V 0 Z S w z f S Z x d W 9 0 O y w m c X V v d D t P Z G J j L k R h d G F T b 3 V y Y 2 V c X C 8 x L 2 R z b j 1 Q S U N B T m V 0 L 1 B J Q 0 F O Z X Q v Q W 5 u d W F s U m V w b 3 J 0 L 0 R R M T I u e 0 N v b X B s Z X R l I C g l K S w 0 f S Z x d W 9 0 O y w m c X V v d D t P Z G J j L k R h d G F T b 3 V y Y 2 V c X C 8 x L 2 R z b j 1 Q S U N B T m V 0 L 1 B J Q 0 F O Z X Q v Q W 5 u d W F s U m V w b 3 J 0 L 0 R R M T I u e 0 N v b X B s Z X R l I E l u I D M g b W 9 u d G h z L D V 9 J n F 1 b 3 Q 7 L C Z x d W 9 0 O 0 9 k Y m M u R G F 0 Y V N v d X J j Z V x c L z E v Z H N u P V B J Q 0 F O Z X Q v U E l D Q U 5 l d C 9 B b m 5 1 Y W x S Z X B v c n Q v R F E x M i 5 7 Q 2 9 t c G x l d G U g S W 4 g M y B t b 2 5 0 a H M g K C U p L D Z 9 J n F 1 b 3 Q 7 L C Z x d W 9 0 O 0 9 k Y m M u R G F 0 Y V N v d X J j Z V x c L z E v Z H N u P V B J Q 0 F O Z X Q v U E l D Q U 5 l d C 9 B b m 5 1 Y W x S Z X B v c n Q v R F E x M i 5 7 S W 5 j b 2 1 w b G V 0 Z S w 3 f S Z x d W 9 0 O y w m c X V v d D t P Z G J j L k R h d G F T b 3 V y Y 2 V c X C 8 x L 2 R z b j 1 Q S U N B T m V 0 L 1 B J Q 0 F O Z X Q v Q W 5 u d W F s U m V w b 3 J 0 L 0 R R M T I u e 0 l u Y 2 9 t c G x l d G U g K C U p L D h 9 J n F 1 b 3 Q 7 X S w m c X V v d D t D b 2 x 1 b W 5 D b 3 V u d C Z x d W 9 0 O z o 5 L C Z x d W 9 0 O 0 t l e U N v b H V t b k 5 h b W V z J n F 1 b 3 Q 7 O l t d L C Z x d W 9 0 O 0 N v b H V t b k l k Z W 5 0 a X R p Z X M m c X V v d D s 6 W y Z x d W 9 0 O 0 9 k Y m M u R G F 0 Y V N v d X J j Z V x c L z E v Z H N u P V B J Q 0 F O Z X Q v U E l D Q U 5 l d C 9 B b m 5 1 Y W x S Z X B v c n Q v R F E x M i 5 7 W X I s M H 0 m c X V v d D s s J n F 1 b 3 Q 7 T 2 R i Y y 5 E Y X R h U 2 9 1 c m N l X F w v M S 9 k c 2 4 9 U E l D Q U 5 l d C 9 Q S U N B T m V 0 L 0 F u b n V h b F J l c G 9 y d C 9 E U T E y L n t P c m d h b m l z Y X R p b 2 4 s M X 0 m c X V v d D s s J n F 1 b 3 Q 7 T 2 R i Y y 5 E Y X R h U 2 9 1 c m N l X F w v M S 9 k c 2 4 9 U E l D Q U 5 l d C 9 Q S U N B T m V 0 L 0 F u b n V h b F J l c G 9 y d C 9 E U T E y L n t S Z W Z l c n J l Z C w y f S Z x d W 9 0 O y w m c X V v d D t P Z G J j L k R h d G F T b 3 V y Y 2 V c X C 8 x L 2 R z b j 1 Q S U N B T m V 0 L 1 B J Q 0 F O Z X Q v Q W 5 u d W F s U m V w b 3 J 0 L 0 R R M T I u e 0 N v b X B s Z X R l L D N 9 J n F 1 b 3 Q 7 L C Z x d W 9 0 O 0 9 k Y m M u R G F 0 Y V N v d X J j Z V x c L z E v Z H N u P V B J Q 0 F O Z X Q v U E l D Q U 5 l d C 9 B b m 5 1 Y W x S Z X B v c n Q v R F E x M i 5 7 Q 2 9 t c G x l d G U g K C U p L D R 9 J n F 1 b 3 Q 7 L C Z x d W 9 0 O 0 9 k Y m M u R G F 0 Y V N v d X J j Z V x c L z E v Z H N u P V B J Q 0 F O Z X Q v U E l D Q U 5 l d C 9 B b m 5 1 Y W x S Z X B v c n Q v R F E x M i 5 7 Q 2 9 t c G x l d G U g S W 4 g M y B t b 2 5 0 a H M s N X 0 m c X V v d D s s J n F 1 b 3 Q 7 T 2 R i Y y 5 E Y X R h U 2 9 1 c m N l X F w v M S 9 k c 2 4 9 U E l D Q U 5 l d C 9 Q S U N B T m V 0 L 0 F u b n V h b F J l c G 9 y d C 9 E U T E y L n t D b 2 1 w b G V 0 Z S B J b i A z I G 1 v b n R o c y A o J S k s N n 0 m c X V v d D s s J n F 1 b 3 Q 7 T 2 R i Y y 5 E Y X R h U 2 9 1 c m N l X F w v M S 9 k c 2 4 9 U E l D Q U 5 l d C 9 Q S U N B T m V 0 L 0 F u b n V h b F J l c G 9 y d C 9 E U T E y L n t J b m N v b X B s Z X R l L D d 9 J n F 1 b 3 Q 7 L C Z x d W 9 0 O 0 9 k Y m M u R G F 0 Y V N v d X J j Z V x c L z E v Z H N u P V B J Q 0 F O Z X Q v U E l D Q U 5 l d C 9 B b m 5 1 Y W x S Z X B v c n Q v R F E x M i 5 7 S W 5 j b 2 1 w b G V 0 Z S A o J S k s O H 0 m c X V v d D t d L C Z x d W 9 0 O 1 J l b G F 0 a W 9 u c 2 h p c E l u Z m 8 m c X V v d D s 6 W 1 1 9 I i A v P j w v U 3 R h Y m x l R W 5 0 c m l l c z 4 8 L 0 l 0 Z W 0 + P E l 0 Z W 0 + P E l 0 Z W 1 M b 2 N h d G l v b j 4 8 S X R l b V R 5 c G U + R m 9 y b X V s Y T w v S X R l b V R 5 c G U + P E l 0 Z W 1 Q Y X R o P l N l Y 3 R p b 2 4 x L 0 R R M T I v U 2 9 1 c m N l P C 9 J d G V t U G F 0 a D 4 8 L 0 l 0 Z W 1 M b 2 N h d G l v b j 4 8 U 3 R h Y m x l R W 5 0 c m l l c y A v P j w v S X R l b T 4 8 S X R l b T 4 8 S X R l b U x v Y 2 F 0 a W 9 u P j x J d G V t V H l w Z T 5 G b 3 J t d W x h P C 9 J d G V t V H l w Z T 4 8 S X R l b V B h d G g + U 2 V j d G l v b j E v R F E x M i 9 Q S U N B T m V 0 X 0 R h d G F i Y X N l P C 9 J d G V t U G F 0 a D 4 8 L 0 l 0 Z W 1 M b 2 N h d G l v b j 4 8 U 3 R h Y m x l R W 5 0 c m l l c y A v P j w v S X R l b T 4 8 S X R l b T 4 8 S X R l b U x v Y 2 F 0 a W 9 u P j x J d G V t V H l w Z T 5 G b 3 J t d W x h P C 9 J d G V t V H l w Z T 4 8 S X R l b V B h d G g + U 2 V j d G l v b j E v R F E x M i 9 B b m 5 1 Y W x S Z X B v c n R f U 2 N o Z W 1 h P C 9 J d G V t U G F 0 a D 4 8 L 0 l 0 Z W 1 M b 2 N h d G l v b j 4 8 U 3 R h Y m x l R W 5 0 c m l l c y A v P j w v S X R l b T 4 8 S X R l b T 4 8 S X R l b U x v Y 2 F 0 a W 9 u P j x J d G V t V H l w Z T 5 G b 3 J t d W x h P C 9 J d G V t V H l w Z T 4 8 S X R l b V B h d G g + U 2 V j d G l v b j E v R F E x M i 9 E U T E y X 1 R h Y m x l P C 9 J d G V t U G F 0 a D 4 8 L 0 l 0 Z W 1 M b 2 N h d G l v b j 4 8 U 3 R h Y m x l R W 5 0 c m l l c y A v P j w v S X R l b T 4 8 S X R l b T 4 8 S X R l b U x v Y 2 F 0 a W 9 u P j x J d G V t V H l w Z T 5 G b 3 J t d W x h P C 9 J d G V t V H l w Z T 4 8 S X R l b V B h d G g + U 2 V j d G l v b j E v R F E x M 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R F E x M y I g L z 4 8 R W 5 0 c n k g V H l w Z T 0 i R m l s b G V k Q 2 9 t c G x l d G V S Z X N 1 b H R U b 1 d v c m t z a G V l d C I g V m F s d W U 9 I m w x I i A v P j x F b n R y e S B U e X B l P S J S Z W N v d m V y e V R h c m d l d F N o Z W V 0 I i B W Y W x 1 Z T 0 i c 1 N o Z W V 0 M T I i I C 8 + P E V u d H J 5 I F R 5 c G U 9 I l J l Y 2 9 2 Z X J 5 V G F y Z 2 V 0 Q 2 9 s d W 1 u I i B W Y W x 1 Z T 0 i b D E i I C 8 + P E V u d H J 5 I F R 5 c G U 9 I l J l Y 2 9 2 Z X J 5 V G F y Z 2 V 0 U m 9 3 I i B W Y W x 1 Z T 0 i b D E i I C 8 + P E V u d H J 5 I F R 5 c G U 9 I k Z p b G x F c n J v c k N v Z G U i I F Z h b H V l P S J z V W 5 r b m 9 3 b i I g L z 4 8 R W 5 0 c n k g V H l w Z T 0 i R m l s b E V y c m 9 y Q 2 9 1 b n Q i I F Z h b H V l P S J s M C I g L z 4 8 R W 5 0 c n k g V H l w Z T 0 i R m l s b E x h c 3 R V c G R h d G V k I i B W Y W x 1 Z T 0 i Z D I w M j A t M T E t M z B U M j M 6 M T E 6 M D g u N z E 4 O D I 2 O V o i I C 8 + P E V u d H J 5 I F R 5 c G U 9 I k Z p b G x D b 2 x 1 b W 5 U e X B l c y I g V m F s d W U 9 I n N B Z 1 l D Q W d Z Q 0 J n S U c i I C 8 + P E V u d H J 5 I F R 5 c G U 9 I l F 1 Z X J 5 S U Q i I F Z h b H V l P S J z N j c 2 Y W M y N j Q t N T U 5 Y y 0 0 Y W V i L W E w Y T M t Z G Z m Z m F i M T U x Y j Q 4 I i A v P j x F b n R y e S B U e X B l P S J G a W x s Q 2 9 1 b n Q i I F Z h b H V l P S J s N T k i I C 8 + P E V u d H J 5 I F R 5 c G U 9 I k Z p b G x D b 2 x 1 b W 5 O Y W 1 l c y I g V m F s d W U 9 I n N b J n F 1 b 3 Q 7 W X I m c X V v d D s s J n F 1 b 3 Q 7 T k h T I H R y d X N 0 J n F 1 b 3 Q 7 L C Z x d W 9 0 O 1 R y Y W 5 z c G 9 y d G V k J n F 1 b 3 Q 7 L C Z x d W 9 0 O 0 N v b X B s Z X R l J n F 1 b 3 Q 7 L C Z x d W 9 0 O 0 N v b X B s Z X R l I C g l K S Z x d W 9 0 O y w m c X V v d D t D b 2 1 w b G V 0 Z S B J b i A z I G 1 v b n R o c y Z x d W 9 0 O y w m c X V v d D t D b 2 1 w b G V 0 Z S B J b i A z I G 1 v b n R o c y A o J S k m c X V v d D s s J n F 1 b 3 Q 7 S W 5 j b 2 1 w b G V 0 Z S Z x d W 9 0 O y w m c X V v d D t J b m N v b X B s Z X R l I C g l K S Z x d W 9 0 O 1 0 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E U T E z L n t Z c i w w f S Z x d W 9 0 O y w m c X V v d D t P Z G J j L k R h d G F T b 3 V y Y 2 V c X C 8 x L 2 R z b j 1 Q S U N B T m V 0 L 1 B J Q 0 F O Z X Q v Q W 5 u d W F s U m V w b 3 J 0 L 0 R R M T M u e 0 5 I U y B 0 c n V z d C w x f S Z x d W 9 0 O y w m c X V v d D t P Z G J j L k R h d G F T b 3 V y Y 2 V c X C 8 x L 2 R z b j 1 Q S U N B T m V 0 L 1 B J Q 0 F O Z X Q v Q W 5 u d W F s U m V w b 3 J 0 L 0 R R M T M u e 1 R y Y W 5 z c G 9 y d G V k L D J 9 J n F 1 b 3 Q 7 L C Z x d W 9 0 O 0 9 k Y m M u R G F 0 Y V N v d X J j Z V x c L z E v Z H N u P V B J Q 0 F O Z X Q v U E l D Q U 5 l d C 9 B b m 5 1 Y W x S Z X B v c n Q v R F E x M y 5 7 Q 2 9 t c G x l d G U s M 3 0 m c X V v d D s s J n F 1 b 3 Q 7 T 2 R i Y y 5 E Y X R h U 2 9 1 c m N l X F w v M S 9 k c 2 4 9 U E l D Q U 5 l d C 9 Q S U N B T m V 0 L 0 F u b n V h b F J l c G 9 y d C 9 E U T E z L n t D b 2 1 w b G V 0 Z S A o J S k s N H 0 m c X V v d D s s J n F 1 b 3 Q 7 T 2 R i Y y 5 E Y X R h U 2 9 1 c m N l X F w v M S 9 k c 2 4 9 U E l D Q U 5 l d C 9 Q S U N B T m V 0 L 0 F u b n V h b F J l c G 9 y d C 9 E U T E z L n t D b 2 1 w b G V 0 Z S B J b i A z I G 1 v b n R o c y w 1 f S Z x d W 9 0 O y w m c X V v d D t P Z G J j L k R h d G F T b 3 V y Y 2 V c X C 8 x L 2 R z b j 1 Q S U N B T m V 0 L 1 B J Q 0 F O Z X Q v Q W 5 u d W F s U m V w b 3 J 0 L 0 R R M T M u e 0 N v b X B s Z X R l I E l u I D M g b W 9 u d G h z I C g l K S w 2 f S Z x d W 9 0 O y w m c X V v d D t P Z G J j L k R h d G F T b 3 V y Y 2 V c X C 8 x L 2 R z b j 1 Q S U N B T m V 0 L 1 B J Q 0 F O Z X Q v Q W 5 u d W F s U m V w b 3 J 0 L 0 R R M T M u e 0 l u Y 2 9 t c G x l d G U s N 3 0 m c X V v d D s s J n F 1 b 3 Q 7 T 2 R i Y y 5 E Y X R h U 2 9 1 c m N l X F w v M S 9 k c 2 4 9 U E l D Q U 5 l d C 9 Q S U N B T m V 0 L 0 F u b n V h b F J l c G 9 y d C 9 E U T E z L n t J b m N v b X B s Z X R l I C g l K S w 4 f S Z x d W 9 0 O 1 0 s J n F 1 b 3 Q 7 Q 2 9 s d W 1 u Q 2 9 1 b n Q m c X V v d D s 6 O S w m c X V v d D t L Z X l D b 2 x 1 b W 5 O Y W 1 l c y Z x d W 9 0 O z p b X S w m c X V v d D t D b 2 x 1 b W 5 J Z G V u d G l 0 a W V z J n F 1 b 3 Q 7 O l s m c X V v d D t P Z G J j L k R h d G F T b 3 V y Y 2 V c X C 8 x L 2 R z b j 1 Q S U N B T m V 0 L 1 B J Q 0 F O Z X Q v Q W 5 u d W F s U m V w b 3 J 0 L 0 R R M T M u e 1 l y L D B 9 J n F 1 b 3 Q 7 L C Z x d W 9 0 O 0 9 k Y m M u R G F 0 Y V N v d X J j Z V x c L z E v Z H N u P V B J Q 0 F O Z X Q v U E l D Q U 5 l d C 9 B b m 5 1 Y W x S Z X B v c n Q v R F E x M y 5 7 T k h T I H R y d X N 0 L D F 9 J n F 1 b 3 Q 7 L C Z x d W 9 0 O 0 9 k Y m M u R G F 0 Y V N v d X J j Z V x c L z E v Z H N u P V B J Q 0 F O Z X Q v U E l D Q U 5 l d C 9 B b m 5 1 Y W x S Z X B v c n Q v R F E x M y 5 7 V H J h b n N w b 3 J 0 Z W Q s M n 0 m c X V v d D s s J n F 1 b 3 Q 7 T 2 R i Y y 5 E Y X R h U 2 9 1 c m N l X F w v M S 9 k c 2 4 9 U E l D Q U 5 l d C 9 Q S U N B T m V 0 L 0 F u b n V h b F J l c G 9 y d C 9 E U T E z L n t D b 2 1 w b G V 0 Z S w z f S Z x d W 9 0 O y w m c X V v d D t P Z G J j L k R h d G F T b 3 V y Y 2 V c X C 8 x L 2 R z b j 1 Q S U N B T m V 0 L 1 B J Q 0 F O Z X Q v Q W 5 u d W F s U m V w b 3 J 0 L 0 R R M T M u e 0 N v b X B s Z X R l I C g l K S w 0 f S Z x d W 9 0 O y w m c X V v d D t P Z G J j L k R h d G F T b 3 V y Y 2 V c X C 8 x L 2 R z b j 1 Q S U N B T m V 0 L 1 B J Q 0 F O Z X Q v Q W 5 u d W F s U m V w b 3 J 0 L 0 R R M T M u e 0 N v b X B s Z X R l I E l u I D M g b W 9 u d G h z L D V 9 J n F 1 b 3 Q 7 L C Z x d W 9 0 O 0 9 k Y m M u R G F 0 Y V N v d X J j Z V x c L z E v Z H N u P V B J Q 0 F O Z X Q v U E l D Q U 5 l d C 9 B b m 5 1 Y W x S Z X B v c n Q v R F E x M y 5 7 Q 2 9 t c G x l d G U g S W 4 g M y B t b 2 5 0 a H M g K C U p L D Z 9 J n F 1 b 3 Q 7 L C Z x d W 9 0 O 0 9 k Y m M u R G F 0 Y V N v d X J j Z V x c L z E v Z H N u P V B J Q 0 F O Z X Q v U E l D Q U 5 l d C 9 B b m 5 1 Y W x S Z X B v c n Q v R F E x M y 5 7 S W 5 j b 2 1 w b G V 0 Z S w 3 f S Z x d W 9 0 O y w m c X V v d D t P Z G J j L k R h d G F T b 3 V y Y 2 V c X C 8 x L 2 R z b j 1 Q S U N B T m V 0 L 1 B J Q 0 F O Z X Q v Q W 5 u d W F s U m V w b 3 J 0 L 0 R R M T M u e 0 l u Y 2 9 t c G x l d G U g K C U p L D h 9 J n F 1 b 3 Q 7 X S w m c X V v d D t S Z W x h d G l v b n N o a X B J b m Z v J n F 1 b 3 Q 7 O l t d f S I g L z 4 8 L 1 N 0 Y W J s Z U V u d H J p Z X M + P C 9 J d G V t P j x J d G V t P j x J d G V t T G 9 j Y X R p b 2 4 + P E l 0 Z W 1 U e X B l P k Z v c m 1 1 b G E 8 L 0 l 0 Z W 1 U e X B l P j x J d G V t U G F 0 a D 5 T Z W N 0 a W 9 u M S 9 E U T E z L 1 N v d X J j Z T w v S X R l b V B h d G g + P C 9 J d G V t T G 9 j Y X R p b 2 4 + P F N 0 Y W J s Z U V u d H J p Z X M g L z 4 8 L 0 l 0 Z W 0 + P E l 0 Z W 0 + P E l 0 Z W 1 M b 2 N h d G l v b j 4 8 S X R l b V R 5 c G U + R m 9 y b X V s Y T w v S X R l b V R 5 c G U + P E l 0 Z W 1 Q Y X R o P l N l Y 3 R p b 2 4 x L 0 R R M T M v U E l D Q U 5 l d F 9 E Y X R h Y m F z Z T w v S X R l b V B h d G g + P C 9 J d G V t T G 9 j Y X R p b 2 4 + P F N 0 Y W J s Z U V u d H J p Z X M g L z 4 8 L 0 l 0 Z W 0 + P E l 0 Z W 0 + P E l 0 Z W 1 M b 2 N h d G l v b j 4 8 S X R l b V R 5 c G U + R m 9 y b X V s Y T w v S X R l b V R 5 c G U + P E l 0 Z W 1 Q Y X R o P l N l Y 3 R p b 2 4 x L 0 R R M T M v Q W 5 u d W F s U m V w b 3 J 0 X 1 N j a G V t Y T w v S X R l b V B h d G g + P C 9 J d G V t T G 9 j Y X R p b 2 4 + P F N 0 Y W J s Z U V u d H J p Z X M g L z 4 8 L 0 l 0 Z W 0 + P E l 0 Z W 0 + P E l 0 Z W 1 M b 2 N h d G l v b j 4 8 S X R l b V R 5 c G U + R m 9 y b X V s Y T w v S X R l b V R 5 c G U + P E l 0 Z W 1 Q Y X R o P l N l Y 3 R p b 2 4 x L 0 R R M T M v R F E x M 1 9 U Y W J s Z T w v S X R l b V B h d G g + P C 9 J d G V t T G 9 j Y X R p b 2 4 + P F N 0 Y W J s Z U V u d H J p Z X M g L z 4 8 L 0 l 0 Z W 0 + P E l 0 Z W 0 + P E l 0 Z W 1 M b 2 N h d G l v b j 4 8 S X R l b V R 5 c G U + R m 9 y b X V s Y T w v S X R l b V R 5 c G U + P E l 0 Z W 1 Q Y X R o P l N l Y 3 R p b 2 4 x L 0 R R M T I v U 2 9 y d G V k J T I w U m 9 3 c z w v S X R l b V B h d G g + P C 9 J d G V t T G 9 j Y X R p b 2 4 + P F N 0 Y W J s Z U V u d H J p Z X M g L z 4 8 L 0 l 0 Z W 0 + P E l 0 Z W 0 + P E l 0 Z W 1 M b 2 N h d G l v b j 4 8 S X R l b V R 5 c G U + R m 9 y b X V s Y T w v S X R l b V R 5 c G U + P E l 0 Z W 1 Q Y X R o P l N l Y 3 R p b 2 4 x L 0 R R M T I v U m V t b 3 Z l Z C U y M E N v b H V t b n M 8 L 0 l 0 Z W 1 Q Y X R o P j w v S X R l b U x v Y 2 F 0 a W 9 u P j x T d G F i b G V F b n R y a W V z I C 8 + P C 9 J d G V t P j x J d G V t P j x J d G V t T G 9 j Y X R p b 2 4 + P E l 0 Z W 1 U e X B l P k Z v c m 1 1 b G E 8 L 0 l 0 Z W 1 U e X B l P j x J d G V t U G F 0 a D 5 T Z W N 0 a W 9 u M S 9 E U T E z L 1 N v c n R l Z C U y M F J v d 3 M 8 L 0 l 0 Z W 1 Q Y X R o P j w v S X R l b U x v Y 2 F 0 a W 9 u P j x T d G F i b G V F b n R y a W V z I C 8 + P C 9 J d G V t P j x J d G V t P j x J d G V t T G 9 j Y X R p b 2 4 + P E l 0 Z W 1 U e X B l P k Z v c m 1 1 b G E 8 L 0 l 0 Z W 1 U e X B l P j x J d G V t U G F 0 a D 5 T Z W N 0 a W 9 u M S 9 E U T E z L 1 J l b W 9 2 Z W Q l M j B D b 2 x 1 b W 5 z P C 9 J d G V t U G F 0 a D 4 8 L 0 l 0 Z W 1 M b 2 N h d G l v b j 4 8 U 3 R h Y m x l R W 5 0 c m l l c y A v P j w v S X R l b T 4 8 S X R l b T 4 8 S X R l b U x v Y 2 F 0 a W 9 u P j x J d G V t V H l w Z T 5 G b 3 J t d W x h P C 9 J d G V t V H l w Z T 4 8 S X R l b V B h d G g + U 2 V j d G l v b j E v d G J s M z N h J T I w K D I p 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2 I i A v P j x F b n R y e S B U e X B l P S J S Z W N v d m V y e V R h c m d l d E N v b H V t b i I g V m F s d W U 9 I m w x I i A v P j x F b n R y e S B U e X B l P S J S Z W N v d m V y e V R h c m d l d F J v d y I g V m F s d W U 9 I m w x I i A v P j x F b n R y e S B U e X B l P S J G a W x s Q 2 9 s d W 1 u T m F t Z X M i I F Z h b H V l P S J z W y Z x d W 9 0 O 0 N v d W 5 0 c n k m c X V v d D s s J n F 1 b 3 Q 7 W W V h c i A x J n F 1 b 3 Q 7 L C Z x d W 9 0 O 1 l l Y X I g M S A o J S k m c X V v d D s s J n F 1 b 3 Q 7 W W V h c i A y J n F 1 b 3 Q 7 L C Z x d W 9 0 O 1 l l Y X I g M i A o J S k m c X V v d D s s J n F 1 b 3 Q 7 W W V h c i A z J n F 1 b 3 Q 7 L C Z x d W 9 0 O 1 l l Y X I g M y A o J S k m c X V v d D s s J n F 1 b 3 Q 7 V G 9 0 Y W w m c X V v d D s s J n F 1 b 3 Q 7 V G 9 0 Y W w g K C U p J n F 1 b 3 Q 7 X S I g L z 4 8 R W 5 0 c n k g V H l w Z T 0 i R m l s b E N v b H V t b l R 5 c G V z I i B W Y W x 1 Z T 0 i c 0 J n S U d B Z 1 l D Q m d J R y I g L z 4 8 R W 5 0 c n k g V H l w Z T 0 i R m l s b E x h c 3 R V c G R h d G V k I i B W Y W x 1 Z T 0 i Z D I w M j A t M T A t M j F U M T A 6 M T g 6 M D g u M D k 3 N z g z M l o i I C 8 + P E V u d H J 5 I F R 5 c G U 9 I k Z p b G x F c n J v c k N v d W 5 0 I i B W Y W x 1 Z T 0 i b D A i I C 8 + P E V u d H J 5 I F R 5 c G U 9 I k Z p b G x F c n J v c k N v Z G U i I F Z h b H V l P S J z V W 5 r b m 9 3 b i I g L z 4 8 R W 5 0 c n k g V H l w Z T 0 i R m l s b F N 0 Y X R 1 c y I g V m F s d W U 9 I n N D b 2 1 w b G V 0 Z S I g L z 4 8 R W 5 0 c n k g V H l w Z T 0 i Q W R k Z W R U b 0 R h d G F N b 2 R l b C I g V m F s d W U 9 I m w w I i A v P j x F b n R y e S B U e X B l P S J G a W x s Q 2 9 1 b n Q i I F Z h b H V l P S J s N i 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0 Y m w z M 2 E u e 0 N v d W 5 0 c n k s M H 0 m c X V v d D s s J n F 1 b 3 Q 7 T 2 R i Y y 5 E Y X R h U 2 9 1 c m N l X F w v M S 9 k c 2 4 9 U E l D Q U 5 l d C 9 Q S U N B T m V 0 L 0 F u b n V h b F J l c G 9 y d C 9 0 Y m w z M 2 E u e 1 l l Y X I g M S w x f S Z x d W 9 0 O y w m c X V v d D t P Z G J j L k R h d G F T b 3 V y Y 2 V c X C 8 x L 2 R z b j 1 Q S U N B T m V 0 L 1 B J Q 0 F O Z X Q v Q W 5 u d W F s U m V w b 3 J 0 L 3 R i b D M z Y S 5 7 W W V h c i A x I C g l K S w y f S Z x d W 9 0 O y w m c X V v d D t P Z G J j L k R h d G F T b 3 V y Y 2 V c X C 8 x L 2 R z b j 1 Q S U N B T m V 0 L 1 B J Q 0 F O Z X Q v Q W 5 u d W F s U m V w b 3 J 0 L 3 R i b D M z Y S 5 7 W W V h c i A y L D N 9 J n F 1 b 3 Q 7 L C Z x d W 9 0 O 0 9 k Y m M u R G F 0 Y V N v d X J j Z V x c L z E v Z H N u P V B J Q 0 F O Z X Q v U E l D Q U 5 l d C 9 B b m 5 1 Y W x S Z X B v c n Q v d G J s M z N h L n t Z Z W F y I D I g K C U p L D R 9 J n F 1 b 3 Q 7 L C Z x d W 9 0 O 0 9 k Y m M u R G F 0 Y V N v d X J j Z V x c L z E v Z H N u P V B J Q 0 F O Z X Q v U E l D Q U 5 l d C 9 B b m 5 1 Y W x S Z X B v c n Q v d G J s M z N h L n t Z Z W F y I D M s N X 0 m c X V v d D s s J n F 1 b 3 Q 7 T 2 R i Y y 5 E Y X R h U 2 9 1 c m N l X F w v M S 9 k c 2 4 9 U E l D Q U 5 l d C 9 Q S U N B T m V 0 L 0 F u b n V h b F J l c G 9 y d C 9 0 Y m w z M 2 E u e 1 l l Y X I g M y A o J S k s N n 0 m c X V v d D s s J n F 1 b 3 Q 7 T 2 R i Y y 5 E Y X R h U 2 9 1 c m N l X F w v M S 9 k c 2 4 9 U E l D Q U 5 l d C 9 Q S U N B T m V 0 L 0 F u b n V h b F J l c G 9 y d C 9 0 Y m w z M 2 E u e 1 R v d G F s L D d 9 J n F 1 b 3 Q 7 L C Z x d W 9 0 O 0 9 k Y m M u R G F 0 Y V N v d X J j Z V x c L z E v Z H N u P V B J Q 0 F O Z X Q v U E l D Q U 5 l d C 9 B b m 5 1 Y W x S Z X B v c n Q v d G J s M z N h L n t U b 3 R h b C A o J S k s O H 0 m c X V v d D t d L C Z x d W 9 0 O 0 N v b H V t b k N v d W 5 0 J n F 1 b 3 Q 7 O j k s J n F 1 b 3 Q 7 S 2 V 5 Q 2 9 s d W 1 u T m F t Z X M m c X V v d D s 6 W 1 0 s J n F 1 b 3 Q 7 Q 2 9 s d W 1 u S W R l b n R p d G l l c y Z x d W 9 0 O z p b J n F 1 b 3 Q 7 T 2 R i Y y 5 E Y X R h U 2 9 1 c m N l X F w v M S 9 k c 2 4 9 U E l D Q U 5 l d C 9 Q S U N B T m V 0 L 0 F u b n V h b F J l c G 9 y d C 9 0 Y m w z M 2 E u e 0 N v d W 5 0 c n k s M H 0 m c X V v d D s s J n F 1 b 3 Q 7 T 2 R i Y y 5 E Y X R h U 2 9 1 c m N l X F w v M S 9 k c 2 4 9 U E l D Q U 5 l d C 9 Q S U N B T m V 0 L 0 F u b n V h b F J l c G 9 y d C 9 0 Y m w z M 2 E u e 1 l l Y X I g M S w x f S Z x d W 9 0 O y w m c X V v d D t P Z G J j L k R h d G F T b 3 V y Y 2 V c X C 8 x L 2 R z b j 1 Q S U N B T m V 0 L 1 B J Q 0 F O Z X Q v Q W 5 u d W F s U m V w b 3 J 0 L 3 R i b D M z Y S 5 7 W W V h c i A x I C g l K S w y f S Z x d W 9 0 O y w m c X V v d D t P Z G J j L k R h d G F T b 3 V y Y 2 V c X C 8 x L 2 R z b j 1 Q S U N B T m V 0 L 1 B J Q 0 F O Z X Q v Q W 5 u d W F s U m V w b 3 J 0 L 3 R i b D M z Y S 5 7 W W V h c i A y L D N 9 J n F 1 b 3 Q 7 L C Z x d W 9 0 O 0 9 k Y m M u R G F 0 Y V N v d X J j Z V x c L z E v Z H N u P V B J Q 0 F O Z X Q v U E l D Q U 5 l d C 9 B b m 5 1 Y W x S Z X B v c n Q v d G J s M z N h L n t Z Z W F y I D I g K C U p L D R 9 J n F 1 b 3 Q 7 L C Z x d W 9 0 O 0 9 k Y m M u R G F 0 Y V N v d X J j Z V x c L z E v Z H N u P V B J Q 0 F O Z X Q v U E l D Q U 5 l d C 9 B b m 5 1 Y W x S Z X B v c n Q v d G J s M z N h L n t Z Z W F y I D M s N X 0 m c X V v d D s s J n F 1 b 3 Q 7 T 2 R i Y y 5 E Y X R h U 2 9 1 c m N l X F w v M S 9 k c 2 4 9 U E l D Q U 5 l d C 9 Q S U N B T m V 0 L 0 F u b n V h b F J l c G 9 y d C 9 0 Y m w z M 2 E u e 1 l l Y X I g M y A o J S k s N n 0 m c X V v d D s s J n F 1 b 3 Q 7 T 2 R i Y y 5 E Y X R h U 2 9 1 c m N l X F w v M S 9 k c 2 4 9 U E l D Q U 5 l d C 9 Q S U N B T m V 0 L 0 F u b n V h b F J l c G 9 y d C 9 0 Y m w z M 2 E u e 1 R v d G F s L D d 9 J n F 1 b 3 Q 7 L C Z x d W 9 0 O 0 9 k Y m M u R G F 0 Y V N v d X J j Z V x c L z E v Z H N u P V B J Q 0 F O Z X Q v U E l D Q U 5 l d C 9 B b m 5 1 Y W x S Z X B v c n Q v d G J s M z N h L n t U b 3 R h b C A o J S k s O H 0 m c X V v d D t d L C Z x d W 9 0 O 1 J l b G F 0 a W 9 u c 2 h p c E l u Z m 8 m c X V v d D s 6 W 1 1 9 I i A v P j x F b n R y e S B U e X B l P S J M b 2 F k Z W R U b 0 F u Y W x 5 c 2 l z U 2 V y d m l j Z X M i I F Z h b H V l P S J s M C I g L z 4 8 L 1 N 0 Y W J s Z U V u d H J p Z X M + P C 9 J d G V t P j x J d G V t P j x J d G V t T G 9 j Y X R p b 2 4 + P E l 0 Z W 1 U e X B l P k Z v c m 1 1 b G E 8 L 0 l 0 Z W 1 U e X B l P j x J d G V t U G F 0 a D 5 T Z W N 0 a W 9 u M S 9 0 Y m w z M 2 E l M j A o M i k v U 2 9 1 c m N l P C 9 J d G V t U G F 0 a D 4 8 L 0 l 0 Z W 1 M b 2 N h d G l v b j 4 8 U 3 R h Y m x l R W 5 0 c m l l c y A v P j w v S X R l b T 4 8 S X R l b T 4 8 S X R l b U x v Y 2 F 0 a W 9 u P j x J d G V t V H l w Z T 5 G b 3 J t d W x h P C 9 J d G V t V H l w Z T 4 8 S X R l b V B h d G g + U 2 V j d G l v b j E v d G J s M z N h J T I w K D I p L 1 B J Q 0 F O Z X R B b m 9 u X 0 R h d G F i Y X N l P C 9 J d G V t U G F 0 a D 4 8 L 0 l 0 Z W 1 M b 2 N h d G l v b j 4 8 U 3 R h Y m x l R W 5 0 c m l l c y A v P j w v S X R l b T 4 8 S X R l b T 4 8 S X R l b U x v Y 2 F 0 a W 9 u P j x J d G V t V H l w Z T 5 G b 3 J t d W x h P C 9 J d G V t V H l w Z T 4 8 S X R l b V B h d G g + U 2 V j d G l v b j E v d G J s M z N h J T I w K D I p L 2 R i b 1 9 T Y 2 h l b W E 8 L 0 l 0 Z W 1 Q Y X R o P j w v S X R l b U x v Y 2 F 0 a W 9 u P j x T d G F i b G V F b n R y a W V z I C 8 + P C 9 J d G V t P j x J d G V t P j x J d G V t T G 9 j Y X R p b 2 4 + P E l 0 Z W 1 U e X B l P k Z v c m 1 1 b G E 8 L 0 l 0 Z W 1 U e X B l P j x J d G V t U G F 0 a D 5 T Z W N 0 a W 9 u M S 9 0 Y m w z M 2 E l M j A o M i k v d G J s M z N h X 1 R h Y m x l P C 9 J d G V t U G F 0 a D 4 8 L 0 l 0 Z W 1 M b 2 N h d G l v b j 4 8 U 3 R h Y m x l R W 5 0 c m l l c y A v P j w v S X R l b T 4 8 S X R l b T 4 8 S X R l b U x v Y 2 F 0 a W 9 u P j x J d G V t V H l w Z T 5 G b 3 J t d W x h P C 9 J d G V t V H l w Z T 4 8 S X R l b V B h d G g + U 2 V j d G l v b j E v d G J s M z N h J T I w K D I p L 1 N v c n R l Z C U y M F J v d 3 M 8 L 0 l 0 Z W 1 Q Y X R o P j w v S X R l b U x v Y 2 F 0 a W 9 u P j x T d G F i b G V F b n R y a W V z I C 8 + P C 9 J d G V t P j x J d G V t P j x J d G V t T G 9 j Y X R p b 2 4 + P E l 0 Z W 1 U e X B l P k Z v c m 1 1 b G E 8 L 0 l 0 Z W 1 U e X B l P j x J d G V t U G F 0 a D 5 T Z W N 0 a W 9 u M S 9 0 Y m w z M 2 E l M j A o M i k v U m V t b 3 Z l Z C U y M E N v b H V t b n M 8 L 0 l 0 Z W 1 Q Y X R o P j w v S X R l b U x v Y 2 F 0 a W 9 u P j x T d G F i b G V F b n R y a W V z I C 8 + P C 9 J d G V t P j x J d G V t P j x J d G V t T G 9 j Y X R p b 2 4 + P E l 0 Z W 1 U e X B l P k Z v c m 1 1 b G E 8 L 0 l 0 Z W 1 U e X B l P j x J d G V t U G F 0 a D 5 T Z W N 0 a W 9 u M S 9 T d W 1 t Y X J 5 M 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T d W 1 t Y X J 5 M i 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F N 0 Y X R 1 c y I g V m F s d W U 9 I n N D b 2 1 w b G V 0 Z S I g L z 4 8 R W 5 0 c n k g V H l w Z T 0 i R m l s b E N v b H V t b k 5 h b W V z I i B W Y W x 1 Z T 0 i c 1 s m c X V v d D t D b 3 V u d H J 5 J n F 1 b 3 Q 7 L C Z x d W 9 0 O 1 l l Y X I g M S Z x d W 9 0 O y w m c X V v d D t Z Z W F y I D E g K C U p J n F 1 b 3 Q 7 L C Z x d W 9 0 O 1 l l Y X I g M i Z x d W 9 0 O y w m c X V v d D t Z Z W F y I D I g K C U p J n F 1 b 3 Q 7 L C Z x d W 9 0 O 1 l l Y X I g M y Z x d W 9 0 O y w m c X V v d D t Z Z W F y I D M g K C U p J n F 1 b 3 Q 7 L C Z x d W 9 0 O 1 R v d G F s J n F 1 b 3 Q 7 L C Z x d W 9 0 O 1 R v d G F s I C g l K S Z x d W 9 0 O 1 0 i I C 8 + P E V u d H J 5 I F R 5 c G U 9 I k Z p b G x D b 2 x 1 b W 5 U e X B l c y I g V m F s d W U 9 I n N C Z 0 l H Q W d Z Q 0 J n S U c i I C 8 + P E V u d H J 5 I F R 5 c G U 9 I k Z p b G x M Y X N 0 V X B k Y X R l Z C I g V m F s d W U 9 I m Q y M D I w L T E w L T I 5 V D E 2 O j E x O j Q 1 L j g 4 M D A 4 N z l a I i A v P j x F b n R y e S B U e X B l P S J G a W x s R X J y b 3 J D b 3 V u d C I g V m F s d W U 9 I m w w I i A v P j x F b n R y e S B U e X B l P S J G a W x s R X J y b 3 J D b 2 R l I i B W Y W x 1 Z T 0 i c 1 V u a 2 5 v d 2 4 i I C 8 + P E V u d H J 5 I F R 5 c G U 9 I k Z p b G x D b 3 V u d C I g V m F s d W U 9 I m w 3 I i A v P j x F b n R y e S B U e X B l P S J B Z G R l Z F R v R G F 0 Y U 1 v Z G V s I i B W Y W x 1 Z T 0 i b D A i I C 8 + P E V u d H J 5 I F R 5 c G U 9 I l F 1 Z X J 5 S U Q i I F Z h b H V l P S J z M T k 2 Y 2 Q z Z T k t O D U z O C 0 0 N T Z j L T k z M G M t N 2 Y x M T c 3 N j k 3 Z D F h 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1 N 1 b W 1 h c n k y L n t D b 3 V u d H J 5 L D B 9 J n F 1 b 3 Q 7 L C Z x d W 9 0 O 0 9 k Y m M u R G F 0 Y V N v d X J j Z V x c L z E v Z H N u P V B J Q 0 F O Z X Q v U E l D Q U 5 l d C 9 B b m 5 1 Y W x S Z X B v c n Q v U 3 V t b W F y e T I u e 1 l l Y X I g M S w x f S Z x d W 9 0 O y w m c X V v d D t P Z G J j L k R h d G F T b 3 V y Y 2 V c X C 8 x L 2 R z b j 1 Q S U N B T m V 0 L 1 B J Q 0 F O Z X Q v Q W 5 u d W F s U m V w b 3 J 0 L 1 N 1 b W 1 h c n k y L n t Z Z W F y I D E g K C U p L D J 9 J n F 1 b 3 Q 7 L C Z x d W 9 0 O 0 9 k Y m M u R G F 0 Y V N v d X J j Z V x c L z E v Z H N u P V B J Q 0 F O Z X Q v U E l D Q U 5 l d C 9 B b m 5 1 Y W x S Z X B v c n Q v U 3 V t b W F y e T I u e 1 l l Y X I g M i w z f S Z x d W 9 0 O y w m c X V v d D t P Z G J j L k R h d G F T b 3 V y Y 2 V c X C 8 x L 2 R z b j 1 Q S U N B T m V 0 L 1 B J Q 0 F O Z X Q v Q W 5 u d W F s U m V w b 3 J 0 L 1 N 1 b W 1 h c n k y L n t Z Z W F y I D I g K C U p L D R 9 J n F 1 b 3 Q 7 L C Z x d W 9 0 O 0 9 k Y m M u R G F 0 Y V N v d X J j Z V x c L z E v Z H N u P V B J Q 0 F O Z X Q v U E l D Q U 5 l d C 9 B b m 5 1 Y W x S Z X B v c n Q v U 3 V t b W F y e T I u e 1 l l Y X I g M y w 1 f S Z x d W 9 0 O y w m c X V v d D t P Z G J j L k R h d G F T b 3 V y Y 2 V c X C 8 x L 2 R z b j 1 Q S U N B T m V 0 L 1 B J Q 0 F O Z X Q v Q W 5 u d W F s U m V w b 3 J 0 L 1 N 1 b W 1 h c n k y L n t Z Z W F y I D M g K C U p L D Z 9 J n F 1 b 3 Q 7 L C Z x d W 9 0 O 0 9 k Y m M u R G F 0 Y V N v d X J j Z V x c L z E v Z H N u P V B J Q 0 F O Z X Q v U E l D Q U 5 l d C 9 B b m 5 1 Y W x S Z X B v c n Q v U 3 V t b W F y e T I u e 1 R v d G F s L D d 9 J n F 1 b 3 Q 7 L C Z x d W 9 0 O 0 9 k Y m M u R G F 0 Y V N v d X J j Z V x c L z E v Z H N u P V B J Q 0 F O Z X Q v U E l D Q U 5 l d C 9 B b m 5 1 Y W x S Z X B v c n Q v U 3 V t b W F y e T I u e 1 R v d G F s I C g l K S w 4 f S Z x d W 9 0 O 1 0 s J n F 1 b 3 Q 7 Q 2 9 s d W 1 u Q 2 9 1 b n Q m c X V v d D s 6 O S w m c X V v d D t L Z X l D b 2 x 1 b W 5 O Y W 1 l c y Z x d W 9 0 O z p b X S w m c X V v d D t D b 2 x 1 b W 5 J Z G V u d G l 0 a W V z J n F 1 b 3 Q 7 O l s m c X V v d D t P Z G J j L k R h d G F T b 3 V y Y 2 V c X C 8 x L 2 R z b j 1 Q S U N B T m V 0 L 1 B J Q 0 F O Z X Q v Q W 5 u d W F s U m V w b 3 J 0 L 1 N 1 b W 1 h c n k y L n t D b 3 V u d H J 5 L D B 9 J n F 1 b 3 Q 7 L C Z x d W 9 0 O 0 9 k Y m M u R G F 0 Y V N v d X J j Z V x c L z E v Z H N u P V B J Q 0 F O Z X Q v U E l D Q U 5 l d C 9 B b m 5 1 Y W x S Z X B v c n Q v U 3 V t b W F y e T I u e 1 l l Y X I g M S w x f S Z x d W 9 0 O y w m c X V v d D t P Z G J j L k R h d G F T b 3 V y Y 2 V c X C 8 x L 2 R z b j 1 Q S U N B T m V 0 L 1 B J Q 0 F O Z X Q v Q W 5 u d W F s U m V w b 3 J 0 L 1 N 1 b W 1 h c n k y L n t Z Z W F y I D E g K C U p L D J 9 J n F 1 b 3 Q 7 L C Z x d W 9 0 O 0 9 k Y m M u R G F 0 Y V N v d X J j Z V x c L z E v Z H N u P V B J Q 0 F O Z X Q v U E l D Q U 5 l d C 9 B b m 5 1 Y W x S Z X B v c n Q v U 3 V t b W F y e T I u e 1 l l Y X I g M i w z f S Z x d W 9 0 O y w m c X V v d D t P Z G J j L k R h d G F T b 3 V y Y 2 V c X C 8 x L 2 R z b j 1 Q S U N B T m V 0 L 1 B J Q 0 F O Z X Q v Q W 5 u d W F s U m V w b 3 J 0 L 1 N 1 b W 1 h c n k y L n t Z Z W F y I D I g K C U p L D R 9 J n F 1 b 3 Q 7 L C Z x d W 9 0 O 0 9 k Y m M u R G F 0 Y V N v d X J j Z V x c L z E v Z H N u P V B J Q 0 F O Z X Q v U E l D Q U 5 l d C 9 B b m 5 1 Y W x S Z X B v c n Q v U 3 V t b W F y e T I u e 1 l l Y X I g M y w 1 f S Z x d W 9 0 O y w m c X V v d D t P Z G J j L k R h d G F T b 3 V y Y 2 V c X C 8 x L 2 R z b j 1 Q S U N B T m V 0 L 1 B J Q 0 F O Z X Q v Q W 5 u d W F s U m V w b 3 J 0 L 1 N 1 b W 1 h c n k y L n t Z Z W F y I D M g K C U p L D Z 9 J n F 1 b 3 Q 7 L C Z x d W 9 0 O 0 9 k Y m M u R G F 0 Y V N v d X J j Z V x c L z E v Z H N u P V B J Q 0 F O Z X Q v U E l D Q U 5 l d C 9 B b m 5 1 Y W x S Z X B v c n Q v U 3 V t b W F y e T I u e 1 R v d G F s L D d 9 J n F 1 b 3 Q 7 L C Z x d W 9 0 O 0 9 k Y m M u R G F 0 Y V N v d X J j Z V x c L z E v Z H N u P V B J Q 0 F O Z X Q v U E l D Q U 5 l d C 9 B b m 5 1 Y W x S Z X B v c n Q v U 3 V t b W F y e T I u e 1 R v d G F s I C g l K S w 4 f S Z x d W 9 0 O 1 0 s J n F 1 b 3 Q 7 U m V s Y X R p b 2 5 z a G l w S W 5 m b y Z x d W 9 0 O z p b X X 0 i I C 8 + P C 9 T d G F i b G V F b n R y a W V z P j w v S X R l b T 4 8 S X R l b T 4 8 S X R l b U x v Y 2 F 0 a W 9 u P j x J d G V t V H l w Z T 5 G b 3 J t d W x h P C 9 J d G V t V H l w Z T 4 8 S X R l b V B h d G g + U 2 V j d G l v b j E v U 3 V t b W F y e T I v U 2 9 1 c m N l P C 9 J d G V t U G F 0 a D 4 8 L 0 l 0 Z W 1 M b 2 N h d G l v b j 4 8 U 3 R h Y m x l R W 5 0 c m l l c y A v P j w v S X R l b T 4 8 S X R l b T 4 8 S X R l b U x v Y 2 F 0 a W 9 u P j x J d G V t V H l w Z T 5 G b 3 J t d W x h P C 9 J d G V t V H l w Z T 4 8 S X R l b V B h d G g + U 2 V j d G l v b j E v U 3 V t b W F y e T I v U E l D Q U 5 l d F 9 E Y X R h Y m F z Z T w v S X R l b V B h d G g + P C 9 J d G V t T G 9 j Y X R p b 2 4 + P F N 0 Y W J s Z U V u d H J p Z X M g L z 4 8 L 0 l 0 Z W 0 + P E l 0 Z W 0 + P E l 0 Z W 1 M b 2 N h d G l v b j 4 8 S X R l b V R 5 c G U + R m 9 y b X V s Y T w v S X R l b V R 5 c G U + P E l 0 Z W 1 Q Y X R o P l N l Y 3 R p b 2 4 x L 1 N 1 b W 1 h c n k y L 0 F u b n V h b F J l c G 9 y d F 9 T Y 2 h l b W E 8 L 0 l 0 Z W 1 Q Y X R o P j w v S X R l b U x v Y 2 F 0 a W 9 u P j x T d G F i b G V F b n R y a W V z I C 8 + P C 9 J d G V t P j x J d G V t P j x J d G V t T G 9 j Y X R p b 2 4 + P E l 0 Z W 1 U e X B l P k Z v c m 1 1 b G E 8 L 0 l 0 Z W 1 U e X B l P j x J d G V t U G F 0 a D 5 T Z W N 0 a W 9 u M S 9 T d W 1 t Y X J 5 M i 9 T d W 1 t Y X J 5 M l 9 U Y W J s Z T w v S X R l b V B h d G g + P C 9 J d G V t T G 9 j Y X R p b 2 4 + P F N 0 Y W J s Z U V u d H J p Z X M g L z 4 8 L 0 l 0 Z W 0 + P E l 0 Z W 0 + P E l 0 Z W 1 M b 2 N h d G l v b j 4 8 S X R l b V R 5 c G U + R m 9 y b X V s Y T w v S X R l b V R 5 c G U + P E l 0 Z W 1 Q Y X R o P l N l Y 3 R p b 2 4 x L 1 N 1 b W 1 h c n k y L 1 N v c n R l Z C U y M F J v d 3 M 8 L 0 l 0 Z W 1 Q Y X R o P j w v S X R l b U x v Y 2 F 0 a W 9 u P j x T d G F i b G V F b n R y a W V z I C 8 + P C 9 J d G V t P j x J d G V t P j x J d G V t T G 9 j Y X R p b 2 4 + P E l 0 Z W 1 U e X B l P k Z v c m 1 1 b G E 8 L 0 l 0 Z W 1 U e X B l P j x J d G V t U G F 0 a D 5 T Z W N 0 a W 9 u M S 9 T d W 1 t Y X J 5 M i 9 S Z W 1 v d m V k J T I w Q 2 9 s d W 1 u c z w v S X R l b V B h d G g + P C 9 J d G V t T G 9 j Y X R p b 2 4 + P F N 0 Y W J s Z U V u d H J p Z X M g L z 4 8 L 0 l 0 Z W 0 + P E l 0 Z W 0 + P E l 0 Z W 1 M b 2 N h d G l v b j 4 8 S X R l b V R 5 c G U + R m 9 y b X V s Y T w v S X R l b V R 5 c G U + P E l 0 Z W 1 Q Y X R o P l N l Y 3 R p b 2 4 x L 1 N 1 b W 1 h c n l G a W c 4 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N 1 b W 1 h c n l G a W c 4 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B Z G R l Z F R v R G F 0 Y U 1 v Z G V s I i B W Y W x 1 Z T 0 i b D A i I C 8 + P E V u d H J 5 I F R 5 c G U 9 I k Z p b G x D b 3 V u d C I g V m F s d W U 9 I m w 3 I i A v P j x F b n R y e S B U e X B l P S J G a W x s R X J y b 3 J D b 2 R l I i B W Y W x 1 Z T 0 i c 1 V u a 2 5 v d 2 4 i I C 8 + P E V u d H J 5 I F R 5 c G U 9 I k Z p b G x F c n J v c k N v d W 5 0 I i B W Y W x 1 Z T 0 i b D A i I C 8 + P E V u d H J 5 I F R 5 c G U 9 I k Z p b G x M Y X N 0 V X B k Y X R l Z C I g V m F s d W U 9 I m Q y M D I w L T E w L T I 5 V D E 2 O j E x O j Q 3 L j U 2 N z g w M T R a I i A v P j x F b n R y e S B U e X B l P S J G a W x s Q 2 9 s d W 1 u V H l w Z X M i I F Z h b H V l P S J z Q m d J Q y I g L z 4 8 R W 5 0 c n k g V H l w Z T 0 i R m l s b E N v b H V t b k 5 h b W V z I i B W Y W x 1 Z T 0 i c 1 s m c X V v d D t D b 3 V u d H J 5 J n F 1 b 3 Q 7 L C Z x d W 9 0 O 0 N v b X B s Z X R l S W 4 z T W 9 u d G h z J n F 1 b 3 Q 7 L C Z x d W 9 0 O 0 l u Y 2 9 t c G x l d G U m c X V v d D t d I i A v P j x F b n R y e S B U e X B l P S J G a W x s U 3 R h d H V z I i B W Y W x 1 Z T 0 i c 0 N v b X B s Z X R l I i A v P j x F b n R y e S B U e X B l P S J R d W V y e U l E I i B W Y W x 1 Z T 0 i c z B h O T V k Z m M 2 L W Y z O D Y t N G V j Z S 1 h N D R i L T l h M 2 M w O T E 1 Z G U 1 M y I g L z 4 8 R W 5 0 c n k g V H l w Z T 0 i U m V s Y X R p b 2 5 z a G l w S W 5 m b 0 N v b n R h a W 5 l c i I g V m F s d W U 9 I n N 7 J n F 1 b 3 Q 7 Y 2 9 s d W 1 u Q 2 9 1 b n Q m c X V v d D s 6 M y w m c X V v d D t r Z X l D b 2 x 1 b W 5 O Y W 1 l c y Z x d W 9 0 O z p b X S w m c X V v d D t x d W V y e V J l b G F 0 a W 9 u c 2 h p c H M m c X V v d D s 6 W 1 0 s J n F 1 b 3 Q 7 Y 2 9 s d W 1 u S W R l b n R p d G l l c y Z x d W 9 0 O z p b J n F 1 b 3 Q 7 T 2 R i Y y 5 E Y X R h U 2 9 1 c m N l X F w v M S 9 k c 2 4 9 U E l D Q U 5 l d C 9 Q S U N B T m V 0 L 0 F u b n V h b F J l c G 9 y d C 9 T d W 1 t Y X J 5 R m l n O C 5 7 Q 2 9 1 b n R y e S w w f S Z x d W 9 0 O y w m c X V v d D t P Z G J j L k R h d G F T b 3 V y Y 2 V c X C 8 x L 2 R z b j 1 Q S U N B T m V 0 L 1 B J Q 0 F O Z X Q v Q W 5 u d W F s U m V w b 3 J 0 L 1 N 1 b W 1 h c n l G a W c 4 L n t D b 2 1 w b G V 0 Z U l u M 0 1 v b n R o c y w x f S Z x d W 9 0 O y w m c X V v d D t P Z G J j L k R h d G F T b 3 V y Y 2 V c X C 8 x L 2 R z b j 1 Q S U N B T m V 0 L 1 B J Q 0 F O Z X Q v Q W 5 u d W F s U m V w b 3 J 0 L 1 N 1 b W 1 h c n l G a W c 4 L n t J b m N v b X B s Z X R l L D J 9 J n F 1 b 3 Q 7 X S w m c X V v d D t D b 2 x 1 b W 5 D b 3 V u d C Z x d W 9 0 O z o z L C Z x d W 9 0 O 0 t l e U N v b H V t b k 5 h b W V z J n F 1 b 3 Q 7 O l t d L C Z x d W 9 0 O 0 N v b H V t b k l k Z W 5 0 a X R p Z X M m c X V v d D s 6 W y Z x d W 9 0 O 0 9 k Y m M u R G F 0 Y V N v d X J j Z V x c L z E v Z H N u P V B J Q 0 F O Z X Q v U E l D Q U 5 l d C 9 B b m 5 1 Y W x S Z X B v c n Q v U 3 V t b W F y e U Z p Z z g u e 0 N v d W 5 0 c n k s M H 0 m c X V v d D s s J n F 1 b 3 Q 7 T 2 R i Y y 5 E Y X R h U 2 9 1 c m N l X F w v M S 9 k c 2 4 9 U E l D Q U 5 l d C 9 Q S U N B T m V 0 L 0 F u b n V h b F J l c G 9 y d C 9 T d W 1 t Y X J 5 R m l n O C 5 7 Q 2 9 t c G x l d G V J b j N N b 2 5 0 a H M s M X 0 m c X V v d D s s J n F 1 b 3 Q 7 T 2 R i Y y 5 E Y X R h U 2 9 1 c m N l X F w v M S 9 k c 2 4 9 U E l D Q U 5 l d C 9 Q S U N B T m V 0 L 0 F u b n V h b F J l c G 9 y d C 9 T d W 1 t Y X J 5 R m l n O C 5 7 S W 5 j b 2 1 w b G V 0 Z S w y f S Z x d W 9 0 O 1 0 s J n F 1 b 3 Q 7 U m V s Y X R p b 2 5 z a G l w S W 5 m b y Z x d W 9 0 O z p b X X 0 i I C 8 + P C 9 T d G F i b G V F b n R y a W V z P j w v S X R l b T 4 8 S X R l b T 4 8 S X R l b U x v Y 2 F 0 a W 9 u P j x J d G V t V H l w Z T 5 G b 3 J t d W x h P C 9 J d G V t V H l w Z T 4 8 S X R l b V B h d G g + U 2 V j d G l v b j E v U 3 V t b W F y e U Z p Z z g v U 2 9 1 c m N l P C 9 J d G V t U G F 0 a D 4 8 L 0 l 0 Z W 1 M b 2 N h d G l v b j 4 8 U 3 R h Y m x l R W 5 0 c m l l c y A v P j w v S X R l b T 4 8 S X R l b T 4 8 S X R l b U x v Y 2 F 0 a W 9 u P j x J d G V t V H l w Z T 5 G b 3 J t d W x h P C 9 J d G V t V H l w Z T 4 8 S X R l b V B h d G g + U 2 V j d G l v b j E v U 3 V t b W F y e U Z p Z z g v U E l D Q U 5 l d F 9 E Y X R h Y m F z Z T w v S X R l b V B h d G g + P C 9 J d G V t T G 9 j Y X R p b 2 4 + P F N 0 Y W J s Z U V u d H J p Z X M g L z 4 8 L 0 l 0 Z W 0 + P E l 0 Z W 0 + P E l 0 Z W 1 M b 2 N h d G l v b j 4 8 S X R l b V R 5 c G U + R m 9 y b X V s Y T w v S X R l b V R 5 c G U + P E l 0 Z W 1 Q Y X R o P l N l Y 3 R p b 2 4 x L 1 N 1 b W 1 h c n l G a W c 4 L 0 F u b n V h b F J l c G 9 y d F 9 T Y 2 h l b W E 8 L 0 l 0 Z W 1 Q Y X R o P j w v S X R l b U x v Y 2 F 0 a W 9 u P j x T d G F i b G V F b n R y a W V z I C 8 + P C 9 J d G V t P j x J d G V t P j x J d G V t T G 9 j Y X R p b 2 4 + P E l 0 Z W 1 U e X B l P k Z v c m 1 1 b G E 8 L 0 l 0 Z W 1 U e X B l P j x J d G V t U G F 0 a D 5 T Z W N 0 a W 9 u M S 9 T d W 1 t Y X J 5 R m l n O C 9 T d W 1 t Y X J 5 R m l n O F 9 U Y W J s Z T w v S X R l b V B h d G g + P C 9 J d G V t T G 9 j Y X R p b 2 4 + P F N 0 Y W J s Z U V u d H J p Z X M g L z 4 8 L 0 l 0 Z W 0 + P E l 0 Z W 0 + P E l 0 Z W 1 M b 2 N h d G l v b j 4 8 S X R l b V R 5 c G U + R m 9 y b X V s Y T w v S X R l b V R 5 c G U + P E l 0 Z W 1 Q Y X R o P l N l Y 3 R p b 2 4 x L 1 N 1 b W 1 h c n l G a W c 4 L 1 N v c n R l Z C U y M F J v d 3 M 8 L 0 l 0 Z W 1 Q Y X R o P j w v S X R l b U x v Y 2 F 0 a W 9 u P j x T d G F i b G V F b n R y a W V z I C 8 + P C 9 J d G V t P j x J d G V t P j x J d G V t T G 9 j Y X R p b 2 4 + P E l 0 Z W 1 U e X B l P k Z v c m 1 1 b G E 8 L 0 l 0 Z W 1 U e X B l P j x J d G V t U G F 0 a D 5 T Z W N 0 a W 9 u M S 9 T d W 1 t Y X J 5 R m l n O C 9 S Z W 1 v d m V k J T I w Q 2 9 s d W 1 u c z w v S X R l b V B h d G g + P C 9 J d G V t T G 9 j Y X R p b 2 4 + P F N 0 Y W J s Z U V u d H J p Z X M g L z 4 8 L 0 l 0 Z W 0 + P E l 0 Z W 0 + P E l 0 Z W 1 M b 2 N h d G l v b j 4 8 S X R l b V R 5 c G U + R m 9 y b X V s Y T w v S X R l b V R 5 c G U + P E l 0 Z W 1 Q Y X R o P l N l Y 3 R p b 2 4 x L 1 N 1 b W 1 h c n l G a W c 5 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N 1 b W 1 h c n l G a W c 5 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U 3 R h d H V z I i B W Y W x 1 Z T 0 i c 0 N v b X B s Z X R l I i A v P j x F b n R y e S B U e X B l P S J G a W x s Q 2 9 s d W 1 u T m F t Z X M i I F Z h b H V l P S J z W y Z x d W 9 0 O 0 9 y Z 2 F u a X N h d G l v b i Z x d W 9 0 O y w m c X V v d D t D b 2 1 w b G V 0 Z U l u M 0 1 v b n R o c y Z x d W 9 0 O y w m c X V v d D t J b m N v b X B s Z X R l J n F 1 b 3 Q 7 X S I g L z 4 8 R W 5 0 c n k g V H l w Z T 0 i R m l s b E N v b H V t b l R 5 c G V z I i B W Y W x 1 Z T 0 i c 0 J n S U M i I C 8 + P E V u d H J 5 I F R 5 c G U 9 I k Z p b G x M Y X N 0 V X B k Y X R l Z C I g V m F s d W U 9 I m Q y M D I w L T E w L T I 5 V D E 2 O j E x O j Q 3 L j k y M T c 0 N T V a I i A v P j x F b n R y e S B U e X B l P S J G a W x s R X J y b 3 J D b 3 V u d C I g V m F s d W U 9 I m w w I i A v P j x F b n R y e S B U e X B l P S J G a W x s R X J y b 3 J D b 2 R l I i B W Y W x 1 Z T 0 i c 1 V u a 2 5 v d 2 4 i I C 8 + P E V u d H J 5 I F R 5 c G U 9 I k Z p b G x D b 3 V u d C I g V m F s d W U 9 I m w z M y I g L z 4 8 R W 5 0 c n k g V H l w Z T 0 i Q W R k Z W R U b 0 R h d G F N b 2 R l b C I g V m F s d W U 9 I m w w I i A v P j x F b n R y e S B U e X B l P S J R d W V y e U l E I i B W Y W x 1 Z T 0 i c z N i Z m F k N D U y L T A 5 Z D k t N G V l N C 1 i Z D A 4 L T d h Z T l l N m R k Z j Q 4 N i I g L z 4 8 R W 5 0 c n k g V H l w Z T 0 i U m V s Y X R p b 2 5 z a G l w S W 5 m b 0 N v b n R h a W 5 l c i I g V m F s d W U 9 I n N 7 J n F 1 b 3 Q 7 Y 2 9 s d W 1 u Q 2 9 1 b n Q m c X V v d D s 6 M y w m c X V v d D t r Z X l D b 2 x 1 b W 5 O Y W 1 l c y Z x d W 9 0 O z p b X S w m c X V v d D t x d W V y e V J l b G F 0 a W 9 u c 2 h p c H M m c X V v d D s 6 W 1 0 s J n F 1 b 3 Q 7 Y 2 9 s d W 1 u S W R l b n R p d G l l c y Z x d W 9 0 O z p b J n F 1 b 3 Q 7 T 2 R i Y y 5 E Y X R h U 2 9 1 c m N l X F w v M S 9 k c 2 4 9 U E l D Q U 5 l d C 9 Q S U N B T m V 0 L 0 F u b n V h b F J l c G 9 y d C 9 T d W 1 t Y X J 5 R m l n O S 5 7 T 3 J n Y W 5 p c 2 F 0 a W 9 u L D B 9 J n F 1 b 3 Q 7 L C Z x d W 9 0 O 0 9 k Y m M u R G F 0 Y V N v d X J j Z V x c L z E v Z H N u P V B J Q 0 F O Z X Q v U E l D Q U 5 l d C 9 B b m 5 1 Y W x S Z X B v c n Q v U 3 V t b W F y e U Z p Z z k u e 0 N v b X B s Z X R l S W 4 z T W 9 u d G h z L D F 9 J n F 1 b 3 Q 7 L C Z x d W 9 0 O 0 9 k Y m M u R G F 0 Y V N v d X J j Z V x c L z E v Z H N u P V B J Q 0 F O Z X Q v U E l D Q U 5 l d C 9 B b m 5 1 Y W x S Z X B v c n Q v U 3 V t b W F y e U Z p Z z k u e 0 l u Y 2 9 t c G x l d G U s M n 0 m c X V v d D t d L C Z x d W 9 0 O 0 N v b H V t b k N v d W 5 0 J n F 1 b 3 Q 7 O j M s J n F 1 b 3 Q 7 S 2 V 5 Q 2 9 s d W 1 u T m F t Z X M m c X V v d D s 6 W 1 0 s J n F 1 b 3 Q 7 Q 2 9 s d W 1 u S W R l b n R p d G l l c y Z x d W 9 0 O z p b J n F 1 b 3 Q 7 T 2 R i Y y 5 E Y X R h U 2 9 1 c m N l X F w v M S 9 k c 2 4 9 U E l D Q U 5 l d C 9 Q S U N B T m V 0 L 0 F u b n V h b F J l c G 9 y d C 9 T d W 1 t Y X J 5 R m l n O S 5 7 T 3 J n Y W 5 p c 2 F 0 a W 9 u L D B 9 J n F 1 b 3 Q 7 L C Z x d W 9 0 O 0 9 k Y m M u R G F 0 Y V N v d X J j Z V x c L z E v Z H N u P V B J Q 0 F O Z X Q v U E l D Q U 5 l d C 9 B b m 5 1 Y W x S Z X B v c n Q v U 3 V t b W F y e U Z p Z z k u e 0 N v b X B s Z X R l S W 4 z T W 9 u d G h z L D F 9 J n F 1 b 3 Q 7 L C Z x d W 9 0 O 0 9 k Y m M u R G F 0 Y V N v d X J j Z V x c L z E v Z H N u P V B J Q 0 F O Z X Q v U E l D Q U 5 l d C 9 B b m 5 1 Y W x S Z X B v c n Q v U 3 V t b W F y e U Z p Z z k u e 0 l u Y 2 9 t c G x l d G U s M n 0 m c X V v d D t d L C Z x d W 9 0 O 1 J l b G F 0 a W 9 u c 2 h p c E l u Z m 8 m c X V v d D s 6 W 1 1 9 I i A v P j w v U 3 R h Y m x l R W 5 0 c m l l c z 4 8 L 0 l 0 Z W 0 + P E l 0 Z W 0 + P E l 0 Z W 1 M b 2 N h d G l v b j 4 8 S X R l b V R 5 c G U + R m 9 y b X V s Y T w v S X R l b V R 5 c G U + P E l 0 Z W 1 Q Y X R o P l N l Y 3 R p b 2 4 x L 1 N 1 b W 1 h c n l G a W c 5 L 1 N v d X J j Z T w v S X R l b V B h d G g + P C 9 J d G V t T G 9 j Y X R p b 2 4 + P F N 0 Y W J s Z U V u d H J p Z X M g L z 4 8 L 0 l 0 Z W 0 + P E l 0 Z W 0 + P E l 0 Z W 1 M b 2 N h d G l v b j 4 8 S X R l b V R 5 c G U + R m 9 y b X V s Y T w v S X R l b V R 5 c G U + P E l 0 Z W 1 Q Y X R o P l N l Y 3 R p b 2 4 x L 1 N 1 b W 1 h c n l G a W c 5 L 1 B J Q 0 F O Z X R f R G F 0 Y W J h c 2 U 8 L 0 l 0 Z W 1 Q Y X R o P j w v S X R l b U x v Y 2 F 0 a W 9 u P j x T d G F i b G V F b n R y a W V z I C 8 + P C 9 J d G V t P j x J d G V t P j x J d G V t T G 9 j Y X R p b 2 4 + P E l 0 Z W 1 U e X B l P k Z v c m 1 1 b G E 8 L 0 l 0 Z W 1 U e X B l P j x J d G V t U G F 0 a D 5 T Z W N 0 a W 9 u M S 9 T d W 1 t Y X J 5 R m l n O S 9 B b m 5 1 Y W x S Z X B v c n R f U 2 N o Z W 1 h P C 9 J d G V t U G F 0 a D 4 8 L 0 l 0 Z W 1 M b 2 N h d G l v b j 4 8 U 3 R h Y m x l R W 5 0 c m l l c y A v P j w v S X R l b T 4 8 S X R l b T 4 8 S X R l b U x v Y 2 F 0 a W 9 u P j x J d G V t V H l w Z T 5 G b 3 J t d W x h P C 9 J d G V t V H l w Z T 4 8 S X R l b V B h d G g + U 2 V j d G l v b j E v U 3 V t b W F y e U Z p Z z k v U 3 V t b W F y e U Z p Z z l f V G F i b G U 8 L 0 l 0 Z W 1 Q Y X R o P j w v S X R l b U x v Y 2 F 0 a W 9 u P j x T d G F i b G V F b n R y a W V z I C 8 + P C 9 J d G V t P j x J d G V t P j x J d G V t T G 9 j Y X R p b 2 4 + P E l 0 Z W 1 U e X B l P k Z v c m 1 1 b G E 8 L 0 l 0 Z W 1 U e X B l P j x J d G V t U G F 0 a D 5 T Z W N 0 a W 9 u M S 9 T d W 1 t Y X J 5 R m l n O S 9 T b 3 J 0 Z W Q l M j B S b 3 d z P C 9 J d G V t U G F 0 a D 4 8 L 0 l 0 Z W 1 M b 2 N h d G l v b j 4 8 U 3 R h Y m x l R W 5 0 c m l l c y A v P j w v S X R l b T 4 8 S X R l b T 4 8 S X R l b U x v Y 2 F 0 a W 9 u P j x J d G V t V H l w Z T 5 G b 3 J t d W x h P C 9 J d G V t V H l w Z T 4 8 S X R l b V B h d G g + U 2 V j d G l v b j E v U 3 V t b W F y e U Z p Z z k v U m V t b 3 Z l Z C U y M E N v b H V t b n M 8 L 0 l 0 Z W 1 Q Y X R o P j w v S X R l b U x v Y 2 F 0 a W 9 u P j x T d G F i b G V F b n R y a W V z I C 8 + P C 9 J d G V t P j x J d G V t P j x J d G V t T G 9 j Y X R p b 2 4 + P E l 0 Z W 1 U e X B l P k Z v c m 1 1 b G E 8 L 0 l 0 Z W 1 U e X B l P j x J d G V t U G F 0 a D 5 T Z W N 0 a W 9 u M S 9 0 Y m w 2 L 1 J l b W 9 2 Z W Q l M j B D b 2 x 1 b W 5 z P C 9 J d G V t U G F 0 a D 4 8 L 0 l 0 Z W 1 M b 2 N h d G l v b j 4 8 U 3 R h Y m x l R W 5 0 c m l l c y A v P j w v S X R l b T 4 8 S X R l b T 4 8 S X R l b U x v Y 2 F 0 a W 9 u P j x J d G V t V H l w Z T 5 G b 3 J t d W x h P C 9 J d G V t V H l w Z T 4 8 S X R l b V B h d G g + U 2 V j d G l v b j E v R F F H c m 9 1 c F l y U m V m Z X J y Y W w 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R F F H c m 9 1 c F l y U m V m Z X J y Y W w 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0 R R R 3 J v d X B Z c l J l Z m V y c m F s L n t Z c i w w f S Z x d W 9 0 O y w m c X V v d D t P Z G J j L k R h d G F T b 3 V y Y 2 V c X C 8 x L 2 R z b j 1 Q S U N B T m V 0 L 1 B J Q 0 F O Z X Q v Q W 5 u d W F s U m V w b 3 J 0 L 0 R R R 3 J v d X B Z c l J l Z m V y c m F s L n t W Y X J p Y W J s Z U d y b 3 V w L D J 9 J n F 1 b 3 Q 7 L C Z x d W 9 0 O 0 9 k Y m M u R G F 0 Y V N v d X J j Z V x c L z E v Z H N u P V B J Q 0 F O Z X Q v U E l D Q U 5 l d C 9 B b m 5 1 Y W x S Z X B v c n Q v R F F H c m 9 1 c F l y U m V m Z X J y Y W w u e 0 5 1 b W J l c i B v Z i B l e H B l Y 3 R l Z C B k Y X R h I G l 0 Z W 1 z L D N 9 J n F 1 b 3 Q 7 L C Z x d W 9 0 O 0 9 k Y m M u R G F 0 Y V N v d X J j Z V x c L z E v Z H N u P V B J Q 0 F O Z X Q v U E l D Q U 5 l d C 9 B b m 5 1 Y W x S Z X B v c n Q v R F F H c m 9 1 c F l y U m V m Z X J y Y W w u e 0 N v b X B s Z X R l I G F u Z C B 2 Y W x p Z C w 0 f S Z x d W 9 0 O y w m c X V v d D t P Z G J j L k R h d G F T b 3 V y Y 2 V c X C 8 x L 2 R z b j 1 Q S U N B T m V 0 L 1 B J Q 0 F O Z X Q v Q W 5 u d W F s U m V w b 3 J 0 L 0 R R R 3 J v d X B Z c l J l Z m V y c m F s L n t D b 2 1 w b G V 0 Z S B h b m Q g d m F s a W Q g K C U p L D V 9 J n F 1 b 3 Q 7 L C Z x d W 9 0 O 0 9 k Y m M u R G F 0 Y V N v d X J j Z V x c L z E v Z H N u P V B J Q 0 F O Z X Q v U E l D Q U 5 l d C 9 B b m 5 1 Y W x S Z X B v c n Q v R F F H c m 9 1 c F l y U m V m Z X J y Y W w u e 1 V u c m V z b 2 x 2 Z W Q g d m F s a W R h d G l v b i B x d W V y a W V z L D Z 9 J n F 1 b 3 Q 7 L C Z x d W 9 0 O 0 9 k Y m M u R G F 0 Y V N v d X J j Z V x c L z E v Z H N u P V B J Q 0 F O Z X Q v U E l D Q U 5 l d C 9 B b m 5 1 Y W x S Z X B v c n Q v R F F H c m 9 1 c F l y U m V m Z X J y Y W w u e 1 V u c m V z b 2 x 2 Z W Q g d m F s a W R h d G l v b i B x d W V y a W V z I C g l K S w 3 f S Z x d W 9 0 O y w m c X V v d D t P Z G J j L k R h d G F T b 3 V y Y 2 V c X C 8 x L 2 R z b j 1 Q S U N B T m V 0 L 1 B J Q 0 F O Z X Q v Q W 5 u d W F s U m V w b 3 J 0 L 0 R R R 3 J v d X B Z c l J l Z m V y c m F s L n t C b G F u a y B m a W V s Z C w 4 f S Z x d W 9 0 O y w m c X V v d D t P Z G J j L k R h d G F T b 3 V y Y 2 V c X C 8 x L 2 R z b j 1 Q S U N B T m V 0 L 1 B J Q 0 F O Z X Q v Q W 5 u d W F s U m V w b 3 J 0 L 0 R R R 3 J v d X B Z c l J l Z m V y c m F s L n t C b G F u a y B m a W V s Z C A o J S k s O X 0 m c X V v d D s s J n F 1 b 3 Q 7 T 2 R i Y y 5 E Y X R h U 2 9 1 c m N l X F w v M S 9 k c 2 4 9 U E l D Q U 5 l d C 9 Q S U N B T m V 0 L 0 F u b n V h b F J l c G 9 y d C 9 E U U d y b 3 V w W X J S Z W Z l c n J h b C 5 7 T W l z c 2 l u Z y B 2 Y W x 1 Z S A t I E V 4 c G x h a W 5 h d G l v b i B n a X Z l b i w x M H 0 m c X V v d D s s J n F 1 b 3 Q 7 T 2 R i Y y 5 E Y X R h U 2 9 1 c m N l X F w v M S 9 k c 2 4 9 U E l D Q U 5 l d C 9 Q S U N B T m V 0 L 0 F u b n V h b F J l c G 9 y d C 9 E U U d y b 3 V w W X J S Z W Z l c n J h b C 5 7 T W l z c 2 l u Z y B 2 Y W x 1 Z S A t I E V 4 c G x h a W 5 h d G l v b i B n a X Z l b i A o J S k s M T F 9 J n F 1 b 3 Q 7 X S w m c X V v d D t D b 2 x 1 b W 5 D b 3 V u d C Z x d W 9 0 O z o x M S w m c X V v d D t L Z X l D b 2 x 1 b W 5 O Y W 1 l c y Z x d W 9 0 O z p b X S w m c X V v d D t D b 2 x 1 b W 5 J Z G V u d G l 0 a W V z J n F 1 b 3 Q 7 O l s m c X V v d D t P Z G J j L k R h d G F T b 3 V y Y 2 V c X C 8 x L 2 R z b j 1 Q S U N B T m V 0 L 1 B J Q 0 F O Z X Q v Q W 5 u d W F s U m V w b 3 J 0 L 0 R R R 3 J v d X B Z c l J l Z m V y c m F s L n t Z c i w w f S Z x d W 9 0 O y w m c X V v d D t P Z G J j L k R h d G F T b 3 V y Y 2 V c X C 8 x L 2 R z b j 1 Q S U N B T m V 0 L 1 B J Q 0 F O Z X Q v Q W 5 u d W F s U m V w b 3 J 0 L 0 R R R 3 J v d X B Z c l J l Z m V y c m F s L n t W Y X J p Y W J s Z U d y b 3 V w L D J 9 J n F 1 b 3 Q 7 L C Z x d W 9 0 O 0 9 k Y m M u R G F 0 Y V N v d X J j Z V x c L z E v Z H N u P V B J Q 0 F O Z X Q v U E l D Q U 5 l d C 9 B b m 5 1 Y W x S Z X B v c n Q v R F F H c m 9 1 c F l y U m V m Z X J y Y W w u e 0 5 1 b W J l c i B v Z i B l e H B l Y 3 R l Z C B k Y X R h I G l 0 Z W 1 z L D N 9 J n F 1 b 3 Q 7 L C Z x d W 9 0 O 0 9 k Y m M u R G F 0 Y V N v d X J j Z V x c L z E v Z H N u P V B J Q 0 F O Z X Q v U E l D Q U 5 l d C 9 B b m 5 1 Y W x S Z X B v c n Q v R F F H c m 9 1 c F l y U m V m Z X J y Y W w u e 0 N v b X B s Z X R l I G F u Z C B 2 Y W x p Z C w 0 f S Z x d W 9 0 O y w m c X V v d D t P Z G J j L k R h d G F T b 3 V y Y 2 V c X C 8 x L 2 R z b j 1 Q S U N B T m V 0 L 1 B J Q 0 F O Z X Q v Q W 5 u d W F s U m V w b 3 J 0 L 0 R R R 3 J v d X B Z c l J l Z m V y c m F s L n t D b 2 1 w b G V 0 Z S B h b m Q g d m F s a W Q g K C U p L D V 9 J n F 1 b 3 Q 7 L C Z x d W 9 0 O 0 9 k Y m M u R G F 0 Y V N v d X J j Z V x c L z E v Z H N u P V B J Q 0 F O Z X Q v U E l D Q U 5 l d C 9 B b m 5 1 Y W x S Z X B v c n Q v R F F H c m 9 1 c F l y U m V m Z X J y Y W w u e 1 V u c m V z b 2 x 2 Z W Q g d m F s a W R h d G l v b i B x d W V y a W V z L D Z 9 J n F 1 b 3 Q 7 L C Z x d W 9 0 O 0 9 k Y m M u R G F 0 Y V N v d X J j Z V x c L z E v Z H N u P V B J Q 0 F O Z X Q v U E l D Q U 5 l d C 9 B b m 5 1 Y W x S Z X B v c n Q v R F F H c m 9 1 c F l y U m V m Z X J y Y W w u e 1 V u c m V z b 2 x 2 Z W Q g d m F s a W R h d G l v b i B x d W V y a W V z I C g l K S w 3 f S Z x d W 9 0 O y w m c X V v d D t P Z G J j L k R h d G F T b 3 V y Y 2 V c X C 8 x L 2 R z b j 1 Q S U N B T m V 0 L 1 B J Q 0 F O Z X Q v Q W 5 u d W F s U m V w b 3 J 0 L 0 R R R 3 J v d X B Z c l J l Z m V y c m F s L n t C b G F u a y B m a W V s Z C w 4 f S Z x d W 9 0 O y w m c X V v d D t P Z G J j L k R h d G F T b 3 V y Y 2 V c X C 8 x L 2 R z b j 1 Q S U N B T m V 0 L 1 B J Q 0 F O Z X Q v Q W 5 u d W F s U m V w b 3 J 0 L 0 R R R 3 J v d X B Z c l J l Z m V y c m F s L n t C b G F u a y B m a W V s Z C A o J S k s O X 0 m c X V v d D s s J n F 1 b 3 Q 7 T 2 R i Y y 5 E Y X R h U 2 9 1 c m N l X F w v M S 9 k c 2 4 9 U E l D Q U 5 l d C 9 Q S U N B T m V 0 L 0 F u b n V h b F J l c G 9 y d C 9 E U U d y b 3 V w W X J S Z W Z l c n J h b C 5 7 T W l z c 2 l u Z y B 2 Y W x 1 Z S A t I E V 4 c G x h a W 5 h d G l v b i B n a X Z l b i w x M H 0 m c X V v d D s s J n F 1 b 3 Q 7 T 2 R i Y y 5 E Y X R h U 2 9 1 c m N l X F w v M S 9 k c 2 4 9 U E l D Q U 5 l d C 9 Q S U N B T m V 0 L 0 F u b n V h b F J l c G 9 y d C 9 E U U d y b 3 V w W X J S Z W Z l c n J h b C 5 7 T W l z c 2 l u Z y B 2 Y W x 1 Z S A t I E V 4 c G x h a W 5 h d G l v b i B n a X Z l b i A o J S k s M T F 9 J n F 1 b 3 Q 7 X S w m c X V v d D t S Z W x h d G l v b n N o a X B J b m Z v J n F 1 b 3 Q 7 O l t d f S I g L z 4 8 R W 5 0 c n k g V H l w Z T 0 i R m l s b F N 0 Y X R 1 c y I g V m F s d W U 9 I n N D b 2 1 w b G V 0 Z S I g L z 4 8 R W 5 0 c n k g V H l w Z T 0 i R m l s b E N v b H V t b k 5 h b W V z I i B W Y W x 1 Z T 0 i c 1 s m c X V v d D t Z c i Z x d W 9 0 O y w m c X V v d D t W Y X J p Y W J s Z U d y b 3 V w 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B Z 1 l D Q W d R Q 0 J B S U V B Z 1 E 9 I i A v P j x F b n R y e S B U e X B l P S J G a W x s T G F z d F V w Z G F 0 Z W Q i I F Z h b H V l P S J k M j A y M C 0 x M i 0 w M V Q x N T o 1 N z o 0 N S 4 4 O D c w N j M z W i I g L z 4 8 R W 5 0 c n k g V H l w Z T 0 i R m l s b E V y c m 9 y Q 2 9 1 b n Q i I F Z h b H V l P S J s M C I g L z 4 8 R W 5 0 c n k g V H l w Z T 0 i R m l s b E V y c m 9 y Q 2 9 k Z S I g V m F s d W U 9 I n N V b m t u b 3 d u I i A v P j x F b n R y e S B U e X B l P S J G a W x s Q 2 9 1 b n Q i I F Z h b H V l P S J s M T A i I C 8 + P E V u d H J 5 I F R 5 c G U 9 I k F k Z G V k V G 9 E Y X R h T W 9 k Z W w i I F Z h b H V l P S J s M C I g L z 4 8 R W 5 0 c n k g V H l w Z T 0 i U X V l c n l J R C I g V m F s d W U 9 I n M 4 O D F i O G M z M S 0 4 O T l j L T Q y Z D E t Y j I 2 M i 0 4 Y T Y 3 N j h h M G V k M D Y i I C 8 + P C 9 T d G F i b G V F b n R y a W V z P j w v S X R l b T 4 8 S X R l b T 4 8 S X R l b U x v Y 2 F 0 a W 9 u P j x J d G V t V H l w Z T 5 G b 3 J t d W x h P C 9 J d G V t V H l w Z T 4 8 S X R l b V B h d G g + U 2 V j d G l v b j E v R F F H c m 9 1 c F l y U m V m Z X J y Y W w v U 2 9 1 c m N l P C 9 J d G V t U G F 0 a D 4 8 L 0 l 0 Z W 1 M b 2 N h d G l v b j 4 8 U 3 R h Y m x l R W 5 0 c m l l c y A v P j w v S X R l b T 4 8 S X R l b T 4 8 S X R l b U x v Y 2 F 0 a W 9 u P j x J d G V t V H l w Z T 5 G b 3 J t d W x h P C 9 J d G V t V H l w Z T 4 8 S X R l b V B h d G g + U 2 V j d G l v b j E v R F F H c m 9 1 c F l y U m V m Z X J y Y W w v U E l D Q U 5 l d F 9 E Y X R h Y m F z Z T w v S X R l b V B h d G g + P C 9 J d G V t T G 9 j Y X R p b 2 4 + P F N 0 Y W J s Z U V u d H J p Z X M g L z 4 8 L 0 l 0 Z W 0 + P E l 0 Z W 0 + P E l 0 Z W 1 M b 2 N h d G l v b j 4 8 S X R l b V R 5 c G U + R m 9 y b X V s Y T w v S X R l b V R 5 c G U + P E l 0 Z W 1 Q Y X R o P l N l Y 3 R p b 2 4 x L 0 R R R 3 J v d X B Z c l J l Z m V y c m F s L 0 F u b n V h b F J l c G 9 y d F 9 T Y 2 h l b W E 8 L 0 l 0 Z W 1 Q Y X R o P j w v S X R l b U x v Y 2 F 0 a W 9 u P j x T d G F i b G V F b n R y a W V z I C 8 + P C 9 J d G V t P j x J d G V t P j x J d G V t T G 9 j Y X R p b 2 4 + P E l 0 Z W 1 U e X B l P k Z v c m 1 1 b G E 8 L 0 l 0 Z W 1 U e X B l P j x J d G V t U G F 0 a D 5 T Z W N 0 a W 9 u M S 9 E U U d y b 3 V w W X J S Z W Z l c n J h b C 9 E U U d y b 3 V w W X J S Z W Z l c n J h b F 9 U Y W J s Z T w v S X R l b V B h d G g + P C 9 J d G V t T G 9 j Y X R p b 2 4 + P F N 0 Y W J s Z U V u d H J p Z X M g L z 4 8 L 0 l 0 Z W 0 + P E l 0 Z W 0 + P E l 0 Z W 1 M b 2 N h d G l v b j 4 8 S X R l b V R 5 c G U + R m 9 y b X V s Y T w v S X R l b V R 5 c G U + P E l 0 Z W 1 Q Y X R o P l N l Y 3 R p b 2 4 x L 0 R R R 3 J v d X B P c m d U c m F u c 3 B v c n Q 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R F F H c m 9 1 c E 9 y Z 1 R y Y W 5 z c G 9 y d C 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Q W R k Z W R U b 0 R h d G F N b 2 R l b C I g V m F s d W U 9 I m w w I i A v P j x F b n R y e S B U e X B l P S J G a W x s Q 2 9 1 b n Q i I F Z h b H V l P S J s M T g i I C 8 + P E V u d H J 5 I F R 5 c G U 9 I k Z p b G x F c n J v c k N v Z G U i I F Z h b H V l P S J z V W 5 r b m 9 3 b i I g L z 4 8 R W 5 0 c n k g V H l w Z T 0 i R m l s b E V y c m 9 y Q 2 9 1 b n Q i I F Z h b H V l P S J s M C I g L z 4 8 R W 5 0 c n k g V H l w Z T 0 i R m l s b E x h c 3 R V c G R h d G V k I i B W Y W x 1 Z T 0 i Z D I w M j A t M T I t M D F U M T E 6 N T Y 6 N T E u M T c 3 M D c 1 M 1 o i I C 8 + P E V u d H J 5 I F R 5 c G U 9 I k Z p b G x D b 2 x 1 b W 5 U e X B l c y I g V m F s d W U 9 I n N B Z 1 l D Q W d R Q 0 J B S U V B Z 1 E 9 I i A v P j x F b n R y e S B U e X B l P S J G a W x s Q 2 9 s d W 1 u T m F t Z X M i I F Z h b H V l P S J z W y Z x d W 9 0 O 1 l y J n F 1 b 3 Q 7 L C Z x d W 9 0 O 1 Z h c m l h Y m x l R 3 J v d X A 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F H c m 9 1 c E 9 y Z 1 R y Y W 5 z c G 9 y d C 5 7 W X I s M H 0 m c X V v d D s s J n F 1 b 3 Q 7 T 2 R i Y y 5 E Y X R h U 2 9 1 c m N l X F w v M S 9 k c 2 4 9 U E l D Q U 5 l d C 9 Q S U N B T m V 0 L 0 F u b n V h b F J l c G 9 y d C 9 E U U d y b 3 V w T 3 J n V H J h b n N w b 3 J 0 L n t W Y X J p Y W J s Z U d y b 3 V w L D J 9 J n F 1 b 3 Q 7 L C Z x d W 9 0 O 0 9 k Y m M u R G F 0 Y V N v d X J j Z V x c L z E v Z H N u P V B J Q 0 F O Z X Q v U E l D Q U 5 l d C 9 B b m 5 1 Y W x S Z X B v c n Q v R F F H c m 9 1 c E 9 y Z 1 R y Y W 5 z c G 9 y d C 5 7 T n V t Y m V y I G 9 m I G V 4 c G V j d G V k I G R h d G E g a X R l b X M s M 3 0 m c X V v d D s s J n F 1 b 3 Q 7 T 2 R i Y y 5 E Y X R h U 2 9 1 c m N l X F w v M S 9 k c 2 4 9 U E l D Q U 5 l d C 9 Q S U N B T m V 0 L 0 F u b n V h b F J l c G 9 y d C 9 E U U d y b 3 V w T 3 J n V H J h b n N w b 3 J 0 L n t D b 2 1 w b G V 0 Z S B h b m Q g d m F s a W Q s N H 0 m c X V v d D s s J n F 1 b 3 Q 7 T 2 R i Y y 5 E Y X R h U 2 9 1 c m N l X F w v M S 9 k c 2 4 9 U E l D Q U 5 l d C 9 Q S U N B T m V 0 L 0 F u b n V h b F J l c G 9 y d C 9 E U U d y b 3 V w T 3 J n V H J h b n N w b 3 J 0 L n t D b 2 1 w b G V 0 Z S B h b m Q g d m F s a W Q g K C U p L D V 9 J n F 1 b 3 Q 7 L C Z x d W 9 0 O 0 9 k Y m M u R G F 0 Y V N v d X J j Z V x c L z E v Z H N u P V B J Q 0 F O Z X Q v U E l D Q U 5 l d C 9 B b m 5 1 Y W x S Z X B v c n Q v R F F H c m 9 1 c E 9 y Z 1 R y Y W 5 z c G 9 y d C 5 7 V W 5 y Z X N v b H Z l Z C B 2 Y W x p Z G F 0 a W 9 u I H F 1 Z X J p Z X M s N n 0 m c X V v d D s s J n F 1 b 3 Q 7 T 2 R i Y y 5 E Y X R h U 2 9 1 c m N l X F w v M S 9 k c 2 4 9 U E l D Q U 5 l d C 9 Q S U N B T m V 0 L 0 F u b n V h b F J l c G 9 y d C 9 E U U d y b 3 V w T 3 J n V H J h b n N w b 3 J 0 L n t V b n J l c 2 9 s d m V k I H Z h b G l k Y X R p b 2 4 g c X V l c m l l c y A o J S k s N 3 0 m c X V v d D s s J n F 1 b 3 Q 7 T 2 R i Y y 5 E Y X R h U 2 9 1 c m N l X F w v M S 9 k c 2 4 9 U E l D Q U 5 l d C 9 Q S U N B T m V 0 L 0 F u b n V h b F J l c G 9 y d C 9 E U U d y b 3 V w T 3 J n V H J h b n N w b 3 J 0 L n t C b G F u a y B m a W V s Z C w 4 f S Z x d W 9 0 O y w m c X V v d D t P Z G J j L k R h d G F T b 3 V y Y 2 V c X C 8 x L 2 R z b j 1 Q S U N B T m V 0 L 1 B J Q 0 F O Z X Q v Q W 5 u d W F s U m V w b 3 J 0 L 0 R R R 3 J v d X B P c m d U c m F u c 3 B v c n Q u e 0 J s Y W 5 r I G Z p Z W x k I C g l K S w 5 f S Z x d W 9 0 O y w m c X V v d D t P Z G J j L k R h d G F T b 3 V y Y 2 V c X C 8 x L 2 R z b j 1 Q S U N B T m V 0 L 1 B J Q 0 F O Z X Q v Q W 5 u d W F s U m V w b 3 J 0 L 0 R R R 3 J v d X B P c m d U c m F u c 3 B v c n Q u e 0 1 p c 3 N p b m c g d m F s d W U g L S B F e H B s Y W l u Y X R p b 2 4 g Z 2 l 2 Z W 4 s M T B 9 J n F 1 b 3 Q 7 L C Z x d W 9 0 O 0 9 k Y m M u R G F 0 Y V N v d X J j Z V x c L z E v Z H N u P V B J Q 0 F O Z X Q v U E l D Q U 5 l d C 9 B b m 5 1 Y W x S Z X B v c n Q v R F F H c m 9 1 c E 9 y Z 1 R y Y W 5 z c G 9 y d C 5 7 T W l z c 2 l u Z y B 2 Y W x 1 Z S A t I E V 4 c G x h a W 5 h d G l v b i B n a X Z l b i A o J S k s M T F 9 J n F 1 b 3 Q 7 X S w m c X V v d D t D b 2 x 1 b W 5 D b 3 V u d C Z x d W 9 0 O z o x M S w m c X V v d D t L Z X l D b 2 x 1 b W 5 O Y W 1 l c y Z x d W 9 0 O z p b X S w m c X V v d D t D b 2 x 1 b W 5 J Z G V u d G l 0 a W V z J n F 1 b 3 Q 7 O l s m c X V v d D t P Z G J j L k R h d G F T b 3 V y Y 2 V c X C 8 x L 2 R z b j 1 Q S U N B T m V 0 L 1 B J Q 0 F O Z X Q v Q W 5 u d W F s U m V w b 3 J 0 L 0 R R R 3 J v d X B P c m d U c m F u c 3 B v c n Q u e 1 l y L D B 9 J n F 1 b 3 Q 7 L C Z x d W 9 0 O 0 9 k Y m M u R G F 0 Y V N v d X J j Z V x c L z E v Z H N u P V B J Q 0 F O Z X Q v U E l D Q U 5 l d C 9 B b m 5 1 Y W x S Z X B v c n Q v R F F H c m 9 1 c E 9 y Z 1 R y Y W 5 z c G 9 y d C 5 7 V m F y a W F i b G V H c m 9 1 c C w y f S Z x d W 9 0 O y w m c X V v d D t P Z G J j L k R h d G F T b 3 V y Y 2 V c X C 8 x L 2 R z b j 1 Q S U N B T m V 0 L 1 B J Q 0 F O Z X Q v Q W 5 u d W F s U m V w b 3 J 0 L 0 R R R 3 J v d X B P c m d U c m F u c 3 B v c n Q u e 0 5 1 b W J l c i B v Z i B l e H B l Y 3 R l Z C B k Y X R h I G l 0 Z W 1 z L D N 9 J n F 1 b 3 Q 7 L C Z x d W 9 0 O 0 9 k Y m M u R G F 0 Y V N v d X J j Z V x c L z E v Z H N u P V B J Q 0 F O Z X Q v U E l D Q U 5 l d C 9 B b m 5 1 Y W x S Z X B v c n Q v R F F H c m 9 1 c E 9 y Z 1 R y Y W 5 z c G 9 y d C 5 7 Q 2 9 t c G x l d G U g Y W 5 k I H Z h b G l k L D R 9 J n F 1 b 3 Q 7 L C Z x d W 9 0 O 0 9 k Y m M u R G F 0 Y V N v d X J j Z V x c L z E v Z H N u P V B J Q 0 F O Z X Q v U E l D Q U 5 l d C 9 B b m 5 1 Y W x S Z X B v c n Q v R F F H c m 9 1 c E 9 y Z 1 R y Y W 5 z c G 9 y d C 5 7 Q 2 9 t c G x l d G U g Y W 5 k I H Z h b G l k I C g l K S w 1 f S Z x d W 9 0 O y w m c X V v d D t P Z G J j L k R h d G F T b 3 V y Y 2 V c X C 8 x L 2 R z b j 1 Q S U N B T m V 0 L 1 B J Q 0 F O Z X Q v Q W 5 u d W F s U m V w b 3 J 0 L 0 R R R 3 J v d X B P c m d U c m F u c 3 B v c n Q u e 1 V u c m V z b 2 x 2 Z W Q g d m F s a W R h d G l v b i B x d W V y a W V z L D Z 9 J n F 1 b 3 Q 7 L C Z x d W 9 0 O 0 9 k Y m M u R G F 0 Y V N v d X J j Z V x c L z E v Z H N u P V B J Q 0 F O Z X Q v U E l D Q U 5 l d C 9 B b m 5 1 Y W x S Z X B v c n Q v R F F H c m 9 1 c E 9 y Z 1 R y Y W 5 z c G 9 y d C 5 7 V W 5 y Z X N v b H Z l Z C B 2 Y W x p Z G F 0 a W 9 u I H F 1 Z X J p Z X M g K C U p L D d 9 J n F 1 b 3 Q 7 L C Z x d W 9 0 O 0 9 k Y m M u R G F 0 Y V N v d X J j Z V x c L z E v Z H N u P V B J Q 0 F O Z X Q v U E l D Q U 5 l d C 9 B b m 5 1 Y W x S Z X B v c n Q v R F F H c m 9 1 c E 9 y Z 1 R y Y W 5 z c G 9 y d C 5 7 Q m x h b m s g Z m l l b G Q s O H 0 m c X V v d D s s J n F 1 b 3 Q 7 T 2 R i Y y 5 E Y X R h U 2 9 1 c m N l X F w v M S 9 k c 2 4 9 U E l D Q U 5 l d C 9 Q S U N B T m V 0 L 0 F u b n V h b F J l c G 9 y d C 9 E U U d y b 3 V w T 3 J n V H J h b n N w b 3 J 0 L n t C b G F u a y B m a W V s Z C A o J S k s O X 0 m c X V v d D s s J n F 1 b 3 Q 7 T 2 R i Y y 5 E Y X R h U 2 9 1 c m N l X F w v M S 9 k c 2 4 9 U E l D Q U 5 l d C 9 Q S U N B T m V 0 L 0 F u b n V h b F J l c G 9 y d C 9 E U U d y b 3 V w T 3 J n V H J h b n N w b 3 J 0 L n t N a X N z a W 5 n I H Z h b H V l I C 0 g R X h w b G F p b m F 0 a W 9 u I G d p d m V u L D E w f S Z x d W 9 0 O y w m c X V v d D t P Z G J j L k R h d G F T b 3 V y Y 2 V c X C 8 x L 2 R z b j 1 Q S U N B T m V 0 L 1 B J Q 0 F O Z X Q v Q W 5 u d W F s U m V w b 3 J 0 L 0 R R R 3 J v d X B P c m d U c m F u c 3 B v c n Q u e 0 1 p c 3 N p b m c g d m F s d W U g L S B F e H B s Y W l u Y X R p b 2 4 g Z 2 l 2 Z W 4 g K C U p L D E x f S Z x d W 9 0 O 1 0 s J n F 1 b 3 Q 7 U m V s Y X R p b 2 5 z a G l w S W 5 m b y Z x d W 9 0 O z p b X X 0 i I C 8 + P C 9 T d G F i b G V F b n R y a W V z P j w v S X R l b T 4 8 S X R l b T 4 8 S X R l b U x v Y 2 F 0 a W 9 u P j x J d G V t V H l w Z T 5 G b 3 J t d W x h P C 9 J d G V t V H l w Z T 4 8 S X R l b V B h d G g + U 2 V j d G l v b j E v R F F H c m 9 1 c E 9 y Z 1 R y Y W 5 z c G 9 y d C 9 T b 3 V y Y 2 U 8 L 0 l 0 Z W 1 Q Y X R o P j w v S X R l b U x v Y 2 F 0 a W 9 u P j x T d G F i b G V F b n R y a W V z I C 8 + P C 9 J d G V t P j x J d G V t P j x J d G V t T G 9 j Y X R p b 2 4 + P E l 0 Z W 1 U e X B l P k Z v c m 1 1 b G E 8 L 0 l 0 Z W 1 U e X B l P j x J d G V t U G F 0 a D 5 T Z W N 0 a W 9 u M S 9 E U U d y b 3 V w T 3 J n V H J h b n N w b 3 J 0 L 1 B J Q 0 F O Z X R f R G F 0 Y W J h c 2 U 8 L 0 l 0 Z W 1 Q Y X R o P j w v S X R l b U x v Y 2 F 0 a W 9 u P j x T d G F i b G V F b n R y a W V z I C 8 + P C 9 J d G V t P j x J d G V t P j x J d G V t T G 9 j Y X R p b 2 4 + P E l 0 Z W 1 U e X B l P k Z v c m 1 1 b G E 8 L 0 l 0 Z W 1 U e X B l P j x J d G V t U G F 0 a D 5 T Z W N 0 a W 9 u M S 9 E U U d y b 3 V w T 3 J n V H J h b n N w b 3 J 0 L 0 F u b n V h b F J l c G 9 y d F 9 T Y 2 h l b W E 8 L 0 l 0 Z W 1 Q Y X R o P j w v S X R l b U x v Y 2 F 0 a W 9 u P j x T d G F i b G V F b n R y a W V z I C 8 + P C 9 J d G V t P j x J d G V t P j x J d G V t T G 9 j Y X R p b 2 4 + P E l 0 Z W 1 U e X B l P k Z v c m 1 1 b G E 8 L 0 l 0 Z W 1 U e X B l P j x J d G V t U G F 0 a D 5 T Z W N 0 a W 9 u M S 9 E U U d y b 3 V w T 3 J n V H J h b n N w b 3 J 0 L 0 R R R 3 J v d X B P c m d U c m F u c 3 B v c n R f V G F i b G U 8 L 0 l 0 Z W 1 Q Y X R o P j w v S X R l b U x v Y 2 F 0 a W 9 u P j x T d G F i b G V F b n R y a W V z I C 8 + P C 9 J d G V t P j x J d G V t P j x J d G V t T G 9 j Y X R p b 2 4 + P E l 0 Z W 1 U e X B l P k Z v c m 1 1 b G E 8 L 0 l 0 Z W 1 U e X B l P j x J d G V t U G F 0 a D 5 T Z W N 0 a W 9 u M S 9 E U U d y b 3 V w T 3 J n V H J h b n N w b 3 J 0 L 1 N v c n R l Z C U y M F J v d 3 M 8 L 0 l 0 Z W 1 Q Y X R o P j w v S X R l b U x v Y 2 F 0 a W 9 u P j x T d G F i b G V F b n R y a W V z I C 8 + P C 9 J d G V t P j x J d G V t P j x J d G V t T G 9 j Y X R p b 2 4 + P E l 0 Z W 1 U e X B l P k Z v c m 1 1 b G E 8 L 0 l 0 Z W 1 U e X B l P j x J d G V t U G F 0 a D 5 T Z W N 0 a W 9 u M S 9 E U U d y b 3 V w T 3 J n V H J h b n N w b 3 J 0 L 1 J l b W 9 2 Z W Q l M j B D b 2 x 1 b W 5 z P C 9 J d G V t U G F 0 a D 4 8 L 0 l 0 Z W 1 M b 2 N h d G l v b j 4 8 U 3 R h Y m x l R W 5 0 c m l l c y A v P j w v S X R l b T 4 8 S X R l b T 4 8 S X R l b U x v Y 2 F 0 a W 9 u P j x J d G V t V H l w Z T 5 G b 3 J t d W x h P C 9 J d G V t V H l w Z T 4 8 S X R l b V B h d G g + U 2 V j d G l v b j E v R F F H c m 9 1 c F l y Q W R t a X N z a W 9 u 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0 R R R 3 J v d X B Z c k F k b W l z c 2 l v b i 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Q W R k Z W R U b 0 R h d G F N b 2 R l b C I g V m F s d W U 9 I m w w I i A v P j x F b n R y e S B U e X B l P S J G a W x s Q 2 9 1 b n Q i I F Z h b H V l P S J s M j U i I C 8 + P E V u d H J 5 I F R 5 c G U 9 I k Z p b G x F c n J v c k N v Z G U i I F Z h b H V l P S J z V W 5 r b m 9 3 b i I g L z 4 8 R W 5 0 c n k g V H l w Z T 0 i R m l s b E V y c m 9 y Q 2 9 1 b n Q i I F Z h b H V l P S J s M C I g L z 4 8 R W 5 0 c n k g V H l w Z T 0 i R m l s b E x h c 3 R V c G R h d G V k I i B W Y W x 1 Z T 0 i Z D I w M j A t M T I t M D F U M T U 6 N D Q 6 M T A u N j U w M j A 4 M V o i I C 8 + P E V u d H J 5 I F R 5 c G U 9 I k Z p b G x D b 2 x 1 b W 5 U e X B l c y I g V m F s d W U 9 I n N B Z 1 l D Q W d R Q 0 J B S U V B Z 1 E 9 I i A v P j x F b n R y e S B U e X B l P S J G a W x s Q 2 9 s d W 1 u T m F t Z X M i I F Z h b H V l P S J z W y Z x d W 9 0 O 1 l y J n F 1 b 3 Q 7 L C Z x d W 9 0 O 1 Z h c m l h Y m x l R 3 J v d X A 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F H c m 9 1 c F l y Q W R t a X N z a W 9 u L n t Z c i w w f S Z x d W 9 0 O y w m c X V v d D t P Z G J j L k R h d G F T b 3 V y Y 2 V c X C 8 x L 2 R z b j 1 Q S U N B T m V 0 L 1 B J Q 0 F O Z X Q v Q W 5 u d W F s U m V w b 3 J 0 L 0 R R R 3 J v d X B Z c k F k b W l z c 2 l v b i 5 7 V m F y a W F i b G V H c m 9 1 c C w y f S Z x d W 9 0 O y w m c X V v d D t P Z G J j L k R h d G F T b 3 V y Y 2 V c X C 8 x L 2 R z b j 1 Q S U N B T m V 0 L 1 B J Q 0 F O Z X Q v Q W 5 u d W F s U m V w b 3 J 0 L 0 R R R 3 J v d X B Z c k F k b W l z c 2 l v b i 5 7 T n V t Y m V y I G 9 m I G V 4 c G V j d G V k I G R h d G E g a X R l b X M s M 3 0 m c X V v d D s s J n F 1 b 3 Q 7 T 2 R i Y y 5 E Y X R h U 2 9 1 c m N l X F w v M S 9 k c 2 4 9 U E l D Q U 5 l d C 9 Q S U N B T m V 0 L 0 F u b n V h b F J l c G 9 y d C 9 E U U d y b 3 V w W X J B Z G 1 p c 3 N p b 2 4 u e 0 N v b X B s Z X R l I G F u Z C B 2 Y W x p Z C w 0 f S Z x d W 9 0 O y w m c X V v d D t P Z G J j L k R h d G F T b 3 V y Y 2 V c X C 8 x L 2 R z b j 1 Q S U N B T m V 0 L 1 B J Q 0 F O Z X Q v Q W 5 u d W F s U m V w b 3 J 0 L 0 R R R 3 J v d X B Z c k F k b W l z c 2 l v b i 5 7 Q 2 9 t c G x l d G U g Y W 5 k I H Z h b G l k I C g l K S w 1 f S Z x d W 9 0 O y w m c X V v d D t P Z G J j L k R h d G F T b 3 V y Y 2 V c X C 8 x L 2 R z b j 1 Q S U N B T m V 0 L 1 B J Q 0 F O Z X Q v Q W 5 u d W F s U m V w b 3 J 0 L 0 R R R 3 J v d X B Z c k F k b W l z c 2 l v b i 5 7 V W 5 y Z X N v b H Z l Z C B 2 Y W x p Z G F 0 a W 9 u I H F 1 Z X J p Z X M s N n 0 m c X V v d D s s J n F 1 b 3 Q 7 T 2 R i Y y 5 E Y X R h U 2 9 1 c m N l X F w v M S 9 k c 2 4 9 U E l D Q U 5 l d C 9 Q S U N B T m V 0 L 0 F u b n V h b F J l c G 9 y d C 9 E U U d y b 3 V w W X J B Z G 1 p c 3 N p b 2 4 u e 1 V u c m V z b 2 x 2 Z W Q g d m F s a W R h d G l v b i B x d W V y a W V z I C g l K S w 3 f S Z x d W 9 0 O y w m c X V v d D t P Z G J j L k R h d G F T b 3 V y Y 2 V c X C 8 x L 2 R z b j 1 Q S U N B T m V 0 L 1 B J Q 0 F O Z X Q v Q W 5 u d W F s U m V w b 3 J 0 L 0 R R R 3 J v d X B Z c k F k b W l z c 2 l v b i 5 7 Q m x h b m s g Z m l l b G Q s O H 0 m c X V v d D s s J n F 1 b 3 Q 7 T 2 R i Y y 5 E Y X R h U 2 9 1 c m N l X F w v M S 9 k c 2 4 9 U E l D Q U 5 l d C 9 Q S U N B T m V 0 L 0 F u b n V h b F J l c G 9 y d C 9 E U U d y b 3 V w W X J B Z G 1 p c 3 N p b 2 4 u e 0 J s Y W 5 r I G Z p Z W x k I C g l K S w 5 f S Z x d W 9 0 O y w m c X V v d D t P Z G J j L k R h d G F T b 3 V y Y 2 V c X C 8 x L 2 R z b j 1 Q S U N B T m V 0 L 1 B J Q 0 F O Z X Q v Q W 5 u d W F s U m V w b 3 J 0 L 0 R R R 3 J v d X B Z c k F k b W l z c 2 l v b i 5 7 T W l z c 2 l u Z y B 2 Y W x 1 Z S A t I E V 4 c G x h a W 5 h d G l v b i B n a X Z l b i w x M H 0 m c X V v d D s s J n F 1 b 3 Q 7 T 2 R i Y y 5 E Y X R h U 2 9 1 c m N l X F w v M S 9 k c 2 4 9 U E l D Q U 5 l d C 9 Q S U N B T m V 0 L 0 F u b n V h b F J l c G 9 y d C 9 E U U d y b 3 V w W X J B Z G 1 p c 3 N p b 2 4 u e 0 1 p c 3 N p b m c g d m F s d W U g L S B F e H B s Y W l u Y X R p b 2 4 g Z 2 l 2 Z W 4 g K C U p L D E x f S Z x d W 9 0 O 1 0 s J n F 1 b 3 Q 7 Q 2 9 s d W 1 u Q 2 9 1 b n Q m c X V v d D s 6 M T E s J n F 1 b 3 Q 7 S 2 V 5 Q 2 9 s d W 1 u T m F t Z X M m c X V v d D s 6 W 1 0 s J n F 1 b 3 Q 7 Q 2 9 s d W 1 u S W R l b n R p d G l l c y Z x d W 9 0 O z p b J n F 1 b 3 Q 7 T 2 R i Y y 5 E Y X R h U 2 9 1 c m N l X F w v M S 9 k c 2 4 9 U E l D Q U 5 l d C 9 Q S U N B T m V 0 L 0 F u b n V h b F J l c G 9 y d C 9 E U U d y b 3 V w W X J B Z G 1 p c 3 N p b 2 4 u e 1 l y L D B 9 J n F 1 b 3 Q 7 L C Z x d W 9 0 O 0 9 k Y m M u R G F 0 Y V N v d X J j Z V x c L z E v Z H N u P V B J Q 0 F O Z X Q v U E l D Q U 5 l d C 9 B b m 5 1 Y W x S Z X B v c n Q v R F F H c m 9 1 c F l y Q W R t a X N z a W 9 u L n t W Y X J p Y W J s Z U d y b 3 V w L D J 9 J n F 1 b 3 Q 7 L C Z x d W 9 0 O 0 9 k Y m M u R G F 0 Y V N v d X J j Z V x c L z E v Z H N u P V B J Q 0 F O Z X Q v U E l D Q U 5 l d C 9 B b m 5 1 Y W x S Z X B v c n Q v R F F H c m 9 1 c F l y Q W R t a X N z a W 9 u L n t O d W 1 i Z X I g b 2 Y g Z X h w Z W N 0 Z W Q g Z G F 0 Y S B p d G V t c y w z f S Z x d W 9 0 O y w m c X V v d D t P Z G J j L k R h d G F T b 3 V y Y 2 V c X C 8 x L 2 R z b j 1 Q S U N B T m V 0 L 1 B J Q 0 F O Z X Q v Q W 5 u d W F s U m V w b 3 J 0 L 0 R R R 3 J v d X B Z c k F k b W l z c 2 l v b i 5 7 Q 2 9 t c G x l d G U g Y W 5 k I H Z h b G l k L D R 9 J n F 1 b 3 Q 7 L C Z x d W 9 0 O 0 9 k Y m M u R G F 0 Y V N v d X J j Z V x c L z E v Z H N u P V B J Q 0 F O Z X Q v U E l D Q U 5 l d C 9 B b m 5 1 Y W x S Z X B v c n Q v R F F H c m 9 1 c F l y Q W R t a X N z a W 9 u L n t D b 2 1 w b G V 0 Z S B h b m Q g d m F s a W Q g K C U p L D V 9 J n F 1 b 3 Q 7 L C Z x d W 9 0 O 0 9 k Y m M u R G F 0 Y V N v d X J j Z V x c L z E v Z H N u P V B J Q 0 F O Z X Q v U E l D Q U 5 l d C 9 B b m 5 1 Y W x S Z X B v c n Q v R F F H c m 9 1 c F l y Q W R t a X N z a W 9 u L n t V b n J l c 2 9 s d m V k I H Z h b G l k Y X R p b 2 4 g c X V l c m l l c y w 2 f S Z x d W 9 0 O y w m c X V v d D t P Z G J j L k R h d G F T b 3 V y Y 2 V c X C 8 x L 2 R z b j 1 Q S U N B T m V 0 L 1 B J Q 0 F O Z X Q v Q W 5 u d W F s U m V w b 3 J 0 L 0 R R R 3 J v d X B Z c k F k b W l z c 2 l v b i 5 7 V W 5 y Z X N v b H Z l Z C B 2 Y W x p Z G F 0 a W 9 u I H F 1 Z X J p Z X M g K C U p L D d 9 J n F 1 b 3 Q 7 L C Z x d W 9 0 O 0 9 k Y m M u R G F 0 Y V N v d X J j Z V x c L z E v Z H N u P V B J Q 0 F O Z X Q v U E l D Q U 5 l d C 9 B b m 5 1 Y W x S Z X B v c n Q v R F F H c m 9 1 c F l y Q W R t a X N z a W 9 u L n t C b G F u a y B m a W V s Z C w 4 f S Z x d W 9 0 O y w m c X V v d D t P Z G J j L k R h d G F T b 3 V y Y 2 V c X C 8 x L 2 R z b j 1 Q S U N B T m V 0 L 1 B J Q 0 F O Z X Q v Q W 5 u d W F s U m V w b 3 J 0 L 0 R R R 3 J v d X B Z c k F k b W l z c 2 l v b i 5 7 Q m x h b m s g Z m l l b G Q g K C U p L D l 9 J n F 1 b 3 Q 7 L C Z x d W 9 0 O 0 9 k Y m M u R G F 0 Y V N v d X J j Z V x c L z E v Z H N u P V B J Q 0 F O Z X Q v U E l D Q U 5 l d C 9 B b m 5 1 Y W x S Z X B v c n Q v R F F H c m 9 1 c F l y Q W R t a X N z a W 9 u L n t N a X N z a W 5 n I H Z h b H V l I C 0 g R X h w b G F p b m F 0 a W 9 u I G d p d m V u L D E w f S Z x d W 9 0 O y w m c X V v d D t P Z G J j L k R h d G F T b 3 V y Y 2 V c X C 8 x L 2 R z b j 1 Q S U N B T m V 0 L 1 B J Q 0 F O Z X Q v Q W 5 u d W F s U m V w b 3 J 0 L 0 R R R 3 J v d X B Z c k F k b W l z c 2 l v b i 5 7 T W l z c 2 l u Z y B 2 Y W x 1 Z S A t I E V 4 c G x h a W 5 h d G l v b i B n a X Z l b i A o J S k s M T F 9 J n F 1 b 3 Q 7 X S w m c X V v d D t S Z W x h d G l v b n N o a X B J b m Z v J n F 1 b 3 Q 7 O l t d f S I g L z 4 8 R W 5 0 c n k g V H l w Z T 0 i U X V l c n l J R C I g V m F s d W U 9 I n M w O D Y 2 Z D g z M i 0 1 N j A 0 L T R h Z D I t Y j V i N C 1 j N W E 3 O D U y M j U 3 Z m U i I C 8 + P C 9 T d G F i b G V F b n R y a W V z P j w v S X R l b T 4 8 S X R l b T 4 8 S X R l b U x v Y 2 F 0 a W 9 u P j x J d G V t V H l w Z T 5 G b 3 J t d W x h P C 9 J d G V t V H l w Z T 4 8 S X R l b V B h d G g + U 2 V j d G l v b j E v R F F H c m 9 1 c F l y Q W R t a X N z a W 9 u L 1 N v d X J j Z T w v S X R l b V B h d G g + P C 9 J d G V t T G 9 j Y X R p b 2 4 + P F N 0 Y W J s Z U V u d H J p Z X M g L z 4 8 L 0 l 0 Z W 0 + P E l 0 Z W 0 + P E l 0 Z W 1 M b 2 N h d G l v b j 4 8 S X R l b V R 5 c G U + R m 9 y b X V s Y T w v S X R l b V R 5 c G U + P E l 0 Z W 1 Q Y X R o P l N l Y 3 R p b 2 4 x L 0 R R R 3 J v d X B Z c k F k b W l z c 2 l v b i 9 Q S U N B T m V 0 X 0 R h d G F i Y X N l P C 9 J d G V t U G F 0 a D 4 8 L 0 l 0 Z W 1 M b 2 N h d G l v b j 4 8 U 3 R h Y m x l R W 5 0 c m l l c y A v P j w v S X R l b T 4 8 S X R l b T 4 8 S X R l b U x v Y 2 F 0 a W 9 u P j x J d G V t V H l w Z T 5 G b 3 J t d W x h P C 9 J d G V t V H l w Z T 4 8 S X R l b V B h d G g + U 2 V j d G l v b j E v R F F H c m 9 1 c F l y Q W R t a X N z a W 9 u L 0 F u b n V h b F J l c G 9 y d F 9 T Y 2 h l b W E 8 L 0 l 0 Z W 1 Q Y X R o P j w v S X R l b U x v Y 2 F 0 a W 9 u P j x T d G F i b G V F b n R y a W V z I C 8 + P C 9 J d G V t P j x J d G V t P j x J d G V t T G 9 j Y X R p b 2 4 + P E l 0 Z W 1 U e X B l P k Z v c m 1 1 b G E 8 L 0 l 0 Z W 1 U e X B l P j x J d G V t U G F 0 a D 5 T Z W N 0 a W 9 u M S 9 E U U d y b 3 V w W X J B Z G 1 p c 3 N p b 2 4 v R F F H c m 9 1 c F l y Q W R t a X N z a W 9 u X 1 R h Y m x l P C 9 J d G V t U G F 0 a D 4 8 L 0 l 0 Z W 1 M b 2 N h d G l v b j 4 8 U 3 R h Y m x l R W 5 0 c m l l c y A v P j w v S X R l b T 4 8 S X R l b T 4 8 S X R l b U x v Y 2 F 0 a W 9 u P j x J d G V t V H l w Z T 5 G b 3 J t d W x h P C 9 J d G V t V H l w Z T 4 8 S X R l b V B h d G g + U 2 V j d G l v b j E v R F F H c m 9 1 c F l y Q W R t a X N z a W 9 u L 1 N v c n R l Z C U y M F J v d 3 M 8 L 0 l 0 Z W 1 Q Y X R o P j w v S X R l b U x v Y 2 F 0 a W 9 u P j x T d G F i b G V F b n R y a W V z I C 8 + P C 9 J d G V t P j x J d G V t P j x J d G V t T G 9 j Y X R p b 2 4 + P E l 0 Z W 1 U e X B l P k Z v c m 1 1 b G E 8 L 0 l 0 Z W 1 U e X B l P j x J d G V t U G F 0 a D 5 T Z W N 0 a W 9 u M S 9 E U U d y b 3 V w W X J B Z G 1 p c 3 N p b 2 4 v U m V t b 3 Z l Z C U y M E N v b H V t b n M 8 L 0 l 0 Z W 1 Q Y X R o P j w v S X R l b U x v Y 2 F 0 a W 9 u P j x T d G F i b G V F b n R y a W V z I C 8 + P C 9 J d G V t P j x J d G V t P j x J d G V t T G 9 j Y X R p b 2 4 + P E l 0 Z W 1 U e X B l P k Z v c m 1 1 b G E 8 L 0 l 0 Z W 1 U e X B l P j x J d G V t U G F 0 a D 5 T Z W N 0 a W 9 u M S 9 E U U d y b 3 V w W X J S Z W Z l c n J h b C 9 T b 3 J 0 Z W Q l M j B S b 3 d z P C 9 J d G V t U G F 0 a D 4 8 L 0 l 0 Z W 1 M b 2 N h d G l v b j 4 8 U 3 R h Y m x l R W 5 0 c m l l c y A v P j w v S X R l b T 4 8 S X R l b T 4 8 S X R l b U x v Y 2 F 0 a W 9 u P j x J d G V t V H l w Z T 5 G b 3 J t d W x h P C 9 J d G V t V H l w Z T 4 8 S X R l b V B h d G g + U 2 V j d G l v b j E v R F F H c m 9 1 c F l y U m V m Z X J y Y W w v U m V t b 3 Z l Z C U y M E N v b H V t b n M 8 L 0 l 0 Z W 1 Q Y X R o P j w v S X R l b U x v Y 2 F 0 a W 9 u P j x T d G F i b G V F b n R y a W V z I C 8 + P C 9 J d G V t P j x J d G V t P j x J d G V t T G 9 j Y X R p b 2 4 + P E l 0 Z W 1 U e X B l P k Z v c m 1 1 b G E 8 L 0 l 0 Z W 1 U e X B l P j x J d G V t U G F 0 a D 5 T Z W N 0 a W 9 u M S 9 0 Y m w 0 N S 9 T b 3 J 0 Z W Q l M j B S b 3 d z P C 9 J d G V t U G F 0 a D 4 8 L 0 l 0 Z W 1 M b 2 N h d G l v b j 4 8 U 3 R h Y m x l R W 5 0 c m l l c y A v P j w v S X R l b T 4 8 S X R l b T 4 8 S X R l b U x v Y 2 F 0 a W 9 u P j x J d G V t V H l w Z T 5 G b 3 J t d W x h P C 9 J d G V t V H l w Z T 4 8 S X R l b V B h d G g + U 2 V j d G l v b j E v d G J s N D U v U m V t b 3 Z l Z C U y M E N v b H V t b n M 8 L 0 l 0 Z W 1 Q Y X R o P j w v S X R l b U x v Y 2 F 0 a W 9 u P j x T d G F i b G V F b n R y a W V z I C 8 + P C 9 J d G V t P j x J d G V t P j x J d G V t T G 9 j Y X R p b 2 4 + P E l 0 Z W 1 U e X B l P k Z v c m 1 1 b G E 8 L 0 l 0 Z W 1 U e X B l P j x J d G V t U G F 0 a D 5 T Z W N 0 a W 9 u M S 9 U Y W J s Z T M x Y V 8 y M D I w 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R h Y m x l M z F h X z I w M j A i I C 8 + P E V u d H J 5 I F R 5 c G U 9 I k Z p b G x l Z E N v b X B s Z X R l U m V z d W x 0 V G 9 X b 3 J r c 2 h l Z X Q i I F Z h b H V l P S J s M S I g L z 4 8 R W 5 0 c n k g V H l w Z T 0 i U m V j b 3 Z l c n l U Y X J n Z X R T a G V l d C I g V m F s d W U 9 I n N T a G V l d D Q 2 I i A v P j x F b n R y e S B U e X B l P S J S Z W N v d m V y e V R h c m d l d E N v b H V t b i I g V m F s d W U 9 I m w x I i A v P j x F b n R y e S B U e X B l P S J S Z W N v d m V y e V R h c m d l d F J v d y I g V m F s d W U 9 I m w x I i A v P j x F b n R y e S B U e X B l P S J B Z G R l Z F R v R G F 0 Y U 1 v Z G V s I i B W Y W x 1 Z T 0 i b D A i I C 8 + P E V u d H J 5 I F R 5 c G U 9 I k Z p b G x D b 3 V u d C I g V m F s d W U 9 I m w x M D A i I C 8 + P E V u d H J 5 I F R 5 c G U 9 I k Z p b G x F c n J v c k N v Z G U i I F Z h b H V l P S J z V W 5 r b m 9 3 b i I g L z 4 8 R W 5 0 c n k g V H l w Z T 0 i R m l s b E V y c m 9 y Q 2 9 1 b n Q i I F Z h b H V l P S J s M C I g L z 4 8 R W 5 0 c n k g V H l w Z T 0 i R m l s b E x h c 3 R V c G R h d G V k I i B W Y W x 1 Z T 0 i Z D I w M j A t M T I t M D d U M T A 6 M z c 6 N D U u M T g 5 O D g 2 M l o i I C 8 + P E V u d H J 5 I F R 5 c G U 9 I k Z p b G x D b 2 x 1 b W 5 U e X B l c y I g V m F s d W U 9 I n N C Z 1 l G Q l F V R k J R S U M i I C 8 + P E V u d H J 5 I F R 5 c G U 9 I k Z p b G x D b 2 x 1 b W 5 O Y W 1 l c y I g V m F s d W U 9 I n N b J n F 1 b 3 Q 7 e W V h c i Z x d W 9 0 O y w m c X V v d D t 0 c n V z d C Z x d W 9 0 O y w m c X V v d D t h Z G 1 p c 3 N p b 2 5 z J n F 1 b 3 Q 7 L C Z x d W 9 0 O 2 h p Y W R t a X N z a W 9 u c y Z x d W 9 0 O y w m c X V v d D t w Z X J j J n F 1 b 3 Q 7 L C Z x d W 9 0 O 2 h p Z G F 5 c y Z x d W 9 0 O y w m c X V v d D t t Z W R p Y W 5 o a W Z s b 3 c m c X V v d D s s J n F 1 b 3 Q 7 b W l u a G l m b G 9 3 J n F 1 b 3 Q 7 L C Z x d W 9 0 O 2 1 h e G h p Z m x v d 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0 9 k Y m M u R G F 0 Y V N v d X J j Z V x c L z E v Z H N u P V B J Q 0 F O Z X Q v U E l D Q U 5 l d C 9 B b m 5 1 Y W x S Z X B v c n Q v V G F i b G U z M W F f M j A y M C 5 7 e W V h c i w w f S Z x d W 9 0 O y w m c X V v d D t P Z G J j L k R h d G F T b 3 V y Y 2 V c X C 8 x L 2 R z b j 1 Q S U N B T m V 0 L 1 B J Q 0 F O Z X Q v Q W 5 u d W F s U m V w b 3 J 0 L 1 R h Y m x l M z F h X z I w M j A u e 3 R y d X N 0 L D F 9 J n F 1 b 3 Q 7 L C Z x d W 9 0 O 0 9 k Y m M u R G F 0 Y V N v d X J j Z V x c L z E v Z H N u P V B J Q 0 F O Z X Q v U E l D Q U 5 l d C 9 B b m 5 1 Y W x S Z X B v c n Q v V G F i b G U z M W F f M j A y M C 5 7 Y W R t a X N z a W 9 u c y w y f S Z x d W 9 0 O y w m c X V v d D t P Z G J j L k R h d G F T b 3 V y Y 2 V c X C 8 x L 2 R z b j 1 Q S U N B T m V 0 L 1 B J Q 0 F O Z X Q v Q W 5 u d W F s U m V w b 3 J 0 L 1 R h Y m x l M z F h X z I w M j A u e 2 h p Y W R t a X N z a W 9 u c y w z f S Z x d W 9 0 O y w m c X V v d D t P Z G J j L k R h d G F T b 3 V y Y 2 V c X C 8 x L 2 R z b j 1 Q S U N B T m V 0 L 1 B J Q 0 F O Z X Q v Q W 5 u d W F s U m V w b 3 J 0 L 1 R h Y m x l M z F h X z I w M j A u e 3 B l c m M s N H 0 m c X V v d D s s J n F 1 b 3 Q 7 T 2 R i Y y 5 E Y X R h U 2 9 1 c m N l X F w v M S 9 k c 2 4 9 U E l D Q U 5 l d C 9 Q S U N B T m V 0 L 0 F u b n V h b F J l c G 9 y d C 9 U Y W J s Z T M x Y V 8 y M D I w L n t o a W R h e X M s N X 0 m c X V v d D s s J n F 1 b 3 Q 7 T 2 R i Y y 5 E Y X R h U 2 9 1 c m N l X F w v M S 9 k c 2 4 9 U E l D Q U 5 l d C 9 Q S U N B T m V 0 L 0 F u b n V h b F J l c G 9 y d C 9 U Y W J s Z T M x Y V 8 y M D I w L n t t Z W R p Y W 5 o a W Z s b 3 c s N n 0 m c X V v d D s s J n F 1 b 3 Q 7 T 2 R i Y y 5 E Y X R h U 2 9 1 c m N l X F w v M S 9 k c 2 4 9 U E l D Q U 5 l d C 9 Q S U N B T m V 0 L 0 F u b n V h b F J l c G 9 y d C 9 U Y W J s Z T M x Y V 8 y M D I w L n t t a W 5 o a W Z s b 3 c s N 3 0 m c X V v d D s s J n F 1 b 3 Q 7 T 2 R i Y y 5 E Y X R h U 2 9 1 c m N l X F w v M S 9 k c 2 4 9 U E l D Q U 5 l d C 9 Q S U N B T m V 0 L 0 F u b n V h b F J l c G 9 y d C 9 U Y W J s Z T M x Y V 8 y M D I w L n t t Y X h o a W Z s b 3 c s O H 0 m c X V v d D t d L C Z x d W 9 0 O 0 N v b H V t b k N v d W 5 0 J n F 1 b 3 Q 7 O j k s J n F 1 b 3 Q 7 S 2 V 5 Q 2 9 s d W 1 u T m F t Z X M m c X V v d D s 6 W 1 0 s J n F 1 b 3 Q 7 Q 2 9 s d W 1 u S W R l b n R p d G l l c y Z x d W 9 0 O z p b J n F 1 b 3 Q 7 T 2 R i Y y 5 E Y X R h U 2 9 1 c m N l X F w v M S 9 k c 2 4 9 U E l D Q U 5 l d C 9 Q S U N B T m V 0 L 0 F u b n V h b F J l c G 9 y d C 9 U Y W J s Z T M x Y V 8 y M D I w L n t 5 Z W F y L D B 9 J n F 1 b 3 Q 7 L C Z x d W 9 0 O 0 9 k Y m M u R G F 0 Y V N v d X J j Z V x c L z E v Z H N u P V B J Q 0 F O Z X Q v U E l D Q U 5 l d C 9 B b m 5 1 Y W x S Z X B v c n Q v V G F i b G U z M W F f M j A y M C 5 7 d H J 1 c 3 Q s M X 0 m c X V v d D s s J n F 1 b 3 Q 7 T 2 R i Y y 5 E Y X R h U 2 9 1 c m N l X F w v M S 9 k c 2 4 9 U E l D Q U 5 l d C 9 Q S U N B T m V 0 L 0 F u b n V h b F J l c G 9 y d C 9 U Y W J s Z T M x Y V 8 y M D I w L n t h Z G 1 p c 3 N p b 2 5 z L D J 9 J n F 1 b 3 Q 7 L C Z x d W 9 0 O 0 9 k Y m M u R G F 0 Y V N v d X J j Z V x c L z E v Z H N u P V B J Q 0 F O Z X Q v U E l D Q U 5 l d C 9 B b m 5 1 Y W x S Z X B v c n Q v V G F i b G U z M W F f M j A y M C 5 7 a G l h Z G 1 p c 3 N p b 2 5 z L D N 9 J n F 1 b 3 Q 7 L C Z x d W 9 0 O 0 9 k Y m M u R G F 0 Y V N v d X J j Z V x c L z E v Z H N u P V B J Q 0 F O Z X Q v U E l D Q U 5 l d C 9 B b m 5 1 Y W x S Z X B v c n Q v V G F i b G U z M W F f M j A y M C 5 7 c G V y Y y w 0 f S Z x d W 9 0 O y w m c X V v d D t P Z G J j L k R h d G F T b 3 V y Y 2 V c X C 8 x L 2 R z b j 1 Q S U N B T m V 0 L 1 B J Q 0 F O Z X Q v Q W 5 u d W F s U m V w b 3 J 0 L 1 R h Y m x l M z F h X z I w M j A u e 2 h p Z G F 5 c y w 1 f S Z x d W 9 0 O y w m c X V v d D t P Z G J j L k R h d G F T b 3 V y Y 2 V c X C 8 x L 2 R z b j 1 Q S U N B T m V 0 L 1 B J Q 0 F O Z X Q v Q W 5 u d W F s U m V w b 3 J 0 L 1 R h Y m x l M z F h X z I w M j A u e 2 1 l Z G l h b m h p Z m x v d y w 2 f S Z x d W 9 0 O y w m c X V v d D t P Z G J j L k R h d G F T b 3 V y Y 2 V c X C 8 x L 2 R z b j 1 Q S U N B T m V 0 L 1 B J Q 0 F O Z X Q v Q W 5 u d W F s U m V w b 3 J 0 L 1 R h Y m x l M z F h X z I w M j A u e 2 1 p b m h p Z m x v d y w 3 f S Z x d W 9 0 O y w m c X V v d D t P Z G J j L k R h d G F T b 3 V y Y 2 V c X C 8 x L 2 R z b j 1 Q S U N B T m V 0 L 1 B J Q 0 F O Z X Q v Q W 5 u d W F s U m V w b 3 J 0 L 1 R h Y m x l M z F h X z I w M j A u e 2 1 h e G h p Z m x v d y w 4 f S Z x d W 9 0 O 1 0 s J n F 1 b 3 Q 7 U m V s Y X R p b 2 5 z a G l w S W 5 m b y Z x d W 9 0 O z p b X X 0 i I C 8 + P C 9 T d G F i b G V F b n R y a W V z P j w v S X R l b T 4 8 S X R l b T 4 8 S X R l b U x v Y 2 F 0 a W 9 u P j x J d G V t V H l w Z T 5 G b 3 J t d W x h P C 9 J d G V t V H l w Z T 4 8 S X R l b V B h d G g + U 2 V j d G l v b j E v V G F i b G U z M W F f M j A y M C 9 T b 3 V y Y 2 U 8 L 0 l 0 Z W 1 Q Y X R o P j w v S X R l b U x v Y 2 F 0 a W 9 u P j x T d G F i b G V F b n R y a W V z I C 8 + P C 9 J d G V t P j x J d G V t P j x J d G V t T G 9 j Y X R p b 2 4 + P E l 0 Z W 1 U e X B l P k Z v c m 1 1 b G E 8 L 0 l 0 Z W 1 U e X B l P j x J d G V t U G F 0 a D 5 T Z W N 0 a W 9 u M S 9 U Y W J s Z T M x Y V 8 y M D I w L 1 B J Q 0 F O Z X R f R G F 0 Y W J h c 2 U 8 L 0 l 0 Z W 1 Q Y X R o P j w v S X R l b U x v Y 2 F 0 a W 9 u P j x T d G F i b G V F b n R y a W V z I C 8 + P C 9 J d G V t P j x J d G V t P j x J d G V t T G 9 j Y X R p b 2 4 + P E l 0 Z W 1 U e X B l P k Z v c m 1 1 b G E 8 L 0 l 0 Z W 1 U e X B l P j x J d G V t U G F 0 a D 5 T Z W N 0 a W 9 u M S 9 U Y W J s Z T M x Y V 8 y M D I w L 0 F u b n V h b F J l c G 9 y d F 9 T Y 2 h l b W E 8 L 0 l 0 Z W 1 Q Y X R o P j w v S X R l b U x v Y 2 F 0 a W 9 u P j x T d G F i b G V F b n R y a W V z I C 8 + P C 9 J d G V t P j x J d G V t P j x J d G V t T G 9 j Y X R p b 2 4 + P E l 0 Z W 1 U e X B l P k Z v c m 1 1 b G E 8 L 0 l 0 Z W 1 U e X B l P j x J d G V t U G F 0 a D 5 T Z W N 0 a W 9 u M S 9 U Y W J s Z T M x Y V 8 y M D I w L 1 R h Y m x l M z F h X z I w M j B f V G F i b G U 8 L 0 l 0 Z W 1 Q Y X R o P j w v S X R l b U x v Y 2 F 0 a W 9 u P j x T d G F i b G V F b n R y a W V z I C 8 + P C 9 J d G V t P j x J d G V t P j x J d G V t T G 9 j Y X R p b 2 4 + P E l 0 Z W 1 U e X B l P k Z v c m 1 1 b G E 8 L 0 l 0 Z W 1 U e X B l P j x J d G V t U G F 0 a D 5 T Z W N 0 a W 9 u M S 9 U Y W J s Z T M 0 X z I w M j A 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V G F i b G U z N F 8 y M D I w I i A v P j x F b n R y e S B U e X B l P S J G a W x s Z W R D b 2 1 w b G V 0 Z V J l c 3 V s d F R v V 2 9 y a 3 N o Z W V 0 I i B W Y W x 1 Z T 0 i b D E i I C 8 + P E V u d H J 5 I F R 5 c G U 9 I l J l Y 2 9 2 Z X J 5 V G F y Z 2 V 0 U 2 h l Z X Q i I F Z h b H V l P S J z U 2 h l Z X Q 0 N y I g L z 4 8 R W 5 0 c n k g V H l w Z T 0 i U m V j b 3 Z l c n l U Y X J n Z X R D b 2 x 1 b W 4 i I F Z h b H V l P S J s M S I g L z 4 8 R W 5 0 c n k g V H l w Z T 0 i U m V j b 3 Z l c n l U Y X J n Z X R S b 3 c i I F Z h b H V l P S J s M S I g L z 4 8 R W 5 0 c n k g V H l w Z T 0 i Q W R k Z W R U b 0 R h d G F N b 2 R l b C I g V m F s d W U 9 I m w w I i A v P j x F b n R y e S B U e X B l P S J G a W x s Q 2 9 1 b n Q i I F Z h b H V l P S J s M z Y i I C 8 + P E V u d H J 5 I F R 5 c G U 9 I k Z p b G x F c n J v c k N v Z G U i I F Z h b H V l P S J z V W 5 r b m 9 3 b i I g L z 4 8 R W 5 0 c n k g V H l w Z T 0 i R m l s b E V y c m 9 y Q 2 9 1 b n Q i I F Z h b H V l P S J s M C I g L z 4 8 R W 5 0 c n k g V H l w Z T 0 i R m l s b E x h c 3 R V c G R h d G V k I i B W Y W x 1 Z T 0 i Z D I w M j A t M T I t M D d U M T E 6 M T A 6 M D g u M T U 0 M j Q 1 N F o i I C 8 + P E V u d H J 5 I F R 5 c G U 9 I k Z p b G x D b 2 x 1 b W 5 U e X B l c y I g V m F s d W U 9 I n N C U V V G Q m c 9 P S I g L z 4 8 R W 5 0 c n k g V H l w Z T 0 i R m l s b E N v b H V t b k 5 h b W V z I i B W Y W x 1 Z T 0 i c 1 s m c X V v d D t 5 Z W F y J n F 1 b 3 Q 7 L C Z x d W 9 0 O 2 1 v b n R o J n F 1 b 3 Q 7 L C Z x d W 9 0 O 2 1 l Z G l h b i Z x d W 9 0 O y w m c X V v d D t p c X I 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Q S U N B T m V 0 L 1 B J Q 0 F O Z X Q v Q W 5 u d W F s U m V w b 3 J 0 L 1 R h Y m x l M z R f M j A y M C 5 7 e W V h c i w w f S Z x d W 9 0 O y w m c X V v d D t P Z G J j L k R h d G F T b 3 V y Y 2 V c X C 8 x L 2 R z b j 1 Q S U N B T m V 0 L 1 B J Q 0 F O Z X Q v Q W 5 u d W F s U m V w b 3 J 0 L 1 R h Y m x l M z R f M j A y M C 5 7 b W 9 u d G g s M X 0 m c X V v d D s s J n F 1 b 3 Q 7 T 2 R i Y y 5 E Y X R h U 2 9 1 c m N l X F w v M S 9 k c 2 4 9 U E l D Q U 5 l d C 9 Q S U N B T m V 0 L 0 F u b n V h b F J l c G 9 y d C 9 U Y W J s Z T M 0 X z I w M j A u e 2 1 l Z G l h b i w y f S Z x d W 9 0 O y w m c X V v d D t P Z G J j L k R h d G F T b 3 V y Y 2 V c X C 8 x L 2 R z b j 1 Q S U N B T m V 0 L 1 B J Q 0 F O Z X Q v Q W 5 u d W F s U m V w b 3 J 0 L 1 R h Y m x l M z R f M j A y M C 5 7 a X F y L D N 9 J n F 1 b 3 Q 7 X S w m c X V v d D t D b 2 x 1 b W 5 D b 3 V u d C Z x d W 9 0 O z o 0 L C Z x d W 9 0 O 0 t l e U N v b H V t b k 5 h b W V z J n F 1 b 3 Q 7 O l t d L C Z x d W 9 0 O 0 N v b H V t b k l k Z W 5 0 a X R p Z X M m c X V v d D s 6 W y Z x d W 9 0 O 0 9 k Y m M u R G F 0 Y V N v d X J j Z V x c L z E v Z H N u P V B J Q 0 F O Z X Q v U E l D Q U 5 l d C 9 B b m 5 1 Y W x S Z X B v c n Q v V G F i b G U z N F 8 y M D I w L n t 5 Z W F y L D B 9 J n F 1 b 3 Q 7 L C Z x d W 9 0 O 0 9 k Y m M u R G F 0 Y V N v d X J j Z V x c L z E v Z H N u P V B J Q 0 F O Z X Q v U E l D Q U 5 l d C 9 B b m 5 1 Y W x S Z X B v c n Q v V G F i b G U z N F 8 y M D I w L n t t b 2 5 0 a C w x f S Z x d W 9 0 O y w m c X V v d D t P Z G J j L k R h d G F T b 3 V y Y 2 V c X C 8 x L 2 R z b j 1 Q S U N B T m V 0 L 1 B J Q 0 F O Z X Q v Q W 5 u d W F s U m V w b 3 J 0 L 1 R h Y m x l M z R f M j A y M C 5 7 b W V k a W F u L D J 9 J n F 1 b 3 Q 7 L C Z x d W 9 0 O 0 9 k Y m M u R G F 0 Y V N v d X J j Z V x c L z E v Z H N u P V B J Q 0 F O Z X Q v U E l D Q U 5 l d C 9 B b m 5 1 Y W x S Z X B v c n Q v V G F i b G U z N F 8 y M D I w L n t p c X I s M 3 0 m c X V v d D t d L C Z x d W 9 0 O 1 J l b G F 0 a W 9 u c 2 h p c E l u Z m 8 m c X V v d D s 6 W 1 1 9 I i A v P j w v U 3 R h Y m x l R W 5 0 c m l l c z 4 8 L 0 l 0 Z W 0 + P E l 0 Z W 0 + P E l 0 Z W 1 M b 2 N h d G l v b j 4 8 S X R l b V R 5 c G U + R m 9 y b X V s Y T w v S X R l b V R 5 c G U + P E l 0 Z W 1 Q Y X R o P l N l Y 3 R p b 2 4 x L 1 R h Y m x l M z R f M j A y M C 9 T b 3 V y Y 2 U 8 L 0 l 0 Z W 1 Q Y X R o P j w v S X R l b U x v Y 2 F 0 a W 9 u P j x T d G F i b G V F b n R y a W V z I C 8 + P C 9 J d G V t P j x J d G V t P j x J d G V t T G 9 j Y X R p b 2 4 + P E l 0 Z W 1 U e X B l P k Z v c m 1 1 b G E 8 L 0 l 0 Z W 1 U e X B l P j x J d G V t U G F 0 a D 5 T Z W N 0 a W 9 u M S 9 U Y W J s Z T M 0 X z I w M j A v U E l D Q U 5 l d F 9 E Y X R h Y m F z Z T w v S X R l b V B h d G g + P C 9 J d G V t T G 9 j Y X R p b 2 4 + P F N 0 Y W J s Z U V u d H J p Z X M g L z 4 8 L 0 l 0 Z W 0 + P E l 0 Z W 0 + P E l 0 Z W 1 M b 2 N h d G l v b j 4 8 S X R l b V R 5 c G U + R m 9 y b X V s Y T w v S X R l b V R 5 c G U + P E l 0 Z W 1 Q Y X R o P l N l Y 3 R p b 2 4 x L 1 R h Y m x l M z R f M j A y M C 9 B b m 5 1 Y W x S Z X B v c n R f U 2 N o Z W 1 h P C 9 J d G V t U G F 0 a D 4 8 L 0 l 0 Z W 1 M b 2 N h d G l v b j 4 8 U 3 R h Y m x l R W 5 0 c m l l c y A v P j w v S X R l b T 4 8 S X R l b T 4 8 S X R l b U x v Y 2 F 0 a W 9 u P j x J d G V t V H l w Z T 5 G b 3 J t d W x h P C 9 J d G V t V H l w Z T 4 8 S X R l b V B h d G g + U 2 V j d G l v b j E v V G F i b G U z N F 8 y M D I w L 1 R h Y m x l M z R f M j A y M F 9 U Y W J s Z T w v S X R l b V B h d G g + P C 9 J d G V t T G 9 j Y X R p b 2 4 + P F N 0 Y W J s Z U V u d H J p Z X M g L z 4 8 L 0 l 0 Z W 0 + P E l 0 Z W 0 + P E l 0 Z W 1 M b 2 N h d G l v b j 4 8 S X R l b V R 5 c G U + R m 9 y b X V s Y T w v S X R l b V R 5 c G U + P E l 0 Z W 1 Q Y X R o P l N l Y 3 R p b 2 4 x L 1 R h Y m x l M z d f M j A y M 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G a W x s V G F y Z 2 V 0 I i B W Y W x 1 Z T 0 i c 1 R h Y m x l M z d f M j A y M C I g L z 4 8 R W 5 0 c n k g V H l w Z T 0 i R m l s b G V k Q 2 9 t c G x l d G V S Z X N 1 b H R U b 1 d v c m t z a G V l d C I g V m F s d W U 9 I m w x I i A v P j x F b n R y e S B U e X B l P S J S Z W N v d m V y e V R h c m d l d F N o Z W V 0 I i B W Y W x 1 Z T 0 i c 1 N o Z W V 0 N D g i I C 8 + P E V u d H J 5 I F R 5 c G U 9 I l J l Y 2 9 2 Z X J 5 V G F y Z 2 V 0 Q 2 9 s d W 1 u I i B W Y W x 1 Z T 0 i b D E i I C 8 + P E V u d H J 5 I F R 5 c G U 9 I l J l Y 2 9 2 Z X J 5 V G F y Z 2 V 0 U m 9 3 I i B W Y W x 1 Z T 0 i b D E i I C 8 + P E V u d H J 5 I F R 5 c G U 9 I k 5 h b W V V c G R h d G V k Q W Z 0 Z X J G a W x s I i B W Y W x 1 Z T 0 i b D A i I C 8 + P E V u d H J 5 I F R 5 c G U 9 I l J l c 3 V s d F R 5 c G U i I F Z h b H V l P S J z V G F i b G U i I C 8 + P E V u d H J 5 I F R 5 c G U 9 I k J 1 Z m Z l c k 5 l e H R S Z W Z y Z X N o I i B W Y W x 1 Z T 0 i b D E i I C 8 + P E V u d H J 5 I F R 5 c G U 9 I k F k Z G V k V G 9 E Y X R h T W 9 k Z W w i I F Z h b H V l P S J s M C I g L z 4 8 R W 5 0 c n k g V H l w Z T 0 i R m l s b E N v d W 5 0 I i B W Y W x 1 Z T 0 i b D k 2 I i A v P j x F b n R y e S B U e X B l P S J G a W x s R X J y b 3 J D b 2 R l I i B W Y W x 1 Z T 0 i c 1 V u a 2 5 v d 2 4 i I C 8 + P E V u d H J 5 I F R 5 c G U 9 I k Z p b G x F c n J v c k N v d W 5 0 I i B W Y W x 1 Z T 0 i b D A i I C 8 + P E V u d H J 5 I F R 5 c G U 9 I k Z p b G x M Y X N 0 V X B k Y X R l Z C I g V m F s d W U 9 I m Q y M D I w L T E y L T A 3 V D E x O j E x O j M x L j E z N j U 1 M T Z a I i A v P j x F b n R y e S B U e X B l P S J G a W x s Q 2 9 s d W 1 u V H l w Z X M i I F Z h b H V l P S J z Q l F Z R k J n P T 0 i I C 8 + P E V u d H J 5 I F R 5 c G U 9 I k Z p b G x D b 2 x 1 b W 5 O Y W 1 l c y I g V m F s d W U 9 I n N b J n F 1 b 3 Q 7 e W V h c i Z x d W 9 0 O y w m c X V v d D t w a W N 1 J n F 1 b 3 Q 7 L C Z x d W 9 0 O 2 1 l Z G l h b i Z x d W 9 0 O y w m c X V v d D t J U V I 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Q S U N B T m V 0 L 1 B J Q 0 F O Z X Q v Q W 5 u d W F s U m V w b 3 J 0 L 1 R h Y m x l M z d f M j A y M C 5 7 e W V h c i w w f S Z x d W 9 0 O y w m c X V v d D t P Z G J j L k R h d G F T b 3 V y Y 2 V c X C 8 x L 2 R z b j 1 Q S U N B T m V 0 L 1 B J Q 0 F O Z X Q v Q W 5 u d W F s U m V w b 3 J 0 L 1 R h Y m x l M z d f M j A y M C 5 7 c G l j d S w x f S Z x d W 9 0 O y w m c X V v d D t P Z G J j L k R h d G F T b 3 V y Y 2 V c X C 8 x L 2 R z b j 1 Q S U N B T m V 0 L 1 B J Q 0 F O Z X Q v Q W 5 u d W F s U m V w b 3 J 0 L 1 R h Y m x l M z d f M j A y M C 5 7 b W V k a W F u L D J 9 J n F 1 b 3 Q 7 L C Z x d W 9 0 O 0 9 k Y m M u R G F 0 Y V N v d X J j Z V x c L z E v Z H N u P V B J Q 0 F O Z X Q v U E l D Q U 5 l d C 9 B b m 5 1 Y W x S Z X B v c n Q v V G F i b G U z N 1 8 y M D I w L n t J U V I s M 3 0 m c X V v d D t d L C Z x d W 9 0 O 0 N v b H V t b k N v d W 5 0 J n F 1 b 3 Q 7 O j Q s J n F 1 b 3 Q 7 S 2 V 5 Q 2 9 s d W 1 u T m F t Z X M m c X V v d D s 6 W 1 0 s J n F 1 b 3 Q 7 Q 2 9 s d W 1 u S W R l b n R p d G l l c y Z x d W 9 0 O z p b J n F 1 b 3 Q 7 T 2 R i Y y 5 E Y X R h U 2 9 1 c m N l X F w v M S 9 k c 2 4 9 U E l D Q U 5 l d C 9 Q S U N B T m V 0 L 0 F u b n V h b F J l c G 9 y d C 9 U Y W J s Z T M 3 X z I w M j A u e 3 l l Y X I s M H 0 m c X V v d D s s J n F 1 b 3 Q 7 T 2 R i Y y 5 E Y X R h U 2 9 1 c m N l X F w v M S 9 k c 2 4 9 U E l D Q U 5 l d C 9 Q S U N B T m V 0 L 0 F u b n V h b F J l c G 9 y d C 9 U Y W J s Z T M 3 X z I w M j A u e 3 B p Y 3 U s M X 0 m c X V v d D s s J n F 1 b 3 Q 7 T 2 R i Y y 5 E Y X R h U 2 9 1 c m N l X F w v M S 9 k c 2 4 9 U E l D Q U 5 l d C 9 Q S U N B T m V 0 L 0 F u b n V h b F J l c G 9 y d C 9 U Y W J s Z T M 3 X z I w M j A u e 2 1 l Z G l h b i w y f S Z x d W 9 0 O y w m c X V v d D t P Z G J j L k R h d G F T b 3 V y Y 2 V c X C 8 x L 2 R z b j 1 Q S U N B T m V 0 L 1 B J Q 0 F O Z X Q v Q W 5 u d W F s U m V w b 3 J 0 L 1 R h Y m x l M z d f M j A y M C 5 7 S V F S L D N 9 J n F 1 b 3 Q 7 X S w m c X V v d D t S Z W x h d G l v b n N o a X B J b m Z v J n F 1 b 3 Q 7 O l t d f S I g L z 4 8 L 1 N 0 Y W J s Z U V u d H J p Z X M + P C 9 J d G V t P j x J d G V t P j x J d G V t T G 9 j Y X R p b 2 4 + P E l 0 Z W 1 U e X B l P k Z v c m 1 1 b G E 8 L 0 l 0 Z W 1 U e X B l P j x J d G V t U G F 0 a D 5 T Z W N 0 a W 9 u M S 9 U Y W J s Z T M 3 X z I w M j A v U 2 9 1 c m N l P C 9 J d G V t U G F 0 a D 4 8 L 0 l 0 Z W 1 M b 2 N h d G l v b j 4 8 U 3 R h Y m x l R W 5 0 c m l l c y A v P j w v S X R l b T 4 8 S X R l b T 4 8 S X R l b U x v Y 2 F 0 a W 9 u P j x J d G V t V H l w Z T 5 G b 3 J t d W x h P C 9 J d G V t V H l w Z T 4 8 S X R l b V B h d G g + U 2 V j d G l v b j E v V G F i b G U z N 1 8 y M D I w L 1 B J Q 0 F O Z X R f R G F 0 Y W J h c 2 U 8 L 0 l 0 Z W 1 Q Y X R o P j w v S X R l b U x v Y 2 F 0 a W 9 u P j x T d G F i b G V F b n R y a W V z I C 8 + P C 9 J d G V t P j x J d G V t P j x J d G V t T G 9 j Y X R p b 2 4 + P E l 0 Z W 1 U e X B l P k Z v c m 1 1 b G E 8 L 0 l 0 Z W 1 U e X B l P j x J d G V t U G F 0 a D 5 T Z W N 0 a W 9 u M S 9 U Y W J s Z T M 3 X z I w M j A v Q W 5 u d W F s U m V w b 3 J 0 X 1 N j a G V t Y T w v S X R l b V B h d G g + P C 9 J d G V t T G 9 j Y X R p b 2 4 + P F N 0 Y W J s Z U V u d H J p Z X M g L z 4 8 L 0 l 0 Z W 0 + P E l 0 Z W 0 + P E l 0 Z W 1 M b 2 N h d G l v b j 4 8 S X R l b V R 5 c G U + R m 9 y b X V s Y T w v S X R l b V R 5 c G U + P E l 0 Z W 1 Q Y X R o P l N l Y 3 R p b 2 4 x L 1 R h Y m x l M z d f M j A y M C 9 U Y W J s Z T M 3 X z I w M j B f V G F i b G U 8 L 0 l 0 Z W 1 Q Y X R o P j w v S X R l b U x v Y 2 F 0 a W 9 u P j x T d G F i b G V F b n R y a W V z I C 8 + P C 9 J d G V t P j x J d G V t P j x J d G V t T G 9 j Y X R p b 2 4 + P E l 0 Z W 1 U e X B l P k Z v c m 1 1 b G E 8 L 0 l 0 Z W 1 U e X B l P j x J d G V t U G F 0 a D 5 T Z W N 0 a W 9 u M S 9 U Y W J s Z T M 4 X z I w M j 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R m l s b F R h c m d l d C I g V m F s d W U 9 I n N U Y W J s Z T M 4 X z I w M j A i I C 8 + P E V u d H J 5 I F R 5 c G U 9 I k Z p b G x l Z E N v b X B s Z X R l U m V z d W x 0 V G 9 X b 3 J r c 2 h l Z X Q i I F Z h b H V l P S J s M S I g L z 4 8 R W 5 0 c n k g V H l w Z T 0 i U m V j b 3 Z l c n l U Y X J n Z X R T a G V l d C I g V m F s d W U 9 I n N T a G V l d D Q 5 I i A v P j x F b n R y e S B U e X B l P S J S Z W N v d m V y e V R h c m d l d E N v b H V t b i I g V m F s d W U 9 I m w x I i A v P j x F b n R y e S B U e X B l P S J S Z W N v d m V y e V R h c m d l d F J v d y I g V m F s d W U 9 I m w x I i A v P j x F b n R y e S B U e X B l P S J O Y W 1 l V X B k Y X R l Z E F m d G V y R m l s b C I g V m F s d W U 9 I m w w I i A v P j x F b n R y e S B U e X B l P S J S Z X N 1 b H R U e X B l I i B W Y W x 1 Z T 0 i c 1 R h Y m x l I i A v P j x F b n R y e S B U e X B l P S J C d W Z m Z X J O Z X h 0 U m V m c m V z a C I g V m F s d W U 9 I m w x I i A v P j x F b n R y e S B U e X B l P S J B Z G R l Z F R v R G F 0 Y U 1 v Z G V s I i B W Y W x 1 Z T 0 i b D A i I C 8 + P E V u d H J 5 I F R 5 c G U 9 I k Z p b G x D b 3 V u d C I g V m F s d W U 9 I m w 5 N i I g L z 4 8 R W 5 0 c n k g V H l w Z T 0 i R m l s b E V y c m 9 y Q 2 9 k Z S I g V m F s d W U 9 I n N V b m t u b 3 d u I i A v P j x F b n R y e S B U e X B l P S J G a W x s R X J y b 3 J D b 3 V u d C I g V m F s d W U 9 I m w w I i A v P j x F b n R y e S B U e X B l P S J G a W x s T G F z d F V w Z G F 0 Z W Q i I F Z h b H V l P S J k M j A y M C 0 x M i 0 w N 1 Q x M T o x M j o z N i 4 0 N z g 1 O T E 4 W i I g L z 4 8 R W 5 0 c n k g V H l w Z T 0 i R m l s b E N v b H V t b l R 5 c G V z I i B W Y W x 1 Z T 0 i c 0 F n W U Z C Z 1 V H Q l F Z R k J n V U c i I C 8 + P E V u d H J 5 I F R 5 c G U 9 I k Z p b G x D b 2 x 1 b W 5 O Y W 1 l c y I g V m F s d W U 9 I n N b J n F 1 b 3 Q 7 e W V h c i Z x d W 9 0 O y w m c X V v d D t 0 c n V z d C Z x d W 9 0 O y w m c X V v d D t t Z W R p Y W 5 f d T E m c X V v d D s s J n F 1 b 3 Q 7 a X F y X 3 U x J n F 1 b 3 Q 7 L C Z x d W 9 0 O 2 1 l Z G l h b l 8 x X z Q m c X V v d D s s J n F 1 b 3 Q 7 a X F y X z F f N C Z x d W 9 0 O y w m c X V v d D t t Z W R p Y W 5 f N V 8 x M C Z x d W 9 0 O y w m c X V v d D t p c X J f N V 8 x M C Z x d W 9 0 O y w m c X V v d D t t Z W R p Y W 5 f M T F f M T U m c X V v d D s s J n F 1 b 3 Q 7 a X F y X z E x X z E 1 J n F 1 b 3 Q 7 L C Z x d W 9 0 O 2 1 l Z G l h b l 9 0 b 3 R h b C Z x d W 9 0 O y w m c X V v d D t p c X J f d G 9 0 Y W w 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T 2 R i Y y 5 E Y X R h U 2 9 1 c m N l X F w v M S 9 k c 2 4 9 U E l D Q U 5 l d C 9 Q S U N B T m V 0 L 0 F u b n V h b F J l c G 9 y d C 9 U Y W J s Z T M 4 X z I w M j A u e 3 l l Y X I s M H 0 m c X V v d D s s J n F 1 b 3 Q 7 T 2 R i Y y 5 E Y X R h U 2 9 1 c m N l X F w v M S 9 k c 2 4 9 U E l D Q U 5 l d C 9 Q S U N B T m V 0 L 0 F u b n V h b F J l c G 9 y d C 9 U Y W J s Z T M 4 X z I w M j A u e 3 R y d X N 0 L D F 9 J n F 1 b 3 Q 7 L C Z x d W 9 0 O 0 9 k Y m M u R G F 0 Y V N v d X J j Z V x c L z E v Z H N u P V B J Q 0 F O Z X Q v U E l D Q U 5 l d C 9 B b m 5 1 Y W x S Z X B v c n Q v V G F i b G U z O F 8 y M D I w L n t t Z W R p Y W 5 f d T E s M n 0 m c X V v d D s s J n F 1 b 3 Q 7 T 2 R i Y y 5 E Y X R h U 2 9 1 c m N l X F w v M S 9 k c 2 4 9 U E l D Q U 5 l d C 9 Q S U N B T m V 0 L 0 F u b n V h b F J l c G 9 y d C 9 U Y W J s Z T M 4 X z I w M j A u e 2 l x c l 9 1 M S w z f S Z x d W 9 0 O y w m c X V v d D t P Z G J j L k R h d G F T b 3 V y Y 2 V c X C 8 x L 2 R z b j 1 Q S U N B T m V 0 L 1 B J Q 0 F O Z X Q v Q W 5 u d W F s U m V w b 3 J 0 L 1 R h Y m x l M z h f M j A y M C 5 7 b W V k a W F u X z F f N C w 0 f S Z x d W 9 0 O y w m c X V v d D t P Z G J j L k R h d G F T b 3 V y Y 2 V c X C 8 x L 2 R z b j 1 Q S U N B T m V 0 L 1 B J Q 0 F O Z X Q v Q W 5 u d W F s U m V w b 3 J 0 L 1 R h Y m x l M z h f M j A y M C 5 7 a X F y X z F f N C w 1 f S Z x d W 9 0 O y w m c X V v d D t P Z G J j L k R h d G F T b 3 V y Y 2 V c X C 8 x L 2 R z b j 1 Q S U N B T m V 0 L 1 B J Q 0 F O Z X Q v Q W 5 u d W F s U m V w b 3 J 0 L 1 R h Y m x l M z h f M j A y M C 5 7 b W V k a W F u X z V f M T A s N n 0 m c X V v d D s s J n F 1 b 3 Q 7 T 2 R i Y y 5 E Y X R h U 2 9 1 c m N l X F w v M S 9 k c 2 4 9 U E l D Q U 5 l d C 9 Q S U N B T m V 0 L 0 F u b n V h b F J l c G 9 y d C 9 U Y W J s Z T M 4 X z I w M j A u e 2 l x c l 8 1 X z E w L D d 9 J n F 1 b 3 Q 7 L C Z x d W 9 0 O 0 9 k Y m M u R G F 0 Y V N v d X J j Z V x c L z E v Z H N u P V B J Q 0 F O Z X Q v U E l D Q U 5 l d C 9 B b m 5 1 Y W x S Z X B v c n Q v V G F i b G U z O F 8 y M D I w L n t t Z W R p Y W 5 f M T F f M T U s O H 0 m c X V v d D s s J n F 1 b 3 Q 7 T 2 R i Y y 5 E Y X R h U 2 9 1 c m N l X F w v M S 9 k c 2 4 9 U E l D Q U 5 l d C 9 Q S U N B T m V 0 L 0 F u b n V h b F J l c G 9 y d C 9 U Y W J s Z T M 4 X z I w M j A u e 2 l x c l 8 x M V 8 x N S w 5 f S Z x d W 9 0 O y w m c X V v d D t P Z G J j L k R h d G F T b 3 V y Y 2 V c X C 8 x L 2 R z b j 1 Q S U N B T m V 0 L 1 B J Q 0 F O Z X Q v Q W 5 u d W F s U m V w b 3 J 0 L 1 R h Y m x l M z h f M j A y M C 5 7 b W V k a W F u X 3 R v d G F s L D E w f S Z x d W 9 0 O y w m c X V v d D t P Z G J j L k R h d G F T b 3 V y Y 2 V c X C 8 x L 2 R z b j 1 Q S U N B T m V 0 L 1 B J Q 0 F O Z X Q v Q W 5 u d W F s U m V w b 3 J 0 L 1 R h Y m x l M z h f M j A y M C 5 7 a X F y X 3 R v d G F s L D E x f S Z x d W 9 0 O 1 0 s J n F 1 b 3 Q 7 Q 2 9 s d W 1 u Q 2 9 1 b n Q m c X V v d D s 6 M T I s J n F 1 b 3 Q 7 S 2 V 5 Q 2 9 s d W 1 u T m F t Z X M m c X V v d D s 6 W 1 0 s J n F 1 b 3 Q 7 Q 2 9 s d W 1 u S W R l b n R p d G l l c y Z x d W 9 0 O z p b J n F 1 b 3 Q 7 T 2 R i Y y 5 E Y X R h U 2 9 1 c m N l X F w v M S 9 k c 2 4 9 U E l D Q U 5 l d C 9 Q S U N B T m V 0 L 0 F u b n V h b F J l c G 9 y d C 9 U Y W J s Z T M 4 X z I w M j A u e 3 l l Y X I s M H 0 m c X V v d D s s J n F 1 b 3 Q 7 T 2 R i Y y 5 E Y X R h U 2 9 1 c m N l X F w v M S 9 k c 2 4 9 U E l D Q U 5 l d C 9 Q S U N B T m V 0 L 0 F u b n V h b F J l c G 9 y d C 9 U Y W J s Z T M 4 X z I w M j A u e 3 R y d X N 0 L D F 9 J n F 1 b 3 Q 7 L C Z x d W 9 0 O 0 9 k Y m M u R G F 0 Y V N v d X J j Z V x c L z E v Z H N u P V B J Q 0 F O Z X Q v U E l D Q U 5 l d C 9 B b m 5 1 Y W x S Z X B v c n Q v V G F i b G U z O F 8 y M D I w L n t t Z W R p Y W 5 f d T E s M n 0 m c X V v d D s s J n F 1 b 3 Q 7 T 2 R i Y y 5 E Y X R h U 2 9 1 c m N l X F w v M S 9 k c 2 4 9 U E l D Q U 5 l d C 9 Q S U N B T m V 0 L 0 F u b n V h b F J l c G 9 y d C 9 U Y W J s Z T M 4 X z I w M j A u e 2 l x c l 9 1 M S w z f S Z x d W 9 0 O y w m c X V v d D t P Z G J j L k R h d G F T b 3 V y Y 2 V c X C 8 x L 2 R z b j 1 Q S U N B T m V 0 L 1 B J Q 0 F O Z X Q v Q W 5 u d W F s U m V w b 3 J 0 L 1 R h Y m x l M z h f M j A y M C 5 7 b W V k a W F u X z F f N C w 0 f S Z x d W 9 0 O y w m c X V v d D t P Z G J j L k R h d G F T b 3 V y Y 2 V c X C 8 x L 2 R z b j 1 Q S U N B T m V 0 L 1 B J Q 0 F O Z X Q v Q W 5 u d W F s U m V w b 3 J 0 L 1 R h Y m x l M z h f M j A y M C 5 7 a X F y X z F f N C w 1 f S Z x d W 9 0 O y w m c X V v d D t P Z G J j L k R h d G F T b 3 V y Y 2 V c X C 8 x L 2 R z b j 1 Q S U N B T m V 0 L 1 B J Q 0 F O Z X Q v Q W 5 u d W F s U m V w b 3 J 0 L 1 R h Y m x l M z h f M j A y M C 5 7 b W V k a W F u X z V f M T A s N n 0 m c X V v d D s s J n F 1 b 3 Q 7 T 2 R i Y y 5 E Y X R h U 2 9 1 c m N l X F w v M S 9 k c 2 4 9 U E l D Q U 5 l d C 9 Q S U N B T m V 0 L 0 F u b n V h b F J l c G 9 y d C 9 U Y W J s Z T M 4 X z I w M j A u e 2 l x c l 8 1 X z E w L D d 9 J n F 1 b 3 Q 7 L C Z x d W 9 0 O 0 9 k Y m M u R G F 0 Y V N v d X J j Z V x c L z E v Z H N u P V B J Q 0 F O Z X Q v U E l D Q U 5 l d C 9 B b m 5 1 Y W x S Z X B v c n Q v V G F i b G U z O F 8 y M D I w L n t t Z W R p Y W 5 f M T F f M T U s O H 0 m c X V v d D s s J n F 1 b 3 Q 7 T 2 R i Y y 5 E Y X R h U 2 9 1 c m N l X F w v M S 9 k c 2 4 9 U E l D Q U 5 l d C 9 Q S U N B T m V 0 L 0 F u b n V h b F J l c G 9 y d C 9 U Y W J s Z T M 4 X z I w M j A u e 2 l x c l 8 x M V 8 x N S w 5 f S Z x d W 9 0 O y w m c X V v d D t P Z G J j L k R h d G F T b 3 V y Y 2 V c X C 8 x L 2 R z b j 1 Q S U N B T m V 0 L 1 B J Q 0 F O Z X Q v Q W 5 u d W F s U m V w b 3 J 0 L 1 R h Y m x l M z h f M j A y M C 5 7 b W V k a W F u X 3 R v d G F s L D E w f S Z x d W 9 0 O y w m c X V v d D t P Z G J j L k R h d G F T b 3 V y Y 2 V c X C 8 x L 2 R z b j 1 Q S U N B T m V 0 L 1 B J Q 0 F O Z X Q v Q W 5 u d W F s U m V w b 3 J 0 L 1 R h Y m x l M z h f M j A y M C 5 7 a X F y X 3 R v d G F s L D E x f S Z x d W 9 0 O 1 0 s J n F 1 b 3 Q 7 U m V s Y X R p b 2 5 z a G l w S W 5 m b y Z x d W 9 0 O z p b X X 0 i I C 8 + P C 9 T d G F i b G V F b n R y a W V z P j w v S X R l b T 4 8 S X R l b T 4 8 S X R l b U x v Y 2 F 0 a W 9 u P j x J d G V t V H l w Z T 5 G b 3 J t d W x h P C 9 J d G V t V H l w Z T 4 8 S X R l b V B h d G g + U 2 V j d G l v b j E v V G F i b G U z O F 8 y M D I w L 1 N v d X J j Z T w v S X R l b V B h d G g + P C 9 J d G V t T G 9 j Y X R p b 2 4 + P F N 0 Y W J s Z U V u d H J p Z X M g L z 4 8 L 0 l 0 Z W 0 + P E l 0 Z W 0 + P E l 0 Z W 1 M b 2 N h d G l v b j 4 8 S X R l b V R 5 c G U + R m 9 y b X V s Y T w v S X R l b V R 5 c G U + P E l 0 Z W 1 Q Y X R o P l N l Y 3 R p b 2 4 x L 1 R h Y m x l M z h f M j A y M C 9 Q S U N B T m V 0 X 0 R h d G F i Y X N l P C 9 J d G V t U G F 0 a D 4 8 L 0 l 0 Z W 1 M b 2 N h d G l v b j 4 8 U 3 R h Y m x l R W 5 0 c m l l c y A v P j w v S X R l b T 4 8 S X R l b T 4 8 S X R l b U x v Y 2 F 0 a W 9 u P j x J d G V t V H l w Z T 5 G b 3 J t d W x h P C 9 J d G V t V H l w Z T 4 8 S X R l b V B h d G g + U 2 V j d G l v b j E v V G F i b G U z O F 8 y M D I w L 0 F u b n V h b F J l c G 9 y d F 9 T Y 2 h l b W E 8 L 0 l 0 Z W 1 Q Y X R o P j w v S X R l b U x v Y 2 F 0 a W 9 u P j x T d G F i b G V F b n R y a W V z I C 8 + P C 9 J d G V t P j x J d G V t P j x J d G V t T G 9 j Y X R p b 2 4 + P E l 0 Z W 1 U e X B l P k Z v c m 1 1 b G E 8 L 0 l 0 Z W 1 U e X B l P j x J d G V t U G F 0 a D 5 T Z W N 0 a W 9 u M S 9 U Y W J s Z T M 4 X z I w M j A v V G F i b G U z O F 8 y M D I w X 1 R h Y m x l P C 9 J d G V t U G F 0 a D 4 8 L 0 l 0 Z W 1 M b 2 N h d G l v b j 4 8 U 3 R h Y m x l R W 5 0 c m l l c y A v P j w v S X R l b T 4 8 S X R l b T 4 8 S X R l b U x v Y 2 F 0 a W 9 u P j x J d G V t V H l w Z T 5 G b 3 J t d W x h P C 9 J d G V t V H l w Z T 4 8 S X R l b V B h d G g + U 2 V j d G l v b j E v V G F i b G U z N V 8 y M D I 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Z p b G x U Y X J n Z X Q i I F Z h b H V l P S J z V G F i b G U z N V 8 y M D I w I i A v P j x F b n R y e S B U e X B l P S J G a W x s Z W R D b 2 1 w b G V 0 Z V J l c 3 V s d F R v V 2 9 y a 3 N o Z W V 0 I i B W Y W x 1 Z T 0 i b D E i I C 8 + P E V u d H J 5 I F R 5 c G U 9 I l J l Y 2 9 2 Z X J 5 V G F y Z 2 V 0 U 2 h l Z X Q i I F Z h b H V l P S J z U 2 h l Z X Q 1 M C I g L z 4 8 R W 5 0 c n k g V H l w Z T 0 i U m V j b 3 Z l c n l U Y X J n Z X R D b 2 x 1 b W 4 i I F Z h b H V l P S J s M S I g L z 4 8 R W 5 0 c n k g V H l w Z T 0 i U m V j b 3 Z l c n l U Y X J n Z X R S b 3 c i I F Z h b H V l P S J s M S I g L z 4 8 R W 5 0 c n k g V H l w Z T 0 i T m F t Z V V w Z G F 0 Z W R B Z n R l c k Z p b G w i I F Z h b H V l P S J s M C I g L z 4 8 R W 5 0 c n k g V H l w Z T 0 i U m V z d W x 0 V H l w Z S I g V m F s d W U 9 I n N U Y W J s Z S I g L z 4 8 R W 5 0 c n k g V H l w Z T 0 i Q n V m Z m V y T m V 4 d F J l Z n J l c 2 g i I F Z h b H V l P S J s M S I g L z 4 8 R W 5 0 c n k g V H l w Z T 0 i Q W R k Z W R U b 0 R h d G F N b 2 R l b C I g V m F s d W U 9 I m w w I i A v P j x F b n R y e S B U e X B l P S J G a W x s Q 2 9 1 b n Q i I F Z h b H V l P S J s O T Y i I C 8 + P E V u d H J 5 I F R 5 c G U 9 I k Z p b G x F c n J v c k N v Z G U i I F Z h b H V l P S J z V W 5 r b m 9 3 b i I g L z 4 8 R W 5 0 c n k g V H l w Z T 0 i R m l s b E V y c m 9 y Q 2 9 1 b n Q i I F Z h b H V l P S J s M C I g L z 4 8 R W 5 0 c n k g V H l w Z T 0 i R m l s b E x h c 3 R V c G R h d G V k I i B W Y W x 1 Z T 0 i Z D I w M j A t M T I t M D d U M T E 6 M T Q 6 M j k u O D M 2 M D c 4 M 1 o i I C 8 + P E V u d H J 5 I F R 5 c G U 9 I k Z p b G x D b 2 x 1 b W 5 U e X B l c y I g V m F s d W U 9 I n N C U V l G Q m c 9 P S I g L z 4 8 R W 5 0 c n k g V H l w Z T 0 i R m l s b E N v b H V t b k 5 h b W V z I i B W Y W x 1 Z T 0 i c 1 s m c X V v d D t 5 Z W F y J n F 1 b 3 Q 7 L C Z x d W 9 0 O 3 B p Y 3 U m c X V v d D s s J n F 1 b 3 Q 7 b W V k a W F u J n F 1 b 3 Q 7 L C Z x d W 9 0 O 0 l R U 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0 9 k Y m M u R G F 0 Y V N v d X J j Z V x c L z E v Z H N u P V B J Q 0 F O Z X Q v U E l D Q U 5 l d C 9 B b m 5 1 Y W x S Z X B v c n Q v V G F i b G U z N V 8 y M D I w L n t 5 Z W F y L D B 9 J n F 1 b 3 Q 7 L C Z x d W 9 0 O 0 9 k Y m M u R G F 0 Y V N v d X J j Z V x c L z E v Z H N u P V B J Q 0 F O Z X Q v U E l D Q U 5 l d C 9 B b m 5 1 Y W x S Z X B v c n Q v V G F i b G U z N V 8 y M D I w L n t w a W N 1 L D F 9 J n F 1 b 3 Q 7 L C Z x d W 9 0 O 0 9 k Y m M u R G F 0 Y V N v d X J j Z V x c L z E v Z H N u P V B J Q 0 F O Z X Q v U E l D Q U 5 l d C 9 B b m 5 1 Y W x S Z X B v c n Q v V G F i b G U z N V 8 y M D I w L n t t Z W R p Y W 4 s M n 0 m c X V v d D s s J n F 1 b 3 Q 7 T 2 R i Y y 5 E Y X R h U 2 9 1 c m N l X F w v M S 9 k c 2 4 9 U E l D Q U 5 l d C 9 Q S U N B T m V 0 L 0 F u b n V h b F J l c G 9 y d C 9 U Y W J s Z T M 1 X z I w M j A u e 0 l R U i w z f S Z x d W 9 0 O 1 0 s J n F 1 b 3 Q 7 Q 2 9 s d W 1 u Q 2 9 1 b n Q m c X V v d D s 6 N C w m c X V v d D t L Z X l D b 2 x 1 b W 5 O Y W 1 l c y Z x d W 9 0 O z p b X S w m c X V v d D t D b 2 x 1 b W 5 J Z G V u d G l 0 a W V z J n F 1 b 3 Q 7 O l s m c X V v d D t P Z G J j L k R h d G F T b 3 V y Y 2 V c X C 8 x L 2 R z b j 1 Q S U N B T m V 0 L 1 B J Q 0 F O Z X Q v Q W 5 u d W F s U m V w b 3 J 0 L 1 R h Y m x l M z V f M j A y M C 5 7 e W V h c i w w f S Z x d W 9 0 O y w m c X V v d D t P Z G J j L k R h d G F T b 3 V y Y 2 V c X C 8 x L 2 R z b j 1 Q S U N B T m V 0 L 1 B J Q 0 F O Z X Q v Q W 5 u d W F s U m V w b 3 J 0 L 1 R h Y m x l M z V f M j A y M C 5 7 c G l j d S w x f S Z x d W 9 0 O y w m c X V v d D t P Z G J j L k R h d G F T b 3 V y Y 2 V c X C 8 x L 2 R z b j 1 Q S U N B T m V 0 L 1 B J Q 0 F O Z X Q v Q W 5 u d W F s U m V w b 3 J 0 L 1 R h Y m x l M z V f M j A y M C 5 7 b W V k a W F u L D J 9 J n F 1 b 3 Q 7 L C Z x d W 9 0 O 0 9 k Y m M u R G F 0 Y V N v d X J j Z V x c L z E v Z H N u P V B J Q 0 F O Z X Q v U E l D Q U 5 l d C 9 B b m 5 1 Y W x S Z X B v c n Q v V G F i b G U z N V 8 y M D I w L n t J U V I s M 3 0 m c X V v d D t d L C Z x d W 9 0 O 1 J l b G F 0 a W 9 u c 2 h p c E l u Z m 8 m c X V v d D s 6 W 1 1 9 I i A v P j w v U 3 R h Y m x l R W 5 0 c m l l c z 4 8 L 0 l 0 Z W 0 + P E l 0 Z W 0 + P E l 0 Z W 1 M b 2 N h d G l v b j 4 8 S X R l b V R 5 c G U + R m 9 y b X V s Y T w v S X R l b V R 5 c G U + P E l 0 Z W 1 Q Y X R o P l N l Y 3 R p b 2 4 x L 1 R h Y m x l M z V f M j A y M C 9 T b 3 V y Y 2 U 8 L 0 l 0 Z W 1 Q Y X R o P j w v S X R l b U x v Y 2 F 0 a W 9 u P j x T d G F i b G V F b n R y a W V z I C 8 + P C 9 J d G V t P j x J d G V t P j x J d G V t T G 9 j Y X R p b 2 4 + P E l 0 Z W 1 U e X B l P k Z v c m 1 1 b G E 8 L 0 l 0 Z W 1 U e X B l P j x J d G V t U G F 0 a D 5 T Z W N 0 a W 9 u M S 9 U Y W J s Z T M 1 X z I w M j A v U E l D Q U 5 l d F 9 E Y X R h Y m F z Z T w v S X R l b V B h d G g + P C 9 J d G V t T G 9 j Y X R p b 2 4 + P F N 0 Y W J s Z U V u d H J p Z X M g L z 4 8 L 0 l 0 Z W 0 + P E l 0 Z W 0 + P E l 0 Z W 1 M b 2 N h d G l v b j 4 8 S X R l b V R 5 c G U + R m 9 y b X V s Y T w v S X R l b V R 5 c G U + P E l 0 Z W 1 Q Y X R o P l N l Y 3 R p b 2 4 x L 1 R h Y m x l M z V f M j A y M C 9 B b m 5 1 Y W x S Z X B v c n R f U 2 N o Z W 1 h P C 9 J d G V t U G F 0 a D 4 8 L 0 l 0 Z W 1 M b 2 N h d G l v b j 4 8 U 3 R h Y m x l R W 5 0 c m l l c y A v P j w v S X R l b T 4 8 S X R l b T 4 8 S X R l b U x v Y 2 F 0 a W 9 u P j x J d G V t V H l w Z T 5 G b 3 J t d W x h P C 9 J d G V t V H l w Z T 4 8 S X R l b V B h d G g + U 2 V j d G l v b j E v V G F i b G U z N V 8 y M D I w L 1 R h Y m x l M z V f M j A y M F 9 U Y W J s Z T w v S X R l b V B h d G g + P C 9 J d G V t T G 9 j Y X R p b 2 4 + P F N 0 Y W J s Z U V u d H J p Z X M g L z 4 8 L 0 l 0 Z W 0 + P E l 0 Z W 0 + P E l 0 Z W 1 M b 2 N h d G l v b j 4 8 S X R l b V R 5 c G U + R m 9 y b X V s Y T w v S X R l b V R 5 c G U + P E l 0 Z W 1 Q Y X R o P l N l Y 3 R p b 2 4 x L 1 R h Y m x l N D Z i X z I w M j A 8 L 0 l 0 Z W 1 Q Y X R o P j w v S X R l b U x v Y 2 F 0 a W 9 u P j x T d G F i b G V F b n R y a W V z P j x F b n R y e S B U e X B l P S J J c 1 B y a X Z h d G U i I F Z h b H V l P S J s M C I g L z 4 8 R W 5 0 c n k g V H l w Z T 0 i R m l s b E V u Y W J s Z W Q i I F Z h b H V l P S J s M S I g L z 4 8 R W 5 0 c n k g V H l w Z T 0 i R m l s b E 9 i a m V j d F R 5 c G U i I F Z h b H V l P S J z V G F i b G U i I C 8 + P E V u d H J 5 I F R 5 c G U 9 I k Z p b G x U b 0 R h d G F N b 2 R l b E V u Y W J s Z W Q i I F Z h b H V l P S J s M S I g L z 4 8 R W 5 0 c n k g V H l w Z T 0 i R m l s b F R h c m d l d C I g V m F s d W U 9 I n N U Y W J s Z T Q 2 Y l 8 y M D I w I i A v P j x F b n R y e S B U e X B l P S J G a W x s Z W R D b 2 1 w b G V 0 Z V J l c 3 V s d F R v V 2 9 y a 3 N o Z W V 0 I i B W Y W x 1 Z T 0 i b D E i I C 8 + P E V u d H J 5 I F R 5 c G U 9 I k 5 h b W V V c G R h d G V k Q W Z 0 Z X J G a W x s I i B W Y W x 1 Z T 0 i b D A i I C 8 + P E V u d H J 5 I F R 5 c G U 9 I l J l c 3 V s d F R 5 c G U i I F Z h b H V l P S J z V G F i b G U i I C 8 + P E V u d H J 5 I F R 5 c G U 9 I k J 1 Z m Z l c k 5 l e H R S Z W Z y Z X N o I i B W Y W x 1 Z T 0 i b D E i I C 8 + P E V u d H J 5 I F R 5 c G U 9 I l J l b G F 0 a W 9 u c 2 h p c E l u Z m 9 D b 2 5 0 Y W l u Z X I i I F Z h b H V l P S J z e y Z x d W 9 0 O 2 N v b H V t b k N v d W 5 0 J n F 1 b 3 Q 7 O j E 0 L C Z x d W 9 0 O 2 t l e U N v b H V t b k 5 h b W V z J n F 1 b 3 Q 7 O l t d L C Z x d W 9 0 O 3 F 1 Z X J 5 U m V s Y X R p b 2 5 z a G l w c y Z x d W 9 0 O z p b X S w m c X V v d D t j b 2 x 1 b W 5 J Z G V u d G l 0 a W V z J n F 1 b 3 Q 7 O l s m c X V v d D t P Z G J j L k R h d G F T b 3 V y Y 2 V c X C 8 x L 2 R z b j 1 Q S U N B T m V 0 L 1 B J Q 0 F O Z X Q v Q W 5 u d W F s U m V w b 3 J 0 L 1 R h Y m x l N D Z i X z I w M j A u e 2 R p c 3 B f e W V h c i w w f S Z x d W 9 0 O y w m c X V v d D t P Z G J j L k R h d G F T b 3 V y Y 2 V c X C 8 x L 2 R z b j 1 Q S U N B T m V 0 L 1 B J Q 0 F O Z X Q v Q W 5 u d W F s U m V w b 3 J 0 L 1 R h Y m x l N D Z i X z I w M j A u e 3 B p Y 3 U s M X 0 m c X V v d D s s J n F 1 b 3 Q 7 T 2 R i Y y 5 E Y X R h U 2 9 1 c m N l X F w v M S 9 k c 2 4 9 U E l D Q U 5 l d C 9 Q S U N B T m V 0 L 0 F u b n V h b F J l c G 9 y d C 9 U Y W J s Z T Q 2 Y l 8 y M D I w L n t u X 3 B s Y W 5 u Z W R z d X J n L D J 9 J n F 1 b 3 Q 7 L C Z x d W 9 0 O 0 9 k Y m M u R G F 0 Y V N v d X J j Z V x c L z E v Z H N u P V B J Q 0 F O Z X Q v U E l D Q U 5 l d C 9 B b m 5 1 Y W x S Z X B v c n Q v V G F i b G U 0 N m J f M j A y M C 5 7 c m V h Z G 1 f c G x h b m 5 l Z H N 1 c m c s M 3 0 m c X V v d D s s J n F 1 b 3 Q 7 T 2 R i Y y 5 E Y X R h U 2 9 1 c m N l X F w v M S 9 k c 2 4 9 U E l D Q U 5 l d C 9 Q S U N B T m V 0 L 0 F u b n V h b F J l c G 9 y d C 9 U Y W J s Z T Q 2 Y l 8 y M D I w L n t u X 3 V u c G x h b m 5 l Z H N 1 c m c s N H 0 m c X V v d D s s J n F 1 b 3 Q 7 T 2 R i Y y 5 E Y X R h U 2 9 1 c m N l X F w v M S 9 k c 2 4 9 U E l D Q U 5 l d C 9 Q S U N B T m V 0 L 0 F u b n V h b F J l c G 9 y d C 9 U Y W J s Z T Q 2 Y l 8 y M D I w L n t y Z W F k b V 9 1 b n B s Y W 5 u Z W R z d X J n L D V 9 J n F 1 b 3 Q 7 L C Z x d W 9 0 O 0 9 k Y m M u R G F 0 Y V N v d X J j Z V x c L z E v Z H N u P V B J Q 0 F O Z X Q v U E l D Q U 5 l d C 9 B b m 5 1 Y W x S Z X B v c n Q v V G F i b G U 0 N m J f M j A y M C 5 7 b l 9 w b G F u b m V k b 3 R o L D Z 9 J n F 1 b 3 Q 7 L C Z x d W 9 0 O 0 9 k Y m M u R G F 0 Y V N v d X J j Z V x c L z E v Z H N u P V B J Q 0 F O Z X Q v U E l D Q U 5 l d C 9 B b m 5 1 Y W x S Z X B v c n Q v V G F i b G U 0 N m J f M j A y M C 5 7 c m V h Z G 1 f c G x h b m 5 l Z G 9 0 a C w 3 f S Z x d W 9 0 O y w m c X V v d D t P Z G J j L k R h d G F T b 3 V y Y 2 V c X C 8 x L 2 R z b j 1 Q S U N B T m V 0 L 1 B J Q 0 F O Z X Q v Q W 5 u d W F s U m V w b 3 J 0 L 1 R h Y m x l N D Z i X z I w M j A u e 2 5 f d W 5 w b G F u b m V k b 3 R o L D h 9 J n F 1 b 3 Q 7 L C Z x d W 9 0 O 0 9 k Y m M u R G F 0 Y V N v d X J j Z V x c L z E v Z H N u P V B J Q 0 F O Z X Q v U E l D Q U 5 l d C 9 B b m 5 1 Y W x S Z X B v c n Q v V G F i b G U 0 N m J f M j A y M C 5 7 c m V h Z G 1 f d W 5 w b G F u b m V k b 3 R o L D l 9 J n F 1 b 3 Q 7 L C Z x d W 9 0 O 0 9 k Y m M u R G F 0 Y V N v d X J j Z V x c L z E v Z H N u P V B J Q 0 F O Z X Q v U E l D Q U 5 l d C 9 B b m 5 1 Y W x S Z X B v c n Q v V G F i b G U 0 N m J f M j A y M C 5 7 b l 9 1 b m t u b 3 d u L D E w f S Z x d W 9 0 O y w m c X V v d D t P Z G J j L k R h d G F T b 3 V y Y 2 V c X C 8 x L 2 R z b j 1 Q S U N B T m V 0 L 1 B J Q 0 F O Z X Q v Q W 5 u d W F s U m V w b 3 J 0 L 1 R h Y m x l N D Z i X z I w M j A u e 3 J l Y W R t X 3 V u a 2 5 v d 2 4 s M T F 9 J n F 1 b 3 Q 7 L C Z x d W 9 0 O 0 9 k Y m M u R G F 0 Y V N v d X J j Z V x c L z E v Z H N u P V B J Q 0 F O Z X Q v U E l D Q U 5 l d C 9 B b m 5 1 Y W x S Z X B v c n Q v V G F i b G U 0 N m J f M j A y M C 5 7 b l 9 0 b 3 R h b C w x M n 0 m c X V v d D s s J n F 1 b 3 Q 7 T 2 R i Y y 5 E Y X R h U 2 9 1 c m N l X F w v M S 9 k c 2 4 9 U E l D Q U 5 l d C 9 Q S U N B T m V 0 L 0 F u b n V h b F J l c G 9 y d C 9 U Y W J s Z T Q 2 Y l 8 y M D I w L n t y Z W F k b V 9 0 b 3 R h b C w x M 3 0 m c X V v d D t d L C Z x d W 9 0 O 0 N v b H V t b k N v d W 5 0 J n F 1 b 3 Q 7 O j E 0 L C Z x d W 9 0 O 0 t l e U N v b H V t b k 5 h b W V z J n F 1 b 3 Q 7 O l t d L C Z x d W 9 0 O 0 N v b H V t b k l k Z W 5 0 a X R p Z X M m c X V v d D s 6 W y Z x d W 9 0 O 0 9 k Y m M u R G F 0 Y V N v d X J j Z V x c L z E v Z H N u P V B J Q 0 F O Z X Q v U E l D Q U 5 l d C 9 B b m 5 1 Y W x S Z X B v c n Q v V G F i b G U 0 N m J f M j A y M C 5 7 Z G l z c F 9 5 Z W F y L D B 9 J n F 1 b 3 Q 7 L C Z x d W 9 0 O 0 9 k Y m M u R G F 0 Y V N v d X J j Z V x c L z E v Z H N u P V B J Q 0 F O Z X Q v U E l D Q U 5 l d C 9 B b m 5 1 Y W x S Z X B v c n Q v V G F i b G U 0 N m J f M j A y M C 5 7 c G l j d S w x f S Z x d W 9 0 O y w m c X V v d D t P Z G J j L k R h d G F T b 3 V y Y 2 V c X C 8 x L 2 R z b j 1 Q S U N B T m V 0 L 1 B J Q 0 F O Z X Q v Q W 5 u d W F s U m V w b 3 J 0 L 1 R h Y m x l N D Z i X z I w M j A u e 2 5 f c G x h b m 5 l Z H N 1 c m c s M n 0 m c X V v d D s s J n F 1 b 3 Q 7 T 2 R i Y y 5 E Y X R h U 2 9 1 c m N l X F w v M S 9 k c 2 4 9 U E l D Q U 5 l d C 9 Q S U N B T m V 0 L 0 F u b n V h b F J l c G 9 y d C 9 U Y W J s Z T Q 2 Y l 8 y M D I w L n t y Z W F k b V 9 w b G F u b m V k c 3 V y Z y w z f S Z x d W 9 0 O y w m c X V v d D t P Z G J j L k R h d G F T b 3 V y Y 2 V c X C 8 x L 2 R z b j 1 Q S U N B T m V 0 L 1 B J Q 0 F O Z X Q v Q W 5 u d W F s U m V w b 3 J 0 L 1 R h Y m x l N D Z i X z I w M j A u e 2 5 f d W 5 w b G F u b m V k c 3 V y Z y w 0 f S Z x d W 9 0 O y w m c X V v d D t P Z G J j L k R h d G F T b 3 V y Y 2 V c X C 8 x L 2 R z b j 1 Q S U N B T m V 0 L 1 B J Q 0 F O Z X Q v Q W 5 u d W F s U m V w b 3 J 0 L 1 R h Y m x l N D Z i X z I w M j A u e 3 J l Y W R t X 3 V u c G x h b m 5 l Z H N 1 c m c s N X 0 m c X V v d D s s J n F 1 b 3 Q 7 T 2 R i Y y 5 E Y X R h U 2 9 1 c m N l X F w v M S 9 k c 2 4 9 U E l D Q U 5 l d C 9 Q S U N B T m V 0 L 0 F u b n V h b F J l c G 9 y d C 9 U Y W J s Z T Q 2 Y l 8 y M D I w L n t u X 3 B s Y W 5 u Z W R v d G g s N n 0 m c X V v d D s s J n F 1 b 3 Q 7 T 2 R i Y y 5 E Y X R h U 2 9 1 c m N l X F w v M S 9 k c 2 4 9 U E l D Q U 5 l d C 9 Q S U N B T m V 0 L 0 F u b n V h b F J l c G 9 y d C 9 U Y W J s Z T Q 2 Y l 8 y M D I w L n t y Z W F k b V 9 w b G F u b m V k b 3 R o L D d 9 J n F 1 b 3 Q 7 L C Z x d W 9 0 O 0 9 k Y m M u R G F 0 Y V N v d X J j Z V x c L z E v Z H N u P V B J Q 0 F O Z X Q v U E l D Q U 5 l d C 9 B b m 5 1 Y W x S Z X B v c n Q v V G F i b G U 0 N m J f M j A y M C 5 7 b l 9 1 b n B s Y W 5 u Z W R v d G g s O H 0 m c X V v d D s s J n F 1 b 3 Q 7 T 2 R i Y y 5 E Y X R h U 2 9 1 c m N l X F w v M S 9 k c 2 4 9 U E l D Q U 5 l d C 9 Q S U N B T m V 0 L 0 F u b n V h b F J l c G 9 y d C 9 U Y W J s Z T Q 2 Y l 8 y M D I w L n t y Z W F k b V 9 1 b n B s Y W 5 u Z W R v d G g s O X 0 m c X V v d D s s J n F 1 b 3 Q 7 T 2 R i Y y 5 E Y X R h U 2 9 1 c m N l X F w v M S 9 k c 2 4 9 U E l D Q U 5 l d C 9 Q S U N B T m V 0 L 0 F u b n V h b F J l c G 9 y d C 9 U Y W J s Z T Q 2 Y l 8 y M D I w L n t u X 3 V u a 2 5 v d 2 4 s M T B 9 J n F 1 b 3 Q 7 L C Z x d W 9 0 O 0 9 k Y m M u R G F 0 Y V N v d X J j Z V x c L z E v Z H N u P V B J Q 0 F O Z X Q v U E l D Q U 5 l d C 9 B b m 5 1 Y W x S Z X B v c n Q v V G F i b G U 0 N m J f M j A y M C 5 7 c m V h Z G 1 f d W 5 r b m 9 3 b i w x M X 0 m c X V v d D s s J n F 1 b 3 Q 7 T 2 R i Y y 5 E Y X R h U 2 9 1 c m N l X F w v M S 9 k c 2 4 9 U E l D Q U 5 l d C 9 Q S U N B T m V 0 L 0 F u b n V h b F J l c G 9 y d C 9 U Y W J s Z T Q 2 Y l 8 y M D I w L n t u X 3 R v d G F s L D E y f S Z x d W 9 0 O y w m c X V v d D t P Z G J j L k R h d G F T b 3 V y Y 2 V c X C 8 x L 2 R z b j 1 Q S U N B T m V 0 L 1 B J Q 0 F O Z X Q v Q W 5 u d W F s U m V w b 3 J 0 L 1 R h Y m x l N D Z i X z I w M j A u e 3 J l Y W R t X 3 R v d G F s L D E z f S Z x d W 9 0 O 1 0 s J n F 1 b 3 Q 7 U m V s Y X R p b 2 5 z a G l w S W 5 m b y Z x d W 9 0 O z p b X X 0 i I C 8 + P E V u d H J 5 I F R 5 c G U 9 I k Z p b G x T d G F 0 d X M i I F Z h b H V l P S J z Q 2 9 t c G x l d G U i I C 8 + P E V u d H J 5 I F R 5 c G U 9 I k Z p b G x D b 2 x 1 b W 5 O Y W 1 l c y I g V m F s d W U 9 I n N b J n F 1 b 3 Q 7 Z G l z c F 9 5 Z W F y J n F 1 b 3 Q 7 L C Z x d W 9 0 O 3 B p Y 3 U m c X V v d D s s J n F 1 b 3 Q 7 b l 9 w b G F u b m V k c 3 V y Z y Z x d W 9 0 O y w m c X V v d D t y Z W F k b V 9 w b G F u b m V k c 3 V y Z y Z x d W 9 0 O y w m c X V v d D t u X 3 V u c G x h b m 5 l Z H N 1 c m c m c X V v d D s s J n F 1 b 3 Q 7 c m V h Z G 1 f d W 5 w b G F u b m V k c 3 V y Z y Z x d W 9 0 O y w m c X V v d D t u X 3 B s Y W 5 u Z W R v d G g m c X V v d D s s J n F 1 b 3 Q 7 c m V h Z G 1 f c G x h b m 5 l Z G 9 0 a C Z x d W 9 0 O y w m c X V v d D t u X 3 V u c G x h b m 5 l Z G 9 0 a C Z x d W 9 0 O y w m c X V v d D t y Z W F k b V 9 1 b n B s Y W 5 u Z W R v d G g m c X V v d D s s J n F 1 b 3 Q 7 b l 9 1 b m t u b 3 d u J n F 1 b 3 Q 7 L C Z x d W 9 0 O 3 J l Y W R t X 3 V u a 2 5 v d 2 4 m c X V v d D s s J n F 1 b 3 Q 7 b l 9 0 b 3 R h b C Z x d W 9 0 O y w m c X V v d D t y Z W F k b V 9 0 b 3 R h b C Z x d W 9 0 O 1 0 i I C 8 + P E V u d H J 5 I F R 5 c G U 9 I k Z p b G x D b 2 x 1 b W 5 U e X B l c y I g V m F s d W U 9 I n N C Z 1 l D Q l F J R k F n V U N C U U l G Q W d V P S I g L z 4 8 R W 5 0 c n k g V H l w Z T 0 i R m l s b E x h c 3 R V c G R h d G V k I i B W Y W x 1 Z T 0 i Z D I w M j A t M T I t M D d U M T E 6 N D A 6 M T E u N T c 1 M D k 5 N F o i I C 8 + P E V u d H J 5 I F R 5 c G U 9 I k Z p b G x F c n J v c k N v d W 5 0 I i B W Y W x 1 Z T 0 i b D A i I C 8 + P E V u d H J 5 I F R 5 c G U 9 I k Z p b G x F c n J v c k N v Z G U i I F Z h b H V l P S J z V W 5 r b m 9 3 b i I g L z 4 8 R W 5 0 c n k g V H l w Z T 0 i R m l s b E N v d W 5 0 I i B W Y W x 1 Z T 0 i b D E w M C I g L z 4 8 R W 5 0 c n k g V H l w Z T 0 i Q W R k Z W R U b 0 R h d G F N b 2 R l b C I g V m F s d W U 9 I m w x I i A v P j x F b n R y e S B U e X B l P S J S Z W N v d m V y e V R h c m d l d F J v d y I g V m F s d W U 9 I m w x I i A v P j x F b n R y e S B U e X B l P S J S Z W N v d m V y e V R h c m d l d E N v b H V t b i I g V m F s d W U 9 I m w x I i A v P j x F b n R y e S B U e X B l P S J S Z W N v d m V y e V R h c m d l d F N o Z W V 0 I i B W Y W x 1 Z T 0 i c 1 N o Z W V 0 N T Y i I C 8 + P E V u d H J 5 I F R 5 c G U 9 I l F 1 Z X J 5 S U Q i I F Z h b H V l P S J z Y T B i Y j E y N D Y t O D M 5 O C 0 0 N D h l L T h l N j E t Y j d l M m Q 2 Z T R j Z G I w I i A v P j w v U 3 R h Y m x l R W 5 0 c m l l c z 4 8 L 0 l 0 Z W 0 + P E l 0 Z W 0 + P E l 0 Z W 1 M b 2 N h d G l v b j 4 8 S X R l b V R 5 c G U + R m 9 y b X V s Y T w v S X R l b V R 5 c G U + P E l 0 Z W 1 Q Y X R o P l N l Y 3 R p b 2 4 x L 1 R h Y m x l N D Z i X z I w M j A v U 2 9 1 c m N l P C 9 J d G V t U G F 0 a D 4 8 L 0 l 0 Z W 1 M b 2 N h d G l v b j 4 8 U 3 R h Y m x l R W 5 0 c m l l c y A v P j w v S X R l b T 4 8 S X R l b T 4 8 S X R l b U x v Y 2 F 0 a W 9 u P j x J d G V t V H l w Z T 5 G b 3 J t d W x h P C 9 J d G V t V H l w Z T 4 8 S X R l b V B h d G g + U 2 V j d G l v b j E v V G F i b G U 0 N m J f M j A y M C 9 Q S U N B T m V 0 X 0 R h d G F i Y X N l P C 9 J d G V t U G F 0 a D 4 8 L 0 l 0 Z W 1 M b 2 N h d G l v b j 4 8 U 3 R h Y m x l R W 5 0 c m l l c y A v P j w v S X R l b T 4 8 S X R l b T 4 8 S X R l b U x v Y 2 F 0 a W 9 u P j x J d G V t V H l w Z T 5 G b 3 J t d W x h P C 9 J d G V t V H l w Z T 4 8 S X R l b V B h d G g + U 2 V j d G l v b j E v V G F i b G U 0 N m J f M j A y M C 9 B b m 5 1 Y W x S Z X B v c n R f U 2 N o Z W 1 h P C 9 J d G V t U G F 0 a D 4 8 L 0 l 0 Z W 1 M b 2 N h d G l v b j 4 8 U 3 R h Y m x l R W 5 0 c m l l c y A v P j w v S X R l b T 4 8 S X R l b T 4 8 S X R l b U x v Y 2 F 0 a W 9 u P j x J d G V t V H l w Z T 5 G b 3 J t d W x h P C 9 J d G V t V H l w Z T 4 8 S X R l b V B h d G g + U 2 V j d G l v b j E v V G F i b G U 0 N m J f M j A y M C 9 U Y W J s Z T Q 2 Y l 8 y M D I w X 1 R h Y m x l P C 9 J d G V t U G F 0 a D 4 8 L 0 l 0 Z W 1 M b 2 N h d G l v b j 4 8 U 3 R h Y m x l R W 5 0 c m l l c y A v P j w v S X R l b T 4 8 S X R l b T 4 8 S X R l b U x v Y 2 F 0 a W 9 u P j x J d G V t V H l w Z T 5 G b 3 J t d W x h P C 9 J d G V t V H l w Z T 4 8 S X R l b V B h d G g + U 2 V j d G l v b j E v V G F i b G U 0 N m J f a W l f M j A y M D w v S X R l b V B h d G g + P C 9 J d G V t T G 9 j Y X R p b 2 4 + P F N 0 Y W J s Z U V u d H J p Z X M + P E V u d H J 5 I F R 5 c G U 9 I k l z U H J p d m F 0 Z S I g V m F s d W U 9 I m w w I i A v P j x F b n R y e S B U e X B l P S J G a W x s R W 5 h Y m x l Z C I g V m F s d W U 9 I m w x I i A v P j x F b n R y e S B U e X B l P S J G a W x s T 2 J q Z W N 0 V H l w Z S I g V m F s d W U 9 I n N U Y W J s Z S I g L z 4 8 R W 5 0 c n k g V H l w Z T 0 i R m l s b F R v R G F 0 Y U 1 v Z G V s R W 5 h Y m x l Z C I g V m F s d W U 9 I m w x I i A v P j x F b n R y e S B U e X B l P S J G a W x s V G F y Z 2 V 0 I i B W Y W x 1 Z T 0 i c 1 R h Y m x l N D Z i X 2 l p X z I w M j A 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U Y W J s Z T Q 2 Y l 9 p a V 8 y M D I w L n t k a X N w X 3 l l Y X I s M H 0 m c X V v d D s s J n F 1 b 3 Q 7 T 2 R i Y y 5 E Y X R h U 2 9 1 c m N l X F w v M S 9 k c 2 4 9 U E l D Q U 5 l d C 9 Q S U N B T m V 0 L 0 F u b n V h b F J l c G 9 y d C 9 U Y W J s Z T Q 2 Y l 9 p a V 8 y M D I w L n t j b 3 V u d H J 5 L D F 9 J n F 1 b 3 Q 7 L C Z x d W 9 0 O 0 9 k Y m M u R G F 0 Y V N v d X J j Z V x c L z E v Z H N u P V B J Q 0 F O Z X Q v U E l D Q U 5 l d C 9 B b m 5 1 Y W x S Z X B v c n Q v V G F i b G U 0 N m J f a W l f M j A y M C 5 7 c m V h Z G 1 f d G 9 0 Y W w s M n 0 m c X V v d D s s J n F 1 b 3 Q 7 T 2 R i Y y 5 E Y X R h U 2 9 1 c m N l X F w v M S 9 k c 2 4 9 U E l D Q U 5 l d C 9 Q S U N B T m V 0 L 0 F u b n V h b F J l c G 9 y d C 9 U Y W J s Z T Q 2 Y l 9 p a V 8 y M D I w L n t w Z X J j L D N 9 J n F 1 b 3 Q 7 X S w m c X V v d D t D b 2 x 1 b W 5 D b 3 V u d C Z x d W 9 0 O z o 0 L C Z x d W 9 0 O 0 t l e U N v b H V t b k 5 h b W V z J n F 1 b 3 Q 7 O l t d L C Z x d W 9 0 O 0 N v b H V t b k l k Z W 5 0 a X R p Z X M m c X V v d D s 6 W y Z x d W 9 0 O 0 9 k Y m M u R G F 0 Y V N v d X J j Z V x c L z E v Z H N u P V B J Q 0 F O Z X Q v U E l D Q U 5 l d C 9 B b m 5 1 Y W x S Z X B v c n Q v V G F i b G U 0 N m J f a W l f M j A y M C 5 7 Z G l z c F 9 5 Z W F y L D B 9 J n F 1 b 3 Q 7 L C Z x d W 9 0 O 0 9 k Y m M u R G F 0 Y V N v d X J j Z V x c L z E v Z H N u P V B J Q 0 F O Z X Q v U E l D Q U 5 l d C 9 B b m 5 1 Y W x S Z X B v c n Q v V G F i b G U 0 N m J f a W l f M j A y M C 5 7 Y 2 9 1 b n R y e S w x f S Z x d W 9 0 O y w m c X V v d D t P Z G J j L k R h d G F T b 3 V y Y 2 V c X C 8 x L 2 R z b j 1 Q S U N B T m V 0 L 1 B J Q 0 F O Z X Q v Q W 5 u d W F s U m V w b 3 J 0 L 1 R h Y m x l N D Z i X 2 l p X z I w M j A u e 3 J l Y W R t X 3 R v d G F s L D J 9 J n F 1 b 3 Q 7 L C Z x d W 9 0 O 0 9 k Y m M u R G F 0 Y V N v d X J j Z V x c L z E v Z H N u P V B J Q 0 F O Z X Q v U E l D Q U 5 l d C 9 B b m 5 1 Y W x S Z X B v c n Q v V G F i b G U 0 N m J f a W l f M j A y M C 5 7 c G V y Y y w z f S Z x d W 9 0 O 1 0 s J n F 1 b 3 Q 7 U m V s Y X R p b 2 5 z a G l w S W 5 m b y Z x d W 9 0 O z p b X X 0 i I C 8 + P E V u d H J 5 I F R 5 c G U 9 I k Z p b G x T d G F 0 d X M i I F Z h b H V l P S J z Q 2 9 t c G x l d G U i I C 8 + P E V u d H J 5 I F R 5 c G U 9 I k Z p b G x D b 2 x 1 b W 5 O Y W 1 l c y I g V m F s d W U 9 I n N b J n F 1 b 3 Q 7 Z G l z c F 9 5 Z W F y J n F 1 b 3 Q 7 L C Z x d W 9 0 O 2 N v d W 5 0 c n k m c X V v d D s s J n F 1 b 3 Q 7 c m V h Z G 1 f d G 9 0 Y W w m c X V v d D s s J n F 1 b 3 Q 7 c G V y Y y Z x d W 9 0 O 1 0 i I C 8 + P E V u d H J 5 I F R 5 c G U 9 I k Z p b G x D b 2 x 1 b W 5 U e X B l c y I g V m F s d W U 9 I n N C Z 1 l G Q l E 9 P S I g L z 4 8 R W 5 0 c n k g V H l w Z T 0 i R m l s b E x h c 3 R V c G R h d G V k I i B W Y W x 1 Z T 0 i Z D I w M j A t M T I t M D d U M T E 6 N D M 6 N D M u M z E x N j E w M 1 o i I C 8 + P E V u d H J 5 I F R 5 c G U 9 I k Z p b G x F c n J v c k N v d W 5 0 I i B W Y W x 1 Z T 0 i b D A i I C 8 + P E V u d H J 5 I F R 5 c G U 9 I k Z p b G x F c n J v c k N v Z G U i I F Z h b H V l P S J z V W 5 r b m 9 3 b i I g L z 4 8 R W 5 0 c n k g V H l w Z T 0 i R m l s b E N v d W 5 0 I i B W Y W x 1 Z T 0 i b D I 4 I i A v P j x F b n R y e S B U e X B l P S J B Z G R l Z F R v R G F 0 Y U 1 v Z G V s I i B W Y W x 1 Z T 0 i b D E i I C 8 + P E V u d H J 5 I F R 5 c G U 9 I l J l Y 2 9 2 Z X J 5 V G F y Z 2 V 0 U m 9 3 I i B W Y W x 1 Z T 0 i b D E i I C 8 + P E V u d H J 5 I F R 5 c G U 9 I l J l Y 2 9 2 Z X J 5 V G F y Z 2 V 0 Q 2 9 s d W 1 u I i B W Y W x 1 Z T 0 i b D E i I C 8 + P E V u d H J 5 I F R 5 c G U 9 I l J l Y 2 9 2 Z X J 5 V G F y Z 2 V 0 U 2 h l Z X Q i I F Z h b H V l P S J z U 2 h l Z X Q 1 O S I g L z 4 8 R W 5 0 c n k g V H l w Z T 0 i U X V l c n l J R C I g V m F s d W U 9 I n N h O T Z k N T J i M C 0 3 N z N h L T R l N G Q t O G Y 3 Y S 1 h N z k 0 M z h k M T U 1 M m U i I C 8 + P C 9 T d G F i b G V F b n R y a W V z P j w v S X R l b T 4 8 S X R l b T 4 8 S X R l b U x v Y 2 F 0 a W 9 u P j x J d G V t V H l w Z T 5 G b 3 J t d W x h P C 9 J d G V t V H l w Z T 4 8 S X R l b V B h d G g + U 2 V j d G l v b j E v V G F i b G U 0 N m J f a W l f M j A y M C 9 T b 3 V y Y 2 U 8 L 0 l 0 Z W 1 Q Y X R o P j w v S X R l b U x v Y 2 F 0 a W 9 u P j x T d G F i b G V F b n R y a W V z I C 8 + P C 9 J d G V t P j x J d G V t P j x J d G V t T G 9 j Y X R p b 2 4 + P E l 0 Z W 1 U e X B l P k Z v c m 1 1 b G E 8 L 0 l 0 Z W 1 U e X B l P j x J d G V t U G F 0 a D 5 T Z W N 0 a W 9 u M S 9 U Y W J s Z T Q 2 Y l 9 p a V 8 y M D I w L 1 B J Q 0 F O Z X R f R G F 0 Y W J h c 2 U 8 L 0 l 0 Z W 1 Q Y X R o P j w v S X R l b U x v Y 2 F 0 a W 9 u P j x T d G F i b G V F b n R y a W V z I C 8 + P C 9 J d G V t P j x J d G V t P j x J d G V t T G 9 j Y X R p b 2 4 + P E l 0 Z W 1 U e X B l P k Z v c m 1 1 b G E 8 L 0 l 0 Z W 1 U e X B l P j x J d G V t U G F 0 a D 5 T Z W N 0 a W 9 u M S 9 U Y W J s Z T Q 2 Y l 9 p a V 8 y M D I w L 0 F u b n V h b F J l c G 9 y d F 9 T Y 2 h l b W E 8 L 0 l 0 Z W 1 Q Y X R o P j w v S X R l b U x v Y 2 F 0 a W 9 u P j x T d G F i b G V F b n R y a W V z I C 8 + P C 9 J d G V t P j x J d G V t P j x J d G V t T G 9 j Y X R p b 2 4 + P E l 0 Z W 1 U e X B l P k Z v c m 1 1 b G E 8 L 0 l 0 Z W 1 U e X B l P j x J d G V t U G F 0 a D 5 T Z W N 0 a W 9 u M S 9 U Y W J s Z T Q 2 Y l 9 p a V 8 y M D I w L 1 R h Y m x l N D Z i X 2 l p X z I w M j B f V G F i b G U 8 L 0 l 0 Z W 1 Q Y X R o P j w v S X R l b U x v Y 2 F 0 a W 9 u P j x T d G F i b G V F b n R y a W V z I C 8 + P C 9 J d G V t P j x J d G V t P j x J d G V t T G 9 j Y X R p b 2 4 + P E l 0 Z W 1 U e X B l P k Z v c m 1 1 b G E 8 L 0 l 0 Z W 1 U e X B l P j x J d G V t U G F 0 a D 5 T Z W N 0 a W 9 u M S 9 U Y W J s Z T Q 2 Y m l f M j A y M D w v S X R l b V B h d G g + P C 9 J d G V t T G 9 j Y X R p b 2 4 + P F N 0 Y W J s Z U V u d H J p Z X M + P E V u d H J 5 I F R 5 c G U 9 I k l z U H J p d m F 0 Z S I g V m F s d W U 9 I m w w I i A v P j x F b n R y e S B U e X B l P S J G a W x s R W 5 h Y m x l Z C I g V m F s d W U 9 I m w x I i A v P j x F b n R y e S B U e X B l P S J G a W x s T 2 J q Z W N 0 V H l w Z S I g V m F s d W U 9 I n N U Y W J s Z S I g L z 4 8 R W 5 0 c n k g V H l w Z T 0 i R m l s b F R v R G F 0 Y U 1 v Z G V s R W 5 h Y m x l Z C I g V m F s d W U 9 I m w x I i A v P j x F b n R y e S B U e X B l P S J G a W x s V G F y Z 2 V 0 I i B W Y W x 1 Z T 0 i c 1 R h Y m x l N D Z i a V 8 y M D I w I i A v P j x F b n R y e S B U e X B l P S J G a W x s Z W R D b 2 1 w b G V 0 Z V J l c 3 V s d F R v V 2 9 y a 3 N o Z W V 0 I i B W Y W x 1 Z T 0 i b D E i I C 8 + P E V u d H J 5 I F R 5 c G U 9 I k 5 h b W V V c G R h d G V k Q W Z 0 Z X J G a W x s I i B W Y W x 1 Z T 0 i b D A i I C 8 + P E V u d H J 5 I F R 5 c G U 9 I l J l c 3 V s d F R 5 c G U i I F Z h b H V l P S J z V G F i b G U i I C 8 + P E V u d H J 5 I F R 5 c G U 9 I k J 1 Z m Z l c k 5 l e H R S Z W Z y Z X N o I i B W Y W x 1 Z T 0 i b D E i I C 8 + P E V u d H J 5 I F R 5 c G U 9 I l J l b G F 0 a W 9 u c 2 h p c E l u Z m 9 D b 2 5 0 Y W l u Z X I i I F Z h b H V l P S J z e y Z x d W 9 0 O 2 N v b H V t b k N v d W 5 0 J n F 1 b 3 Q 7 O j M s J n F 1 b 3 Q 7 a 2 V 5 Q 2 9 s d W 1 u T m F t Z X M m c X V v d D s 6 W 1 0 s J n F 1 b 3 Q 7 c X V l c n l S Z W x h d G l v b n N o a X B z J n F 1 b 3 Q 7 O l t d L C Z x d W 9 0 O 2 N v b H V t b k l k Z W 5 0 a X R p Z X M m c X V v d D s 6 W y Z x d W 9 0 O 0 9 k Y m M u R G F 0 Y V N v d X J j Z V x c L z E v Z H N u P V B J Q 0 F O Z X Q v U E l D Q U 5 l d C 9 B b m 5 1 Y W x S Z X B v c n Q v V G F i b G U 0 N m J p X z I w M j A u e 3 B p Y 3 U s M H 0 m c X V v d D s s J n F 1 b 3 Q 7 T 2 R i Y y 5 E Y X R h U 2 9 1 c m N l X F w v M S 9 k c 2 4 9 U E l D Q U 5 l d C 9 Q S U N B T m V 0 L 0 F u b n V h b F J l c G 9 y d C 9 U Y W J s Z T Q 2 Y m l f M j A y M C 5 7 Z G l z c F 9 5 Z W F y L D F 9 J n F 1 b 3 Q 7 L C Z x d W 9 0 O 0 9 k Y m M u R G F 0 Y V N v d X J j Z V x c L z E v Z H N u P V B J Q 0 F O Z X Q v U E l D Q U 5 l d C 9 B b m 5 1 Y W x S Z X B v c n Q v V G F i b G U 0 N m J p X z I w M j A u e 3 J l b G F 0 a X Z l c m l z a 1 9 k a X N w b G F 5 L D J 9 J n F 1 b 3 Q 7 X S w m c X V v d D t D b 2 x 1 b W 5 D b 3 V u d C Z x d W 9 0 O z o z L C Z x d W 9 0 O 0 t l e U N v b H V t b k 5 h b W V z J n F 1 b 3 Q 7 O l t d L C Z x d W 9 0 O 0 N v b H V t b k l k Z W 5 0 a X R p Z X M m c X V v d D s 6 W y Z x d W 9 0 O 0 9 k Y m M u R G F 0 Y V N v d X J j Z V x c L z E v Z H N u P V B J Q 0 F O Z X Q v U E l D Q U 5 l d C 9 B b m 5 1 Y W x S Z X B v c n Q v V G F i b G U 0 N m J p X z I w M j A u e 3 B p Y 3 U s M H 0 m c X V v d D s s J n F 1 b 3 Q 7 T 2 R i Y y 5 E Y X R h U 2 9 1 c m N l X F w v M S 9 k c 2 4 9 U E l D Q U 5 l d C 9 Q S U N B T m V 0 L 0 F u b n V h b F J l c G 9 y d C 9 U Y W J s Z T Q 2 Y m l f M j A y M C 5 7 Z G l z c F 9 5 Z W F y L D F 9 J n F 1 b 3 Q 7 L C Z x d W 9 0 O 0 9 k Y m M u R G F 0 Y V N v d X J j Z V x c L z E v Z H N u P V B J Q 0 F O Z X Q v U E l D Q U 5 l d C 9 B b m 5 1 Y W x S Z X B v c n Q v V G F i b G U 0 N m J p X z I w M j A u e 3 J l b G F 0 a X Z l c m l z a 1 9 k a X N w b G F 5 L D J 9 J n F 1 b 3 Q 7 X S w m c X V v d D t S Z W x h d G l v b n N o a X B J b m Z v J n F 1 b 3 Q 7 O l t d f S I g L z 4 8 R W 5 0 c n k g V H l w Z T 0 i R m l s b F N 0 Y X R 1 c y I g V m F s d W U 9 I n N D b 2 1 w b G V 0 Z S I g L z 4 8 R W 5 0 c n k g V H l w Z T 0 i R m l s b E N v b H V t b k 5 h b W V z I i B W Y W x 1 Z T 0 i c 1 s m c X V v d D t w a W N 1 J n F 1 b 3 Q 7 L C Z x d W 9 0 O 2 R p c 3 B f e W V h c i Z x d W 9 0 O y w m c X V v d D t y Z W x h d G l 2 Z X J p c 2 t f Z G l z c G x h e S Z x d W 9 0 O 1 0 i I C 8 + P E V u d H J 5 I F R 5 c G U 9 I k Z p b G x D b 2 x 1 b W 5 U e X B l c y I g V m F s d W U 9 I n N C Z 1 l G I i A v P j x F b n R y e S B U e X B l P S J G a W x s T G F z d F V w Z G F 0 Z W Q i I F Z h b H V l P S J k M j A y M C 0 x M i 0 w N 1 Q x M T o 0 M j o x O C 4 z N z g 1 O D E 0 W i I g L z 4 8 R W 5 0 c n k g V H l w Z T 0 i R m l s b E V y c m 9 y Q 2 9 1 b n Q i I F Z h b H V l P S J s M C I g L z 4 8 R W 5 0 c n k g V H l w Z T 0 i R m l s b E V y c m 9 y Q 2 9 k Z S I g V m F s d W U 9 I n N V b m t u b 3 d u I i A v P j x F b n R y e S B U e X B l P S J G a W x s Q 2 9 1 b n Q i I F Z h b H V l P S J s M T M y I i A v P j x F b n R y e S B U e X B l P S J B Z G R l Z F R v R G F 0 Y U 1 v Z G V s I i B W Y W x 1 Z T 0 i b D E i I C 8 + P E V u d H J 5 I F R 5 c G U 9 I l J l Y 2 9 2 Z X J 5 V G F y Z 2 V 0 U m 9 3 I i B W Y W x 1 Z T 0 i b D E i I C 8 + P E V u d H J 5 I F R 5 c G U 9 I l J l Y 2 9 2 Z X J 5 V G F y Z 2 V 0 Q 2 9 s d W 1 u I i B W Y W x 1 Z T 0 i b D E i I C 8 + P E V u d H J 5 I F R 5 c G U 9 I l J l Y 2 9 2 Z X J 5 V G F y Z 2 V 0 U 2 h l Z X Q i I F Z h b H V l P S J z U 2 h l Z X Q 1 O C I g L z 4 8 R W 5 0 c n k g V H l w Z T 0 i U X V l c n l J R C I g V m F s d W U 9 I n M 4 Z j l j N m J k Y S 0 4 M G E 3 L T Q 4 M T k t Y W Y w N y 0 w Z T g 0 Z m M 5 Y m V i Z T I i I C 8 + P C 9 T d G F i b G V F b n R y a W V z P j w v S X R l b T 4 8 S X R l b T 4 8 S X R l b U x v Y 2 F 0 a W 9 u P j x J d G V t V H l w Z T 5 G b 3 J t d W x h P C 9 J d G V t V H l w Z T 4 8 S X R l b V B h d G g + U 2 V j d G l v b j E v V G F i b G U 0 N m J p X z I w M j A v U 2 9 1 c m N l P C 9 J d G V t U G F 0 a D 4 8 L 0 l 0 Z W 1 M b 2 N h d G l v b j 4 8 U 3 R h Y m x l R W 5 0 c m l l c y A v P j w v S X R l b T 4 8 S X R l b T 4 8 S X R l b U x v Y 2 F 0 a W 9 u P j x J d G V t V H l w Z T 5 G b 3 J t d W x h P C 9 J d G V t V H l w Z T 4 8 S X R l b V B h d G g + U 2 V j d G l v b j E v V G F i b G U 0 N m J p X z I w M j A v U E l D Q U 5 l d F 9 E Y X R h Y m F z Z T w v S X R l b V B h d G g + P C 9 J d G V t T G 9 j Y X R p b 2 4 + P F N 0 Y W J s Z U V u d H J p Z X M g L z 4 8 L 0 l 0 Z W 0 + P E l 0 Z W 0 + P E l 0 Z W 1 M b 2 N h d G l v b j 4 8 S X R l b V R 5 c G U + R m 9 y b X V s Y T w v S X R l b V R 5 c G U + P E l 0 Z W 1 Q Y X R o P l N l Y 3 R p b 2 4 x L 1 R h Y m x l N D Z i a V 8 y M D I w L 0 F u b n V h b F J l c G 9 y d F 9 T Y 2 h l b W E 8 L 0 l 0 Z W 1 Q Y X R o P j w v S X R l b U x v Y 2 F 0 a W 9 u P j x T d G F i b G V F b n R y a W V z I C 8 + P C 9 J d G V t P j x J d G V t P j x J d G V t T G 9 j Y X R p b 2 4 + P E l 0 Z W 1 U e X B l P k Z v c m 1 1 b G E 8 L 0 l 0 Z W 1 U e X B l P j x J d G V t U G F 0 a D 5 T Z W N 0 a W 9 u M S 9 U Y W J s Z T Q 2 Y m l f M j A y M C 9 U Y W J s Z T Q 2 Y m l f M j A y M F 9 U Y W J s Z T w v S X R l b V B h d G g + P C 9 J d G V t T G 9 j Y X R p b 2 4 + P F N 0 Y W J s Z U V u d H J p Z X M g L z 4 8 L 0 l 0 Z W 0 + P E l 0 Z W 0 + P E l 0 Z W 1 M b 2 N h d G l v b j 4 8 S X R l b V R 5 c G U + R m 9 y b X V s Y T w v S X R l b V R 5 c G U + P E l 0 Z W 1 Q Y X R o P l N l Y 3 R p b 2 4 x L 1 R h Y m x l N D l f M j A y M D w v S X R l b V B h d G g + P C 9 J d G V t T G 9 j Y X R p b 2 4 + P F N 0 Y W J s Z U V u d H J p Z X M + P E V u d H J 5 I F R 5 c G U 9 I k l z U H J p d m F 0 Z S I g V m F s d W U 9 I m w w I i A v P j x F b n R y e S B U e X B l P S J G a W x s R W 5 h Y m x l Z C I g V m F s d W U 9 I m w x I i A v P j x F b n R y e S B U e X B l P S J G a W x s T 2 J q Z W N 0 V H l w Z S I g V m F s d W U 9 I n N U Y W J s Z S I g L z 4 8 R W 5 0 c n k g V H l w Z T 0 i R m l s b F R v R G F 0 Y U 1 v Z G V s R W 5 h Y m x l Z C I g V m F s d W U 9 I m w x I i A v P j x F b n R y e S B U e X B l P S J G a W x s V G F y Z 2 V 0 I i B W Y W x 1 Z T 0 i c 1 R h Y m x l N D l f M j A y M C I g L z 4 8 R W 5 0 c n k g V H l w Z T 0 i R m l s b G V k Q 2 9 t c G x l d G V S Z X N 1 b H R U b 1 d v c m t z a G V l d C I g V m F s d W U 9 I m w x I i A v P j x F b n R y e S B U e X B l P S J O Y W 1 l V X B k Y X R l Z E F m d G V y R m l s b C I g V m F s d W U 9 I m w w I i A v P j x F b n R y e S B U e X B l P S J S Z X N 1 b H R U e X B l I i B W Y W x 1 Z T 0 i c 1 R h Y m x l I i A v P j x F b n R y e S B U e X B l P S J C d W Z m Z X J O Z X h 0 U m V m c m V z a C I g V m F s d W U 9 I m w x I i A v P j x F b n R y e S B U e X B l P S J S Z W x h d G l v b n N o a X B J b m Z v Q 2 9 u d G F p b m V y I i B W Y W x 1 Z T 0 i c 3 s m c X V v d D t j b 2 x 1 b W 5 D b 3 V u d C Z x d W 9 0 O z o 4 L C Z x d W 9 0 O 2 t l e U N v b H V t b k 5 h b W V z J n F 1 b 3 Q 7 O l t d L C Z x d W 9 0 O 3 F 1 Z X J 5 U m V s Y X R p b 2 5 z a G l w c y Z x d W 9 0 O z p b X S w m c X V v d D t j b 2 x 1 b W 5 J Z G V u d G l 0 a W V z J n F 1 b 3 Q 7 O l s m c X V v d D t P Z G J j L k R h d G F T b 3 V y Y 2 V c X C 8 x L 2 R z b j 1 Q S U N B T m V 0 L 1 B J Q 0 F O Z X Q v Q W 5 u d W F s U m V w b 3 J 0 L 1 R h Y m x l N D l f M j A y M C 5 7 d H J 1 c 3 Q s M H 0 m c X V v d D s s J n F 1 b 3 Q 7 T 2 R i Y y 5 E Y X R h U 2 9 1 c m N l X F w v M S 9 k c 2 4 9 U E l D Q U 5 l d C 9 Q S U N B T m V 0 L 0 F u b n V h b F J l c G 9 y d C 9 U Y W J s Z T Q 5 X z I w M j A u e 2 F k b W l z c 2 l v b n M s M X 0 m c X V v d D s s J n F 1 b 3 Q 7 T 2 R i Y y 5 E Y X R h U 2 9 1 c m N l X F w v M S 9 k c 2 4 9 U E l D Q U 5 l d C 9 Q S U N B T m V 0 L 0 F u b n V h b F J l c G 9 y d C 9 U Y W J s Z T Q 5 X z I w M j A u e 3 N t c m N y L D J 9 J n F 1 b 3 Q 7 L C Z x d W 9 0 O 0 9 k Y m M u R G F 0 Y V N v d X J j Z V x c L z E v Z H N u P V B J Q 0 F O Z X Q v U E l D Q U 5 l d C 9 B b m 5 1 Y W x S Z X B v c n Q v V G F i b G U 0 O V 8 y M D I w L n t z b X J j b G 8 s M 3 0 m c X V v d D s s J n F 1 b 3 Q 7 T 2 R i Y y 5 E Y X R h U 2 9 1 c m N l X F w v M S 9 k c 2 4 9 U E l D Q U 5 l d C 9 Q S U N B T m V 0 L 0 F u b n V h b F J l c G 9 y d C 9 U Y W J s Z T Q 5 X z I w M j A u e 3 N t c m N o a S w 0 f S Z x d W 9 0 O y w m c X V v d D t P Z G J j L k R h d G F T b 3 V y Y 2 V c X C 8 x L 2 R z b j 1 Q S U N B T m V 0 L 1 B J Q 0 F O Z X Q v Q W 5 u d W F s U m V w b 3 J 0 L 1 R h Y m x l N D l f M j A y M C 5 7 c 2 1 y L D V 9 J n F 1 b 3 Q 7 L C Z x d W 9 0 O 0 9 k Y m M u R G F 0 Y V N v d X J j Z V x c L z E v Z H N u P V B J Q 0 F O Z X Q v U E l D Q U 5 l d C 9 B b m 5 1 Y W x S Z X B v c n Q v V G F i b G U 0 O V 8 y M D I w L n t z b X J s b y w 2 f S Z x d W 9 0 O y w m c X V v d D t P Z G J j L k R h d G F T b 3 V y Y 2 V c X C 8 x L 2 R z b j 1 Q S U N B T m V 0 L 1 B J Q 0 F O Z X Q v Q W 5 u d W F s U m V w b 3 J 0 L 1 R h Y m x l N D l f M j A y M C 5 7 c 2 1 y a G k s N 3 0 m c X V v d D t d L C Z x d W 9 0 O 0 N v b H V t b k N v d W 5 0 J n F 1 b 3 Q 7 O j g s J n F 1 b 3 Q 7 S 2 V 5 Q 2 9 s d W 1 u T m F t Z X M m c X V v d D s 6 W 1 0 s J n F 1 b 3 Q 7 Q 2 9 s d W 1 u S W R l b n R p d G l l c y Z x d W 9 0 O z p b J n F 1 b 3 Q 7 T 2 R i Y y 5 E Y X R h U 2 9 1 c m N l X F w v M S 9 k c 2 4 9 U E l D Q U 5 l d C 9 Q S U N B T m V 0 L 0 F u b n V h b F J l c G 9 y d C 9 U Y W J s Z T Q 5 X z I w M j A u e 3 R y d X N 0 L D B 9 J n F 1 b 3 Q 7 L C Z x d W 9 0 O 0 9 k Y m M u R G F 0 Y V N v d X J j Z V x c L z E v Z H N u P V B J Q 0 F O Z X Q v U E l D Q U 5 l d C 9 B b m 5 1 Y W x S Z X B v c n Q v V G F i b G U 0 O V 8 y M D I w L n t h Z G 1 p c 3 N p b 2 5 z L D F 9 J n F 1 b 3 Q 7 L C Z x d W 9 0 O 0 9 k Y m M u R G F 0 Y V N v d X J j Z V x c L z E v Z H N u P V B J Q 0 F O Z X Q v U E l D Q U 5 l d C 9 B b m 5 1 Y W x S Z X B v c n Q v V G F i b G U 0 O V 8 y M D I w L n t z b X J j c i w y f S Z x d W 9 0 O y w m c X V v d D t P Z G J j L k R h d G F T b 3 V y Y 2 V c X C 8 x L 2 R z b j 1 Q S U N B T m V 0 L 1 B J Q 0 F O Z X Q v Q W 5 u d W F s U m V w b 3 J 0 L 1 R h Y m x l N D l f M j A y M C 5 7 c 2 1 y Y 2 x v L D N 9 J n F 1 b 3 Q 7 L C Z x d W 9 0 O 0 9 k Y m M u R G F 0 Y V N v d X J j Z V x c L z E v Z H N u P V B J Q 0 F O Z X Q v U E l D Q U 5 l d C 9 B b m 5 1 Y W x S Z X B v c n Q v V G F i b G U 0 O V 8 y M D I w L n t z b X J j a G k s N H 0 m c X V v d D s s J n F 1 b 3 Q 7 T 2 R i Y y 5 E Y X R h U 2 9 1 c m N l X F w v M S 9 k c 2 4 9 U E l D Q U 5 l d C 9 Q S U N B T m V 0 L 0 F u b n V h b F J l c G 9 y d C 9 U Y W J s Z T Q 5 X z I w M j A u e 3 N t c i w 1 f S Z x d W 9 0 O y w m c X V v d D t P Z G J j L k R h d G F T b 3 V y Y 2 V c X C 8 x L 2 R z b j 1 Q S U N B T m V 0 L 1 B J Q 0 F O Z X Q v Q W 5 u d W F s U m V w b 3 J 0 L 1 R h Y m x l N D l f M j A y M C 5 7 c 2 1 y b G 8 s N n 0 m c X V v d D s s J n F 1 b 3 Q 7 T 2 R i Y y 5 E Y X R h U 2 9 1 c m N l X F w v M S 9 k c 2 4 9 U E l D Q U 5 l d C 9 Q S U N B T m V 0 L 0 F u b n V h b F J l c G 9 y d C 9 U Y W J s Z T Q 5 X z I w M j A u e 3 N t c m h p L D d 9 J n F 1 b 3 Q 7 X S w m c X V v d D t S Z W x h d G l v b n N o a X B J b m Z v J n F 1 b 3 Q 7 O l t d f S I g L z 4 8 R W 5 0 c n k g V H l w Z T 0 i R m l s b F N 0 Y X R 1 c y I g V m F s d W U 9 I n N D b 2 1 w b G V 0 Z S I g L z 4 8 R W 5 0 c n k g V H l w Z T 0 i R m l s b E N v b H V t b k 5 h b W V z I i B W Y W x 1 Z T 0 i c 1 s m c X V v d D t 0 c n V z d C Z x d W 9 0 O y w m c X V v d D t h Z G 1 p c 3 N p b 2 5 z J n F 1 b 3 Q 7 L C Z x d W 9 0 O 3 N t c m N y J n F 1 b 3 Q 7 L C Z x d W 9 0 O 3 N t c m N s b y Z x d W 9 0 O y w m c X V v d D t z b X J j a G k m c X V v d D s s J n F 1 b 3 Q 7 c 2 1 y J n F 1 b 3 Q 7 L C Z x d W 9 0 O 3 N t c m x v J n F 1 b 3 Q 7 L C Z x d W 9 0 O 3 N t c m h p J n F 1 b 3 Q 7 X S I g L z 4 8 R W 5 0 c n k g V H l w Z T 0 i R m l s b E N v b H V t b l R 5 c G V z I i B W Y W x 1 Z T 0 i c 0 J n S U Z C U V V G Q l F V P S I g L z 4 8 R W 5 0 c n k g V H l w Z T 0 i R m l s b E x h c 3 R V c G R h d G V k I i B W Y W x 1 Z T 0 i Z D I w M j A t M T I t M D d U M T E 6 N T A 6 N T c u M z Y 2 M T A 4 N V o i I C 8 + P E V u d H J 5 I F R 5 c G U 9 I k Z p b G x F c n J v c k N v d W 5 0 I i B W Y W x 1 Z T 0 i b D A i I C 8 + P E V u d H J 5 I F R 5 c G U 9 I k Z p b G x F c n J v c k N v Z G U i I F Z h b H V l P S J z V W 5 r b m 9 3 b i I g L z 4 8 R W 5 0 c n k g V H l w Z T 0 i R m l s b E N v d W 5 0 I i B W Y W x 1 Z T 0 i b D M y I i A v P j x F b n R y e S B U e X B l P S J B Z G R l Z F R v R G F 0 Y U 1 v Z G V s I i B W Y W x 1 Z T 0 i b D E i I C 8 + P E V u d H J 5 I F R 5 c G U 9 I l J l Y 2 9 2 Z X J 5 V G F y Z 2 V 0 U m 9 3 I i B W Y W x 1 Z T 0 i b D E i I C 8 + P E V u d H J 5 I F R 5 c G U 9 I l J l Y 2 9 2 Z X J 5 V G F y Z 2 V 0 Q 2 9 s d W 1 u I i B W Y W x 1 Z T 0 i b D E i I C 8 + P E V u d H J 5 I F R 5 c G U 9 I l J l Y 2 9 2 Z X J 5 V G F y Z 2 V 0 U 2 h l Z X Q i I F Z h b H V l P S J z U 2 h l Z X Q 2 M C I g L z 4 8 R W 5 0 c n k g V H l w Z T 0 i U X V l c n l J R C I g V m F s d W U 9 I n M 4 Z T Y w M W J j M i 0 5 M D k x L T Q w Z m Y t O G Q y O C 0 x Z m E 5 Z j B h N m Q 4 N z g i I C 8 + P C 9 T d G F i b G V F b n R y a W V z P j w v S X R l b T 4 8 S X R l b T 4 8 S X R l b U x v Y 2 F 0 a W 9 u P j x J d G V t V H l w Z T 5 G b 3 J t d W x h P C 9 J d G V t V H l w Z T 4 8 S X R l b V B h d G g + U 2 V j d G l v b j E v V G F i b G U 0 O V 8 y M D I w L 1 N v d X J j Z T w v S X R l b V B h d G g + P C 9 J d G V t T G 9 j Y X R p b 2 4 + P F N 0 Y W J s Z U V u d H J p Z X M g L z 4 8 L 0 l 0 Z W 0 + P E l 0 Z W 0 + P E l 0 Z W 1 M b 2 N h d G l v b j 4 8 S X R l b V R 5 c G U + R m 9 y b X V s Y T w v S X R l b V R 5 c G U + P E l 0 Z W 1 Q Y X R o P l N l Y 3 R p b 2 4 x L 1 R h Y m x l N D l f M j A y M C 9 Q S U N B T m V 0 X 0 R h d G F i Y X N l P C 9 J d G V t U G F 0 a D 4 8 L 0 l 0 Z W 1 M b 2 N h d G l v b j 4 8 U 3 R h Y m x l R W 5 0 c m l l c y A v P j w v S X R l b T 4 8 S X R l b T 4 8 S X R l b U x v Y 2 F 0 a W 9 u P j x J d G V t V H l w Z T 5 G b 3 J t d W x h P C 9 J d G V t V H l w Z T 4 8 S X R l b V B h d G g + U 2 V j d G l v b j E v V G F i b G U 0 O V 8 y M D I w L 0 F u b n V h b F J l c G 9 y d F 9 T Y 2 h l b W E 8 L 0 l 0 Z W 1 Q Y X R o P j w v S X R l b U x v Y 2 F 0 a W 9 u P j x T d G F i b G V F b n R y a W V z I C 8 + P C 9 J d G V t P j x J d G V t P j x J d G V t T G 9 j Y X R p b 2 4 + P E l 0 Z W 1 U e X B l P k Z v c m 1 1 b G E 8 L 0 l 0 Z W 1 U e X B l P j x J d G V t U G F 0 a D 5 T Z W N 0 a W 9 u M S 9 U Y W J s Z T Q 5 X z I w M j A v V G F i b G U 0 O V 8 y M D I w X 1 R h Y m x l P C 9 J d G V t U G F 0 a D 4 8 L 0 l 0 Z W 1 M b 2 N h d G l v b j 4 8 U 3 R h Y m x l R W 5 0 c m l l c y A v P j w v S X R l b T 4 8 S X R l b T 4 8 S X R l b U x v Y 2 F 0 a W 9 u P j x J d G V t V H l w Z T 5 G b 3 J t d W x h P C 9 J d G V t V H l w Z T 4 8 S X R l b V B h d G g + U 2 V j d G l v b j E v V G F i b G U 1 M F 8 y M D I w P C 9 J d G V t U G F 0 a D 4 8 L 0 l 0 Z W 1 M b 2 N h d G l v b j 4 8 U 3 R h Y m x l R W 5 0 c m l l c z 4 8 R W 5 0 c n k g V H l w Z T 0 i S X N Q c m l 2 Y X R l I i B W Y W x 1 Z T 0 i b D A i I C 8 + P E V u d H J 5 I F R 5 c G U 9 I k Z p b G x F b m F i b G V k I i B W Y W x 1 Z T 0 i b D E i I C 8 + P E V u d H J 5 I F R 5 c G U 9 I k Z p b G x P Y m p l Y 3 R U e X B l I i B W Y W x 1 Z T 0 i c 1 R h Y m x l I i A v P j x F b n R y e S B U e X B l P S J G a W x s V G 9 E Y X R h T W 9 k Z W x F b m F i b G V k I i B W Y W x 1 Z T 0 i b D E i I C 8 + P E V u d H J 5 I F R 5 c G U 9 I k Z p b G x U Y X J n Z X Q i I F Z h b H V l P S J z V G F i b G U 1 M F 8 y M D I w I i A v P j x F b n R y e S B U e X B l P S J G a W x s Z W R D b 2 1 w b G V 0 Z V J l c 3 V s d F R v V 2 9 y a 3 N o Z W V 0 I i B W Y W x 1 Z T 0 i b D E i I C 8 + P E V u d H J 5 I F R 5 c G U 9 I k 5 h b W V V c G R h d G V k Q W Z 0 Z X J G a W x s I i B W Y W x 1 Z T 0 i b D A i I C 8 + P E V u d H J 5 I F R 5 c G U 9 I l J l c 3 V s d F R 5 c G U i I F Z h b H V l P S J z V G F i b G U i I C 8 + P E V u d H J 5 I F R 5 c G U 9 I k J 1 Z m Z l c k 5 l e H R S Z W Z y Z X N o I i B W Y W x 1 Z T 0 i b D E i I C 8 + P E V u d H J 5 I F R 5 c G U 9 I l J l b G F 0 a W 9 u c 2 h p c E l u Z m 9 D b 2 5 0 Y W l u Z X I i I F Z h b H V l P S J z e y Z x d W 9 0 O 2 N v b H V t b k N v d W 5 0 J n F 1 b 3 Q 7 O j g s J n F 1 b 3 Q 7 a 2 V 5 Q 2 9 s d W 1 u T m F t Z X M m c X V v d D s 6 W 1 0 s J n F 1 b 3 Q 7 c X V l c n l S Z W x h d G l v b n N o a X B z J n F 1 b 3 Q 7 O l t d L C Z x d W 9 0 O 2 N v b H V t b k l k Z W 5 0 a X R p Z X M m c X V v d D s 6 W y Z x d W 9 0 O 0 9 k Y m M u R G F 0 Y V N v d X J j Z V x c L z E v Z H N u P V B J Q 0 F O Z X Q v U E l D Q U 5 l d C 9 B b m 5 1 Y W x S Z X B v c n Q v V G F i b G U 1 M F 8 y M D I w L n t 0 c n V z d C w w f S Z x d W 9 0 O y w m c X V v d D t P Z G J j L k R h d G F T b 3 V y Y 2 V c X C 8 x L 2 R z b j 1 Q S U N B T m V 0 L 1 B J Q 0 F O Z X Q v Q W 5 u d W F s U m V w b 3 J 0 L 1 R h Y m x l N T B f M j A y M C 5 7 Y W R t a X N z a W 9 u c y w x f S Z x d W 9 0 O y w m c X V v d D t P Z G J j L k R h d G F T b 3 V y Y 2 V c X C 8 x L 2 R z b j 1 Q S U N B T m V 0 L 1 B J Q 0 F O Z X Q v Q W 5 u d W F s U m V w b 3 J 0 L 1 R h Y m x l N T B f M j A y M C 5 7 c 2 1 y Y 3 I s M n 0 m c X V v d D s s J n F 1 b 3 Q 7 T 2 R i Y y 5 E Y X R h U 2 9 1 c m N l X F w v M S 9 k c 2 4 9 U E l D Q U 5 l d C 9 Q S U N B T m V 0 L 0 F u b n V h b F J l c G 9 y d C 9 U Y W J s Z T U w X z I w M j A u e 3 N t c m N s b y w z f S Z x d W 9 0 O y w m c X V v d D t P Z G J j L k R h d G F T b 3 V y Y 2 V c X C 8 x L 2 R z b j 1 Q S U N B T m V 0 L 1 B J Q 0 F O Z X Q v Q W 5 u d W F s U m V w b 3 J 0 L 1 R h Y m x l N T B f M j A y M C 5 7 c 2 1 y Y 2 h p L D R 9 J n F 1 b 3 Q 7 L C Z x d W 9 0 O 0 9 k Y m M u R G F 0 Y V N v d X J j Z V x c L z E v Z H N u P V B J Q 0 F O Z X Q v U E l D Q U 5 l d C 9 B b m 5 1 Y W x S Z X B v c n Q v V G F i b G U 1 M F 8 y M D I w L n t z b X I s N X 0 m c X V v d D s s J n F 1 b 3 Q 7 T 2 R i Y y 5 E Y X R h U 2 9 1 c m N l X F w v M S 9 k c 2 4 9 U E l D Q U 5 l d C 9 Q S U N B T m V 0 L 0 F u b n V h b F J l c G 9 y d C 9 U Y W J s Z T U w X z I w M j A u e 3 N t c m x v L D Z 9 J n F 1 b 3 Q 7 L C Z x d W 9 0 O 0 9 k Y m M u R G F 0 Y V N v d X J j Z V x c L z E v Z H N u P V B J Q 0 F O Z X Q v U E l D Q U 5 l d C 9 B b m 5 1 Y W x S Z X B v c n Q v V G F i b G U 1 M F 8 y M D I w L n t z b X J o a S w 3 f S Z x d W 9 0 O 1 0 s J n F 1 b 3 Q 7 Q 2 9 s d W 1 u Q 2 9 1 b n Q m c X V v d D s 6 O C w m c X V v d D t L Z X l D b 2 x 1 b W 5 O Y W 1 l c y Z x d W 9 0 O z p b X S w m c X V v d D t D b 2 x 1 b W 5 J Z G V u d G l 0 a W V z J n F 1 b 3 Q 7 O l s m c X V v d D t P Z G J j L k R h d G F T b 3 V y Y 2 V c X C 8 x L 2 R z b j 1 Q S U N B T m V 0 L 1 B J Q 0 F O Z X Q v Q W 5 u d W F s U m V w b 3 J 0 L 1 R h Y m x l N T B f M j A y M C 5 7 d H J 1 c 3 Q s M H 0 m c X V v d D s s J n F 1 b 3 Q 7 T 2 R i Y y 5 E Y X R h U 2 9 1 c m N l X F w v M S 9 k c 2 4 9 U E l D Q U 5 l d C 9 Q S U N B T m V 0 L 0 F u b n V h b F J l c G 9 y d C 9 U Y W J s Z T U w X z I w M j A u e 2 F k b W l z c 2 l v b n M s M X 0 m c X V v d D s s J n F 1 b 3 Q 7 T 2 R i Y y 5 E Y X R h U 2 9 1 c m N l X F w v M S 9 k c 2 4 9 U E l D Q U 5 l d C 9 Q S U N B T m V 0 L 0 F u b n V h b F J l c G 9 y d C 9 U Y W J s Z T U w X z I w M j A u e 3 N t c m N y L D J 9 J n F 1 b 3 Q 7 L C Z x d W 9 0 O 0 9 k Y m M u R G F 0 Y V N v d X J j Z V x c L z E v Z H N u P V B J Q 0 F O Z X Q v U E l D Q U 5 l d C 9 B b m 5 1 Y W x S Z X B v c n Q v V G F i b G U 1 M F 8 y M D I w L n t z b X J j b G 8 s M 3 0 m c X V v d D s s J n F 1 b 3 Q 7 T 2 R i Y y 5 E Y X R h U 2 9 1 c m N l X F w v M S 9 k c 2 4 9 U E l D Q U 5 l d C 9 Q S U N B T m V 0 L 0 F u b n V h b F J l c G 9 y d C 9 U Y W J s Z T U w X z I w M j A u e 3 N t c m N o a S w 0 f S Z x d W 9 0 O y w m c X V v d D t P Z G J j L k R h d G F T b 3 V y Y 2 V c X C 8 x L 2 R z b j 1 Q S U N B T m V 0 L 1 B J Q 0 F O Z X Q v Q W 5 u d W F s U m V w b 3 J 0 L 1 R h Y m x l N T B f M j A y M C 5 7 c 2 1 y L D V 9 J n F 1 b 3 Q 7 L C Z x d W 9 0 O 0 9 k Y m M u R G F 0 Y V N v d X J j Z V x c L z E v Z H N u P V B J Q 0 F O Z X Q v U E l D Q U 5 l d C 9 B b m 5 1 Y W x S Z X B v c n Q v V G F i b G U 1 M F 8 y M D I w L n t z b X J s b y w 2 f S Z x d W 9 0 O y w m c X V v d D t P Z G J j L k R h d G F T b 3 V y Y 2 V c X C 8 x L 2 R z b j 1 Q S U N B T m V 0 L 1 B J Q 0 F O Z X Q v Q W 5 u d W F s U m V w b 3 J 0 L 1 R h Y m x l N T B f M j A y M C 5 7 c 2 1 y a G k s N 3 0 m c X V v d D t d L C Z x d W 9 0 O 1 J l b G F 0 a W 9 u c 2 h p c E l u Z m 8 m c X V v d D s 6 W 1 1 9 I i A v P j x F b n R y e S B U e X B l P S J G a W x s U 3 R h d H V z I i B W Y W x 1 Z T 0 i c 0 N v b X B s Z X R l I i A v P j x F b n R y e S B U e X B l P S J G a W x s Q 2 9 s d W 1 u T m F t Z X M i I F Z h b H V l P S J z W y Z x d W 9 0 O 3 R y d X N 0 J n F 1 b 3 Q 7 L C Z x d W 9 0 O 2 F k b W l z c 2 l v b n M m c X V v d D s s J n F 1 b 3 Q 7 c 2 1 y Y 3 I m c X V v d D s s J n F 1 b 3 Q 7 c 2 1 y Y 2 x v J n F 1 b 3 Q 7 L C Z x d W 9 0 O 3 N t c m N o a S Z x d W 9 0 O y w m c X V v d D t z b X I m c X V v d D s s J n F 1 b 3 Q 7 c 2 1 y b G 8 m c X V v d D s s J n F 1 b 3 Q 7 c 2 1 y a G k m c X V v d D t d I i A v P j x F b n R y e S B U e X B l P S J G a W x s Q 2 9 s d W 1 u V H l w Z X M i I F Z h b H V l P S J z Q m d J R k J R V U Z C U V U 9 I i A v P j x F b n R y e S B U e X B l P S J G a W x s T G F z d F V w Z G F 0 Z W Q i I F Z h b H V l P S J k M j A y M C 0 x M i 0 w N 1 Q x M T o 1 M z o z M y 4 w M j U 4 M D g 2 W i I g L z 4 8 R W 5 0 c n k g V H l w Z T 0 i R m l s b E V y c m 9 y Q 2 9 1 b n Q i I F Z h b H V l P S J s M C I g L z 4 8 R W 5 0 c n k g V H l w Z T 0 i R m l s b E V y c m 9 y Q 2 9 k Z S I g V m F s d W U 9 I n N V b m t u b 3 d u I i A v P j x F b n R y e S B U e X B l P S J G a W x s Q 2 9 1 b n Q i I F Z h b H V l P S J s M z I i I C 8 + P E V u d H J 5 I F R 5 c G U 9 I k F k Z G V k V G 9 E Y X R h T W 9 k Z W w i I F Z h b H V l P S J s M S I g L z 4 8 R W 5 0 c n k g V H l w Z T 0 i U m V j b 3 Z l c n l U Y X J n Z X R S b 3 c i I F Z h b H V l P S J s M S I g L z 4 8 R W 5 0 c n k g V H l w Z T 0 i U m V j b 3 Z l c n l U Y X J n Z X R D b 2 x 1 b W 4 i I F Z h b H V l P S J s M S I g L z 4 8 R W 5 0 c n k g V H l w Z T 0 i U m V j b 3 Z l c n l U Y X J n Z X R T a G V l d C I g V m F s d W U 9 I n N T a G V l d D Y x I i A v P j x F b n R y e S B U e X B l P S J R d W V y e U l E I i B W Y W x 1 Z T 0 i c z k 1 Z T h m N G Q w L T F m Z T E t N D E 4 N S 1 i N T l i L W M w Y 2 I x Y T g x M j Y z O C I g L z 4 8 L 1 N 0 Y W J s Z U V u d H J p Z X M + P C 9 J d G V t P j x J d G V t P j x J d G V t T G 9 j Y X R p b 2 4 + P E l 0 Z W 1 U e X B l P k Z v c m 1 1 b G E 8 L 0 l 0 Z W 1 U e X B l P j x J d G V t U G F 0 a D 5 T Z W N 0 a W 9 u M S 9 U Y W J s Z T U w X z I w M j A v U 2 9 1 c m N l P C 9 J d G V t U G F 0 a D 4 8 L 0 l 0 Z W 1 M b 2 N h d G l v b j 4 8 U 3 R h Y m x l R W 5 0 c m l l c y A v P j w v S X R l b T 4 8 S X R l b T 4 8 S X R l b U x v Y 2 F 0 a W 9 u P j x J d G V t V H l w Z T 5 G b 3 J t d W x h P C 9 J d G V t V H l w Z T 4 8 S X R l b V B h d G g + U 2 V j d G l v b j E v V G F i b G U 1 M F 8 y M D I w L 1 B J Q 0 F O Z X R f R G F 0 Y W J h c 2 U 8 L 0 l 0 Z W 1 Q Y X R o P j w v S X R l b U x v Y 2 F 0 a W 9 u P j x T d G F i b G V F b n R y a W V z I C 8 + P C 9 J d G V t P j x J d G V t P j x J d G V t T G 9 j Y X R p b 2 4 + P E l 0 Z W 1 U e X B l P k Z v c m 1 1 b G E 8 L 0 l 0 Z W 1 U e X B l P j x J d G V t U G F 0 a D 5 T Z W N 0 a W 9 u M S 9 U Y W J s Z T U w X z I w M j A v Q W 5 u d W F s U m V w b 3 J 0 X 1 N j a G V t Y T w v S X R l b V B h d G g + P C 9 J d G V t T G 9 j Y X R p b 2 4 + P F N 0 Y W J s Z U V u d H J p Z X M g L z 4 8 L 0 l 0 Z W 0 + P E l 0 Z W 0 + P E l 0 Z W 1 M b 2 N h d G l v b j 4 8 S X R l b V R 5 c G U + R m 9 y b X V s Y T w v S X R l b V R 5 c G U + P E l 0 Z W 1 Q Y X R o P l N l Y 3 R p b 2 4 x L 1 R h Y m x l N T B f M j A y M C 9 U Y W J s Z T U w X z I w M j B f V G F i b G U 8 L 0 l 0 Z W 1 Q Y X R o P j w v S X R l b U x v Y 2 F 0 a W 9 u P j x T d G F i b G V F b n R y a W V z I C 8 + P C 9 J d G V t P j x J d G V t P j x J d G V t T G 9 j Y X R p b 2 4 + P E l 0 Z W 1 U e X B l P k Z v c m 1 1 b G E 8 L 0 l 0 Z W 1 U e X B l P j x J d G V t U G F 0 a D 5 T Z W N 0 a W 9 u M S 9 U Y W J s Z T U w Y 2 l 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E 0 I i A v P j x F b n R y e S B U e X B l P S J G a W x s R X J y b 3 J D b 2 R l I i B W Y W x 1 Z T 0 i c 1 V u a 2 5 v d 2 4 i I C 8 + P E V u d H J 5 I F R 5 c G U 9 I k Z p b G x F c n J v c k N v d W 5 0 I i B W Y W x 1 Z T 0 i b D A i I C 8 + P E V u d H J 5 I F R 5 c G U 9 I k Z p b G x M Y X N 0 V X B k Y X R l Z C I g V m F s d W U 9 I m Q y M D I w L T E y L T A 3 V D E x O j E 3 O j U w L j U 4 N z I x O T d a I i A v P j x F b n R y e S B U e X B l P S J G a W x s Q 2 9 s d W 1 u V H l w Z X M i I F Z h b H V l P S J z Q m d V P S I g L z 4 8 R W 5 0 c n k g V H l w Z T 0 i R m l s b E N v b H V t b k 5 h b W V z I i B W Y W x 1 Z T 0 i c 1 s m c X V v d D t W Y X J p Y W J s Z S Z x d W 9 0 O y w m c X V v d D t D b 2 V m Z m l j a W V u d C 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0 9 k Y m M u R G F 0 Y V N v d X J j Z V x c L z E v Z H N u P V B J Q 0 F O Z X Q v U E l D Q U 5 l d C 9 B b m 5 1 Y W x S Z X B v c n Q v V G F i b G U 1 M G N p X z I w M j A u e 1 Z h c m l h Y m x l L D B 9 J n F 1 b 3 Q 7 L C Z x d W 9 0 O 0 9 k Y m M u R G F 0 Y V N v d X J j Z V x c L z E v Z H N u P V B J Q 0 F O Z X Q v U E l D Q U 5 l d C 9 B b m 5 1 Y W x S Z X B v c n Q v V G F i b G U 1 M G N p X z I w M j A u e 0 N v Z W Z m a W N p Z W 5 0 L D F 9 J n F 1 b 3 Q 7 X S w m c X V v d D t D b 2 x 1 b W 5 D b 3 V u d C Z x d W 9 0 O z o y L C Z x d W 9 0 O 0 t l e U N v b H V t b k 5 h b W V z J n F 1 b 3 Q 7 O l t d L C Z x d W 9 0 O 0 N v b H V t b k l k Z W 5 0 a X R p Z X M m c X V v d D s 6 W y Z x d W 9 0 O 0 9 k Y m M u R G F 0 Y V N v d X J j Z V x c L z E v Z H N u P V B J Q 0 F O Z X Q v U E l D Q U 5 l d C 9 B b m 5 1 Y W x S Z X B v c n Q v V G F i b G U 1 M G N p X z I w M j A u e 1 Z h c m l h Y m x l L D B 9 J n F 1 b 3 Q 7 L C Z x d W 9 0 O 0 9 k Y m M u R G F 0 Y V N v d X J j Z V x c L z E v Z H N u P V B J Q 0 F O Z X Q v U E l D Q U 5 l d C 9 B b m 5 1 Y W x S Z X B v c n Q v V G F i b G U 1 M G N p X z I w M j A u e 0 N v Z W Z m a W N p Z W 5 0 L D F 9 J n F 1 b 3 Q 7 X S w m c X V v d D t S Z W x h d G l v b n N o a X B J b m Z v J n F 1 b 3 Q 7 O l t d f S I g L z 4 8 L 1 N 0 Y W J s Z U V u d H J p Z X M + P C 9 J d G V t P j x J d G V t P j x J d G V t T G 9 j Y X R p b 2 4 + P E l 0 Z W 1 U e X B l P k Z v c m 1 1 b G E 8 L 0 l 0 Z W 1 U e X B l P j x J d G V t U G F 0 a D 5 T Z W N 0 a W 9 u M S 9 U Y W J s Z T U w Y 2 l f M j A y M C 9 T b 3 V y Y 2 U 8 L 0 l 0 Z W 1 Q Y X R o P j w v S X R l b U x v Y 2 F 0 a W 9 u P j x T d G F i b G V F b n R y a W V z I C 8 + P C 9 J d G V t P j x J d G V t P j x J d G V t T G 9 j Y X R p b 2 4 + P E l 0 Z W 1 U e X B l P k Z v c m 1 1 b G E 8 L 0 l 0 Z W 1 U e X B l P j x J d G V t U G F 0 a D 5 T Z W N 0 a W 9 u M S 9 U Y W J s Z T U w Y 2 l f M j A y M C 9 Q S U N B T m V 0 X 0 R h d G F i Y X N l P C 9 J d G V t U G F 0 a D 4 8 L 0 l 0 Z W 1 M b 2 N h d G l v b j 4 8 U 3 R h Y m x l R W 5 0 c m l l c y A v P j w v S X R l b T 4 8 S X R l b T 4 8 S X R l b U x v Y 2 F 0 a W 9 u P j x J d G V t V H l w Z T 5 G b 3 J t d W x h P C 9 J d G V t V H l w Z T 4 8 S X R l b V B h d G g + U 2 V j d G l v b j E v V G F i b G U 1 M G N p X z I w M j A v Q W 5 u d W F s U m V w b 3 J 0 X 1 N j a G V t Y T w v S X R l b V B h d G g + P C 9 J d G V t T G 9 j Y X R p b 2 4 + P F N 0 Y W J s Z U V u d H J p Z X M g L z 4 8 L 0 l 0 Z W 0 + P E l 0 Z W 0 + P E l 0 Z W 1 M b 2 N h d G l v b j 4 8 S X R l b V R 5 c G U + R m 9 y b X V s Y T w v S X R l b V R 5 c G U + P E l 0 Z W 1 Q Y X R o P l N l Y 3 R p b 2 4 x L 1 R h Y m x l N T B j a V 8 y M D I w L 1 R h Y m x l N T B j a V 8 y M D I w X 1 R h Y m x l P C 9 J d G V t U G F 0 a D 4 8 L 0 l 0 Z W 1 M b 2 N h d G l v b j 4 8 U 3 R h Y m x l R W 5 0 c m l l c y A v P j w v S X R l b T 4 8 S X R l b T 4 8 S X R l b U x v Y 2 F 0 a W 9 u P j x J d G V t V H l w Z T 5 G b 3 J t d W x h P C 9 J d G V t V H l w Z T 4 8 S X R l b V B h d G g + U 2 V j d G l v b j E v V G F i b G U 1 M G N p a V 8 y M D I w P C 9 J d G V t U G F 0 a D 4 8 L 0 l 0 Z W 1 M b 2 N h d G l v b j 4 8 U 3 R h Y m x l R W 5 0 c m l l c z 4 8 R W 5 0 c n k g V H l w Z T 0 i S X N Q c m l 2 Y X R l I i B W Y W x 1 Z T 0 i b D A i I C 8 + P E V u d H J 5 I F R 5 c G U 9 I k Z p b G x F b m F i b G V k I i B W Y W x 1 Z T 0 i b D E i I C 8 + P E V u d H J 5 I F R 5 c G U 9 I k Z p b G x P Y m p l Y 3 R U e X B l I i B W Y W x 1 Z T 0 i c 1 R h Y m x l I i A v P j x F b n R y e S B U e X B l P S J G a W x s V G 9 E Y X R h T W 9 k Z W x F b m F i b G V k I i B W Y W x 1 Z T 0 i b D E 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R m l s b F N 0 Y X R 1 c y I g V m F s d W U 9 I n N D b 2 1 w b G V 0 Z S I g L z 4 8 R W 5 0 c n k g V H l w Z T 0 i R m l s b E N v b H V t b k 5 h b W V z I i B W Y W x 1 Z T 0 i c 1 s m c X V v d D t W Y X J p Y W J s Z S Z x d W 9 0 O y w m c X V v d D t D b 2 V m Z m l j a W V u d C Z x d W 9 0 O 1 0 i I C 8 + P E V u d H J 5 I F R 5 c G U 9 I k Z p b G x D b 2 x 1 b W 5 U e X B l c y I g V m F s d W U 9 I n N C Z 1 U 9 I i A v P j x F b n R y e S B U e X B l P S J G a W x s T G F z d F V w Z G F 0 Z W Q i I F Z h b H V l P S J k M j A y M C 0 x M i 0 w N 1 Q x M z o w N z o w N S 4 z N z c 3 M T Y 0 W i I g L z 4 8 R W 5 0 c n k g V H l w Z T 0 i R m l s b E V y c m 9 y Q 2 9 1 b n Q i I F Z h b H V l P S J s M C I g L z 4 8 R W 5 0 c n k g V H l w Z T 0 i R m l s b E V y c m 9 y Q 2 9 k Z S I g V m F s d W U 9 I n N V b m t u b 3 d u I i A v P j x F b n R y e S B U e X B l P S J G a W x s Q 2 9 1 b n Q i I F Z h b H V l P S J s M T Q i I C 8 + P E V u d H J 5 I F R 5 c G U 9 I k F k Z G V k V G 9 E Y X R h T W 9 k Z W w i I F Z h b H V l P S J s M S I g L z 4 8 R W 5 0 c n k g V H l w Z T 0 i U m V j b 3 Z l c n l U Y X J n Z X R S b 3 c i I F Z h b H V l P S J s M j g i I C 8 + P E V u d H J 5 I F R 5 c G U 9 I l J l Y 2 9 2 Z X J 5 V G F y Z 2 V 0 Q 2 9 s d W 1 u I i B W Y W x 1 Z T 0 i b D E i I C 8 + P E V u d H J 5 I F R 5 c G U 9 I l J l Y 2 9 2 Z X J 5 V G F y Z 2 V 0 U 2 h l Z X Q i I F Z h b H V l P S J z N T B j I i A v P j x F b n R y e S B U e X B l P S J G a W x s V G F y Z 2 V 0 I i B W Y W x 1 Z T 0 i c 1 R h Y m x l N T B j a W l f M j A y M C I g L z 4 8 R W 5 0 c n k g V H l w Z T 0 i U X V l c n l J R C I g V m F s d W U 9 I n M y Y m U x M z M 0 Y i 1 i N m J h L T Q w Y T Q t Y W Z m O C 1 i Z W R h O W E w M W U 2 Z j I i I C 8 + P E V u d H J 5 I F R 5 c G U 9 I l J l b G F 0 a W 9 u c 2 h p c E l u Z m 9 D b 2 5 0 Y W l u Z X I i I F Z h b H V l P S J z e y Z x d W 9 0 O 2 N v b H V t b k N v d W 5 0 J n F 1 b 3 Q 7 O j I s J n F 1 b 3 Q 7 a 2 V 5 Q 2 9 s d W 1 u T m F t Z X M m c X V v d D s 6 W 1 0 s J n F 1 b 3 Q 7 c X V l c n l S Z W x h d G l v b n N o a X B z J n F 1 b 3 Q 7 O l t d L C Z x d W 9 0 O 2 N v b H V t b k l k Z W 5 0 a X R p Z X M m c X V v d D s 6 W y Z x d W 9 0 O 0 9 k Y m M u R G F 0 Y V N v d X J j Z V x c L z E v Z H N u P V B J Q 0 F O Z X Q v U E l D Q U 5 l d C 9 B b m 5 1 Y W x S Z X B v c n Q v V G F i b G U 1 M G N p a V 8 y M D I w L n t W Y X J p Y W J s Z S w w f S Z x d W 9 0 O y w m c X V v d D t P Z G J j L k R h d G F T b 3 V y Y 2 V c X C 8 x L 2 R z b j 1 Q S U N B T m V 0 L 1 B J Q 0 F O Z X Q v Q W 5 u d W F s U m V w b 3 J 0 L 1 R h Y m x l N T B j a W l f M j A y M C 5 7 Q 2 9 l Z m Z p Y 2 l l b n Q s M X 0 m c X V v d D t d L C Z x d W 9 0 O 0 N v b H V t b k N v d W 5 0 J n F 1 b 3 Q 7 O j I s J n F 1 b 3 Q 7 S 2 V 5 Q 2 9 s d W 1 u T m F t Z X M m c X V v d D s 6 W 1 0 s J n F 1 b 3 Q 7 Q 2 9 s d W 1 u S W R l b n R p d G l l c y Z x d W 9 0 O z p b J n F 1 b 3 Q 7 T 2 R i Y y 5 E Y X R h U 2 9 1 c m N l X F w v M S 9 k c 2 4 9 U E l D Q U 5 l d C 9 Q S U N B T m V 0 L 0 F u b n V h b F J l c G 9 y d C 9 U Y W J s Z T U w Y 2 l p X z I w M j A u e 1 Z h c m l h Y m x l L D B 9 J n F 1 b 3 Q 7 L C Z x d W 9 0 O 0 9 k Y m M u R G F 0 Y V N v d X J j Z V x c L z E v Z H N u P V B J Q 0 F O Z X Q v U E l D Q U 5 l d C 9 B b m 5 1 Y W x S Z X B v c n Q v V G F i b G U 1 M G N p a V 8 y M D I w L n t D b 2 V m Z m l j a W V u d C w x f S Z x d W 9 0 O 1 0 s J n F 1 b 3 Q 7 U m V s Y X R p b 2 5 z a G l w S W 5 m b y Z x d W 9 0 O z p b X X 0 i I C 8 + P C 9 T d G F i b G V F b n R y a W V z P j w v S X R l b T 4 8 S X R l b T 4 8 S X R l b U x v Y 2 F 0 a W 9 u P j x J d G V t V H l w Z T 5 G b 3 J t d W x h P C 9 J d G V t V H l w Z T 4 8 S X R l b V B h d G g + U 2 V j d G l v b j E v V G F i b G U 1 M G N p a V 8 y M D I w L 1 N v d X J j Z T w v S X R l b V B h d G g + P C 9 J d G V t T G 9 j Y X R p b 2 4 + P F N 0 Y W J s Z U V u d H J p Z X M g L z 4 8 L 0 l 0 Z W 0 + P E l 0 Z W 0 + P E l 0 Z W 1 M b 2 N h d G l v b j 4 8 S X R l b V R 5 c G U + R m 9 y b X V s Y T w v S X R l b V R 5 c G U + P E l 0 Z W 1 Q Y X R o P l N l Y 3 R p b 2 4 x L 1 R h Y m x l N T B j a W l f M j A y M C 9 Q S U N B T m V 0 X 0 R h d G F i Y X N l P C 9 J d G V t U G F 0 a D 4 8 L 0 l 0 Z W 1 M b 2 N h d G l v b j 4 8 U 3 R h Y m x l R W 5 0 c m l l c y A v P j w v S X R l b T 4 8 S X R l b T 4 8 S X R l b U x v Y 2 F 0 a W 9 u P j x J d G V t V H l w Z T 5 G b 3 J t d W x h P C 9 J d G V t V H l w Z T 4 8 S X R l b V B h d G g + U 2 V j d G l v b j E v V G F i b G U 1 M G N p a V 8 y M D I w L 0 F u b n V h b F J l c G 9 y d F 9 T Y 2 h l b W E 8 L 0 l 0 Z W 1 Q Y X R o P j w v S X R l b U x v Y 2 F 0 a W 9 u P j x T d G F i b G V F b n R y a W V z I C 8 + P C 9 J d G V t P j x J d G V t P j x J d G V t T G 9 j Y X R p b 2 4 + P E l 0 Z W 1 U e X B l P k Z v c m 1 1 b G E 8 L 0 l 0 Z W 1 U e X B l P j x J d G V t U G F 0 a D 5 T Z W N 0 a W 9 u M S 9 U Y W J s Z T U w Y 2 l p X z I w M j A v V G F i b G U 1 M G N p a V 8 y M D I w X 1 R h Y m x l P C 9 J d G V t U G F 0 a D 4 8 L 0 l 0 Z W 1 M b 2 N h d G l v b j 4 8 U 3 R h Y m x l R W 5 0 c m l l c y A v P j w v S X R l b T 4 8 S X R l b T 4 8 S X R l b U x v Y 2 F 0 a W 9 u P j x J d G V t V H l w Z T 5 G b 3 J t d W x h P C 9 J d G V t V H l w Z T 4 8 S X R l b V B h d G g + U 2 V j d G l v b j E v V G F i b G U 2 M 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N i I g L z 4 8 R W 5 0 c n k g V H l w Z T 0 i R m l s b E V y c m 9 y Q 2 9 k Z S I g V m F s d W U 9 I n N V b m t u b 3 d u I i A v P j x F b n R y e S B U e X B l P S J G a W x s R X J y b 3 J D b 3 V u d C I g V m F s d W U 9 I m w w I i A v P j x F b n R y e S B U e X B l P S J G a W x s T G F z d F V w Z G F 0 Z W Q i I F Z h b H V l P S J k M j A y M C 0 x M i 0 w N 1 Q x M T o x N z o 1 N C 4 4 M D k y M z M 2 W i I g L z 4 8 R W 5 0 c n k g V H l w Z T 0 i R m l s b E N v b H V t b l R 5 c G V z I i B W Y W x 1 Z T 0 i c 0 J n V U d C Z 1 k 9 I i A v P j x F b n R y e S B U e X B l P S J G a W x s Q 2 9 s d W 1 u T m F t Z X M i I F Z h b H V l P S J z W y Z x d W 9 0 O 2 5 h d G l v b i Z x d W 9 0 O y w m c X V v d D t Q b 3 B 1 b G F 0 a W 9 u J n F 1 b 3 Q 7 L C Z x d W 9 0 O 1 J h d G V f M T c x O S Z x d W 9 0 O y w m c X V v d D t M b 3 d l c l 8 x N z E 5 J n F 1 b 3 Q 7 L C Z x d W 9 0 O 1 V w c G V y X z E 3 M T k 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P Z G J j L k R h d G F T b 3 V y Y 2 V c X C 8 x L 2 R z b j 1 Q S U N B T m V 0 L 1 B J Q 0 F O Z X Q v Q W 5 u d W F s U m V w b 3 J 0 L 1 R h Y m x l N j F f M j A y M C 5 7 b m F 0 a W 9 u L D B 9 J n F 1 b 3 Q 7 L C Z x d W 9 0 O 0 9 k Y m M u R G F 0 Y V N v d X J j Z V x c L z E v Z H N u P V B J Q 0 F O Z X Q v U E l D Q U 5 l d C 9 B b m 5 1 Y W x S Z X B v c n Q v V G F i b G U 2 M V 8 y M D I w L n t Q b 3 B 1 b G F 0 a W 9 u L D F 9 J n F 1 b 3 Q 7 L C Z x d W 9 0 O 0 9 k Y m M u R G F 0 Y V N v d X J j Z V x c L z E v Z H N u P V B J Q 0 F O Z X Q v U E l D Q U 5 l d C 9 B b m 5 1 Y W x S Z X B v c n Q v V G F i b G U 2 M V 8 y M D I w L n t S Y X R l X z E 3 M T k s M n 0 m c X V v d D s s J n F 1 b 3 Q 7 T 2 R i Y y 5 E Y X R h U 2 9 1 c m N l X F w v M S 9 k c 2 4 9 U E l D Q U 5 l d C 9 Q S U N B T m V 0 L 0 F u b n V h b F J l c G 9 y d C 9 U Y W J s Z T Y x X z I w M j A u e 0 x v d 2 V y X z E 3 M T k s M 3 0 m c X V v d D s s J n F 1 b 3 Q 7 T 2 R i Y y 5 E Y X R h U 2 9 1 c m N l X F w v M S 9 k c 2 4 9 U E l D Q U 5 l d C 9 Q S U N B T m V 0 L 0 F u b n V h b F J l c G 9 y d C 9 U Y W J s Z T Y x X z I w M j A u e 1 V w c G V y X z E 3 M T k s N H 0 m c X V v d D t d L C Z x d W 9 0 O 0 N v b H V t b k N v d W 5 0 J n F 1 b 3 Q 7 O j U s J n F 1 b 3 Q 7 S 2 V 5 Q 2 9 s d W 1 u T m F t Z X M m c X V v d D s 6 W 1 0 s J n F 1 b 3 Q 7 Q 2 9 s d W 1 u S W R l b n R p d G l l c y Z x d W 9 0 O z p b J n F 1 b 3 Q 7 T 2 R i Y y 5 E Y X R h U 2 9 1 c m N l X F w v M S 9 k c 2 4 9 U E l D Q U 5 l d C 9 Q S U N B T m V 0 L 0 F u b n V h b F J l c G 9 y d C 9 U Y W J s Z T Y x X z I w M j A u e 2 5 h d G l v b i w w f S Z x d W 9 0 O y w m c X V v d D t P Z G J j L k R h d G F T b 3 V y Y 2 V c X C 8 x L 2 R z b j 1 Q S U N B T m V 0 L 1 B J Q 0 F O Z X Q v Q W 5 u d W F s U m V w b 3 J 0 L 1 R h Y m x l N j F f M j A y M C 5 7 U G 9 w d W x h d G l v b i w x f S Z x d W 9 0 O y w m c X V v d D t P Z G J j L k R h d G F T b 3 V y Y 2 V c X C 8 x L 2 R z b j 1 Q S U N B T m V 0 L 1 B J Q 0 F O Z X Q v Q W 5 u d W F s U m V w b 3 J 0 L 1 R h Y m x l N j F f M j A y M C 5 7 U m F 0 Z V 8 x N z E 5 L D J 9 J n F 1 b 3 Q 7 L C Z x d W 9 0 O 0 9 k Y m M u R G F 0 Y V N v d X J j Z V x c L z E v Z H N u P V B J Q 0 F O Z X Q v U E l D Q U 5 l d C 9 B b m 5 1 Y W x S Z X B v c n Q v V G F i b G U 2 M V 8 y M D I w L n t M b 3 d l c l 8 x N z E 5 L D N 9 J n F 1 b 3 Q 7 L C Z x d W 9 0 O 0 9 k Y m M u R G F 0 Y V N v d X J j Z V x c L z E v Z H N u P V B J Q 0 F O Z X Q v U E l D Q U 5 l d C 9 B b m 5 1 Y W x S Z X B v c n Q v V G F i b G U 2 M V 8 y M D I w L n t V c H B l c l 8 x N z E 5 L D R 9 J n F 1 b 3 Q 7 X S w m c X V v d D t S Z W x h d G l v b n N o a X B J b m Z v J n F 1 b 3 Q 7 O l t d f S I g L z 4 8 L 1 N 0 Y W J s Z U V u d H J p Z X M + P C 9 J d G V t P j x J d G V t P j x J d G V t T G 9 j Y X R p b 2 4 + P E l 0 Z W 1 U e X B l P k Z v c m 1 1 b G E 8 L 0 l 0 Z W 1 U e X B l P j x J d G V t U G F 0 a D 5 T Z W N 0 a W 9 u M S 9 U Y W J s Z T Y x X z I w M j A v U 2 9 1 c m N l P C 9 J d G V t U G F 0 a D 4 8 L 0 l 0 Z W 1 M b 2 N h d G l v b j 4 8 U 3 R h Y m x l R W 5 0 c m l l c y A v P j w v S X R l b T 4 8 S X R l b T 4 8 S X R l b U x v Y 2 F 0 a W 9 u P j x J d G V t V H l w Z T 5 G b 3 J t d W x h P C 9 J d G V t V H l w Z T 4 8 S X R l b V B h d G g + U 2 V j d G l v b j E v V G F i b G U 2 M V 8 y M D I w L 1 B J Q 0 F O Z X R f R G F 0 Y W J h c 2 U 8 L 0 l 0 Z W 1 Q Y X R o P j w v S X R l b U x v Y 2 F 0 a W 9 u P j x T d G F i b G V F b n R y a W V z I C 8 + P C 9 J d G V t P j x J d G V t P j x J d G V t T G 9 j Y X R p b 2 4 + P E l 0 Z W 1 U e X B l P k Z v c m 1 1 b G E 8 L 0 l 0 Z W 1 U e X B l P j x J d G V t U G F 0 a D 5 T Z W N 0 a W 9 u M S 9 U Y W J s Z T Y x X z I w M j A v Q W 5 u d W F s U m V w b 3 J 0 X 1 N j a G V t Y T w v S X R l b V B h d G g + P C 9 J d G V t T G 9 j Y X R p b 2 4 + P F N 0 Y W J s Z U V u d H J p Z X M g L z 4 8 L 0 l 0 Z W 0 + P E l 0 Z W 0 + P E l 0 Z W 1 M b 2 N h d G l v b j 4 8 S X R l b V R 5 c G U + R m 9 y b X V s Y T w v S X R l b V R 5 c G U + P E l 0 Z W 1 Q Y X R o P l N l Y 3 R p b 2 4 x L 1 R h Y m x l N j F f M j A y M C 9 U Y W J s Z T Y x X z I w M j B f V G F i b G U 8 L 0 l 0 Z W 1 Q Y X R o P j w v S X R l b U x v Y 2 F 0 a W 9 u P j x T d G F i b G V F b n R y a W V z I C 8 + P C 9 J d G V t P j x J d G V t P j x J d G V t T G 9 j Y X R p b 2 4 + P E l 0 Z W 1 U e X B l P k Z v c m 1 1 b G E 8 L 0 l 0 Z W 1 U e X B l P j x J d G V t U G F 0 a D 5 T Z W N 0 a W 9 u M S 9 U Y W J s Z T Y y 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2 I i A v P j x F b n R y e S B U e X B l P S J G a W x s R X J y b 3 J D b 2 R l I i B W Y W x 1 Z T 0 i c 1 V u a 2 5 v d 2 4 i I C 8 + P E V u d H J 5 I F R 5 c G U 9 I k Z p b G x F c n J v c k N v d W 5 0 I i B W Y W x 1 Z T 0 i b D A i I C 8 + P E V u d H J 5 I F R 5 c G U 9 I k Z p b G x M Y X N 0 V X B k Y X R l Z C I g V m F s d W U 9 I m Q y M D I w L T E y L T A 3 V D E x O j E 3 O j U 3 L j I y O T Y 0 O T d a I i A v P j x F b n R y e S B U e X B l P S J G a W x s Q 2 9 s d W 1 u V H l w Z X M i I F Z h b H V l P S J z Q l F J Q 0 J R S U Z B Z 1 V D Q l F V P S I g L z 4 8 R W 5 0 c n k g V H l w Z T 0 i R m l s b E N v b H V t b k 5 h b W V z I i B W Y W x 1 Z T 0 i c 1 s m c X V v d D t 5 Z W F y J n F 1 b 3 Q 7 L C Z x d W 9 0 O 3 N l e C Z x d W 9 0 O y w m c X V v d D t h Z G 1 p c 3 N p b 2 5 z M C Z x d W 9 0 O y w m c X V v d D t w Z X J j Y W R t a X N z a W 9 u c z A m c X V v d D s s J n F 1 b 3 Q 7 Y W R t a X N z a W 9 u c z E m c X V v d D s s J n F 1 b 3 Q 7 c G V y Y 2 F k b W l z c 2 l v b n M x J n F 1 b 3 Q 7 L C Z x d W 9 0 O 2 F k b W l z c 2 l v b n M y J n F 1 b 3 Q 7 L C Z x d W 9 0 O 3 B l c m N h Z G 1 p c 3 N p b 2 5 z M i Z x d W 9 0 O y w m c X V v d D t h Z G 1 p c 3 N p b 2 5 z M y Z x d W 9 0 O y w m c X V v d D t w Z X J j Y W R t a X N z a W 9 u c z M m c X V v d D s s J n F 1 b 3 Q 7 d G 9 0 Y W w 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U Y W J s Z T Y y X z I w M j A u e 3 l l Y X I s M H 0 m c X V v d D s s J n F 1 b 3 Q 7 T 2 R i Y y 5 E Y X R h U 2 9 1 c m N l X F w v M S 9 k c 2 4 9 U E l D Q U 5 l d C 9 Q S U N B T m V 0 L 0 F u b n V h b F J l c G 9 y d C 9 U Y W J s Z T Y y X z I w M j A u e 3 N l e C w x f S Z x d W 9 0 O y w m c X V v d D t P Z G J j L k R h d G F T b 3 V y Y 2 V c X C 8 x L 2 R z b j 1 Q S U N B T m V 0 L 1 B J Q 0 F O Z X Q v Q W 5 u d W F s U m V w b 3 J 0 L 1 R h Y m x l N j J f M j A y M C 5 7 Y W R t a X N z a W 9 u c z A s M n 0 m c X V v d D s s J n F 1 b 3 Q 7 T 2 R i Y y 5 E Y X R h U 2 9 1 c m N l X F w v M S 9 k c 2 4 9 U E l D Q U 5 l d C 9 Q S U N B T m V 0 L 0 F u b n V h b F J l c G 9 y d C 9 U Y W J s Z T Y y X z I w M j A u e 3 B l c m N h Z G 1 p c 3 N p b 2 5 z M C w z f S Z x d W 9 0 O y w m c X V v d D t P Z G J j L k R h d G F T b 3 V y Y 2 V c X C 8 x L 2 R z b j 1 Q S U N B T m V 0 L 1 B J Q 0 F O Z X Q v Q W 5 u d W F s U m V w b 3 J 0 L 1 R h Y m x l N j J f M j A y M C 5 7 Y W R t a X N z a W 9 u c z E s N H 0 m c X V v d D s s J n F 1 b 3 Q 7 T 2 R i Y y 5 E Y X R h U 2 9 1 c m N l X F w v M S 9 k c 2 4 9 U E l D Q U 5 l d C 9 Q S U N B T m V 0 L 0 F u b n V h b F J l c G 9 y d C 9 U Y W J s Z T Y y X z I w M j A u e 3 B l c m N h Z G 1 p c 3 N p b 2 5 z M S w 1 f S Z x d W 9 0 O y w m c X V v d D t P Z G J j L k R h d G F T b 3 V y Y 2 V c X C 8 x L 2 R z b j 1 Q S U N B T m V 0 L 1 B J Q 0 F O Z X Q v Q W 5 u d W F s U m V w b 3 J 0 L 1 R h Y m x l N j J f M j A y M C 5 7 Y W R t a X N z a W 9 u c z I s N n 0 m c X V v d D s s J n F 1 b 3 Q 7 T 2 R i Y y 5 E Y X R h U 2 9 1 c m N l X F w v M S 9 k c 2 4 9 U E l D Q U 5 l d C 9 Q S U N B T m V 0 L 0 F u b n V h b F J l c G 9 y d C 9 U Y W J s Z T Y y X z I w M j A u e 3 B l c m N h Z G 1 p c 3 N p b 2 5 z M i w 3 f S Z x d W 9 0 O y w m c X V v d D t P Z G J j L k R h d G F T b 3 V y Y 2 V c X C 8 x L 2 R z b j 1 Q S U N B T m V 0 L 1 B J Q 0 F O Z X Q v Q W 5 u d W F s U m V w b 3 J 0 L 1 R h Y m x l N j J f M j A y M C 5 7 Y W R t a X N z a W 9 u c z M s O H 0 m c X V v d D s s J n F 1 b 3 Q 7 T 2 R i Y y 5 E Y X R h U 2 9 1 c m N l X F w v M S 9 k c 2 4 9 U E l D Q U 5 l d C 9 Q S U N B T m V 0 L 0 F u b n V h b F J l c G 9 y d C 9 U Y W J s Z T Y y X z I w M j A u e 3 B l c m N h Z G 1 p c 3 N p b 2 5 z M y w 5 f S Z x d W 9 0 O y w m c X V v d D t P Z G J j L k R h d G F T b 3 V y Y 2 V c X C 8 x L 2 R z b j 1 Q S U N B T m V 0 L 1 B J Q 0 F O Z X Q v Q W 5 u d W F s U m V w b 3 J 0 L 1 R h Y m x l N j J f M j A y M C 5 7 d G 9 0 Y W w s M T B 9 J n F 1 b 3 Q 7 X S w m c X V v d D t D b 2 x 1 b W 5 D b 3 V u d C Z x d W 9 0 O z o x M S w m c X V v d D t L Z X l D b 2 x 1 b W 5 O Y W 1 l c y Z x d W 9 0 O z p b X S w m c X V v d D t D b 2 x 1 b W 5 J Z G V u d G l 0 a W V z J n F 1 b 3 Q 7 O l s m c X V v d D t P Z G J j L k R h d G F T b 3 V y Y 2 V c X C 8 x L 2 R z b j 1 Q S U N B T m V 0 L 1 B J Q 0 F O Z X Q v Q W 5 u d W F s U m V w b 3 J 0 L 1 R h Y m x l N j J f M j A y M C 5 7 e W V h c i w w f S Z x d W 9 0 O y w m c X V v d D t P Z G J j L k R h d G F T b 3 V y Y 2 V c X C 8 x L 2 R z b j 1 Q S U N B T m V 0 L 1 B J Q 0 F O Z X Q v Q W 5 u d W F s U m V w b 3 J 0 L 1 R h Y m x l N j J f M j A y M C 5 7 c 2 V 4 L D F 9 J n F 1 b 3 Q 7 L C Z x d W 9 0 O 0 9 k Y m M u R G F 0 Y V N v d X J j Z V x c L z E v Z H N u P V B J Q 0 F O Z X Q v U E l D Q U 5 l d C 9 B b m 5 1 Y W x S Z X B v c n Q v V G F i b G U 2 M l 8 y M D I w L n t h Z G 1 p c 3 N p b 2 5 z M C w y f S Z x d W 9 0 O y w m c X V v d D t P Z G J j L k R h d G F T b 3 V y Y 2 V c X C 8 x L 2 R z b j 1 Q S U N B T m V 0 L 1 B J Q 0 F O Z X Q v Q W 5 u d W F s U m V w b 3 J 0 L 1 R h Y m x l N j J f M j A y M C 5 7 c G V y Y 2 F k b W l z c 2 l v b n M w L D N 9 J n F 1 b 3 Q 7 L C Z x d W 9 0 O 0 9 k Y m M u R G F 0 Y V N v d X J j Z V x c L z E v Z H N u P V B J Q 0 F O Z X Q v U E l D Q U 5 l d C 9 B b m 5 1 Y W x S Z X B v c n Q v V G F i b G U 2 M l 8 y M D I w L n t h Z G 1 p c 3 N p b 2 5 z M S w 0 f S Z x d W 9 0 O y w m c X V v d D t P Z G J j L k R h d G F T b 3 V y Y 2 V c X C 8 x L 2 R z b j 1 Q S U N B T m V 0 L 1 B J Q 0 F O Z X Q v Q W 5 u d W F s U m V w b 3 J 0 L 1 R h Y m x l N j J f M j A y M C 5 7 c G V y Y 2 F k b W l z c 2 l v b n M x L D V 9 J n F 1 b 3 Q 7 L C Z x d W 9 0 O 0 9 k Y m M u R G F 0 Y V N v d X J j Z V x c L z E v Z H N u P V B J Q 0 F O Z X Q v U E l D Q U 5 l d C 9 B b m 5 1 Y W x S Z X B v c n Q v V G F i b G U 2 M l 8 y M D I w L n t h Z G 1 p c 3 N p b 2 5 z M i w 2 f S Z x d W 9 0 O y w m c X V v d D t P Z G J j L k R h d G F T b 3 V y Y 2 V c X C 8 x L 2 R z b j 1 Q S U N B T m V 0 L 1 B J Q 0 F O Z X Q v Q W 5 u d W F s U m V w b 3 J 0 L 1 R h Y m x l N j J f M j A y M C 5 7 c G V y Y 2 F k b W l z c 2 l v b n M y L D d 9 J n F 1 b 3 Q 7 L C Z x d W 9 0 O 0 9 k Y m M u R G F 0 Y V N v d X J j Z V x c L z E v Z H N u P V B J Q 0 F O Z X Q v U E l D Q U 5 l d C 9 B b m 5 1 Y W x S Z X B v c n Q v V G F i b G U 2 M l 8 y M D I w L n t h Z G 1 p c 3 N p b 2 5 z M y w 4 f S Z x d W 9 0 O y w m c X V v d D t P Z G J j L k R h d G F T b 3 V y Y 2 V c X C 8 x L 2 R z b j 1 Q S U N B T m V 0 L 1 B J Q 0 F O Z X Q v Q W 5 u d W F s U m V w b 3 J 0 L 1 R h Y m x l N j J f M j A y M C 5 7 c G V y Y 2 F k b W l z c 2 l v b n M z L D l 9 J n F 1 b 3 Q 7 L C Z x d W 9 0 O 0 9 k Y m M u R G F 0 Y V N v d X J j Z V x c L z E v Z H N u P V B J Q 0 F O Z X Q v U E l D Q U 5 l d C 9 B b m 5 1 Y W x S Z X B v c n Q v V G F i b G U 2 M l 8 y M D I w L n t 0 b 3 R h b C w x M H 0 m c X V v d D t d L C Z x d W 9 0 O 1 J l b G F 0 a W 9 u c 2 h p c E l u Z m 8 m c X V v d D s 6 W 1 1 9 I i A v P j w v U 3 R h Y m x l R W 5 0 c m l l c z 4 8 L 0 l 0 Z W 0 + P E l 0 Z W 0 + P E l 0 Z W 1 M b 2 N h d G l v b j 4 8 S X R l b V R 5 c G U + R m 9 y b X V s Y T w v S X R l b V R 5 c G U + P E l 0 Z W 1 Q Y X R o P l N l Y 3 R p b 2 4 x L 1 R h Y m x l N j J f M j A y M C 9 T b 3 V y Y 2 U 8 L 0 l 0 Z W 1 Q Y X R o P j w v S X R l b U x v Y 2 F 0 a W 9 u P j x T d G F i b G V F b n R y a W V z I C 8 + P C 9 J d G V t P j x J d G V t P j x J d G V t T G 9 j Y X R p b 2 4 + P E l 0 Z W 1 U e X B l P k Z v c m 1 1 b G E 8 L 0 l 0 Z W 1 U e X B l P j x J d G V t U G F 0 a D 5 T Z W N 0 a W 9 u M S 9 U Y W J s Z T Y y X z I w M j A v U E l D Q U 5 l d F 9 E Y X R h Y m F z Z T w v S X R l b V B h d G g + P C 9 J d G V t T G 9 j Y X R p b 2 4 + P F N 0 Y W J s Z U V u d H J p Z X M g L z 4 8 L 0 l 0 Z W 0 + P E l 0 Z W 0 + P E l 0 Z W 1 M b 2 N h d G l v b j 4 8 S X R l b V R 5 c G U + R m 9 y b X V s Y T w v S X R l b V R 5 c G U + P E l 0 Z W 1 Q Y X R o P l N l Y 3 R p b 2 4 x L 1 R h Y m x l N j J f M j A y M C 9 B b m 5 1 Y W x S Z X B v c n R f U 2 N o Z W 1 h P C 9 J d G V t U G F 0 a D 4 8 L 0 l 0 Z W 1 M b 2 N h d G l v b j 4 8 U 3 R h Y m x l R W 5 0 c m l l c y A v P j w v S X R l b T 4 8 S X R l b T 4 8 S X R l b U x v Y 2 F 0 a W 9 u P j x J d G V t V H l w Z T 5 G b 3 J t d W x h P C 9 J d G V t V H l w Z T 4 8 S X R l b V B h d G g + U 2 V j d G l v b j E v V G F i b G U 2 M l 8 y M D I w L 1 R h Y m x l N j J f M j A y M F 9 U Y W J s Z T w v S X R l b V B h d G g + P C 9 J d G V t T G 9 j Y X R p b 2 4 + P F N 0 Y W J s Z U V u d H J p Z X M g L z 4 8 L 0 l 0 Z W 0 + P E l 0 Z W 0 + P E l 0 Z W 1 M b 2 N h d G l v b j 4 8 S X R l b V R 5 c G U + R m 9 y b X V s Y T w v S X R l b V R 5 c G U + P E l 0 Z W 1 Q Y X R o P l N l Y 3 R p b 2 4 x L 1 R h Y m x l N j Z 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E y I i A v P j x F b n R y e S B U e X B l P S J G a W x s R X J y b 3 J D b 2 R l I i B W Y W x 1 Z T 0 i c 1 V u a 2 5 v d 2 4 i I C 8 + P E V u d H J 5 I F R 5 c G U 9 I k Z p b G x F c n J v c k N v d W 5 0 I i B W Y W x 1 Z T 0 i b D A i I C 8 + P E V u d H J 5 I F R 5 c G U 9 I k Z p b G x M Y X N 0 V X B k Y X R l Z C I g V m F s d W U 9 I m Q y M D I w L T E y L T A 3 V D E x O j E 3 O j U 5 L j Y 5 N j I 4 M D J a I i A v P j x F b n R y e S B U e X B l P S J G a W x s Q 2 9 s d W 1 u V H l w Z X M i I F Z h b H V l P S J z Q l F V Q 0 J R P T 0 i I C 8 + P E V u d H J 5 I F R 5 c G U 9 I k Z p b G x D b 2 x 1 b W 5 O Y W 1 l c y I g V m F s d W U 9 I n N b J n F 1 b 3 Q 7 e W V h c i Z x d W 9 0 O y w m c X V v d D t k Z G V z d G l u Y X R p b 2 4 m c X V v d D s s J n F 1 b 3 Q 7 Y W R t a X N z a W 9 u J n F 1 b 3 Q 7 L C Z x d W 9 0 O 3 B l c m M 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Q S U N B T m V 0 L 1 B J Q 0 F O Z X Q v Q W 5 u d W F s U m V w b 3 J 0 L 1 R h Y m x l N j Z f M j A y M C 5 7 e W V h c i w w f S Z x d W 9 0 O y w m c X V v d D t P Z G J j L k R h d G F T b 3 V y Y 2 V c X C 8 x L 2 R z b j 1 Q S U N B T m V 0 L 1 B J Q 0 F O Z X Q v Q W 5 u d W F s U m V w b 3 J 0 L 1 R h Y m x l N j Z f M j A y M C 5 7 Z G R l c 3 R p b m F 0 a W 9 u L D F 9 J n F 1 b 3 Q 7 L C Z x d W 9 0 O 0 9 k Y m M u R G F 0 Y V N v d X J j Z V x c L z E v Z H N u P V B J Q 0 F O Z X Q v U E l D Q U 5 l d C 9 B b m 5 1 Y W x S Z X B v c n Q v V G F i b G U 2 N l 8 y M D I w L n t h Z G 1 p c 3 N p b 2 4 s M n 0 m c X V v d D s s J n F 1 b 3 Q 7 T 2 R i Y y 5 E Y X R h U 2 9 1 c m N l X F w v M S 9 k c 2 4 9 U E l D Q U 5 l d C 9 Q S U N B T m V 0 L 0 F u b n V h b F J l c G 9 y d C 9 U Y W J s Z T Y 2 X z I w M j A u e 3 B l c m M s M 3 0 m c X V v d D t d L C Z x d W 9 0 O 0 N v b H V t b k N v d W 5 0 J n F 1 b 3 Q 7 O j Q s J n F 1 b 3 Q 7 S 2 V 5 Q 2 9 s d W 1 u T m F t Z X M m c X V v d D s 6 W 1 0 s J n F 1 b 3 Q 7 Q 2 9 s d W 1 u S W R l b n R p d G l l c y Z x d W 9 0 O z p b J n F 1 b 3 Q 7 T 2 R i Y y 5 E Y X R h U 2 9 1 c m N l X F w v M S 9 k c 2 4 9 U E l D Q U 5 l d C 9 Q S U N B T m V 0 L 0 F u b n V h b F J l c G 9 y d C 9 U Y W J s Z T Y 2 X z I w M j A u e 3 l l Y X I s M H 0 m c X V v d D s s J n F 1 b 3 Q 7 T 2 R i Y y 5 E Y X R h U 2 9 1 c m N l X F w v M S 9 k c 2 4 9 U E l D Q U 5 l d C 9 Q S U N B T m V 0 L 0 F u b n V h b F J l c G 9 y d C 9 U Y W J s Z T Y 2 X z I w M j A u e 2 R k Z X N 0 a W 5 h d G l v b i w x f S Z x d W 9 0 O y w m c X V v d D t P Z G J j L k R h d G F T b 3 V y Y 2 V c X C 8 x L 2 R z b j 1 Q S U N B T m V 0 L 1 B J Q 0 F O Z X Q v Q W 5 u d W F s U m V w b 3 J 0 L 1 R h Y m x l N j Z f M j A y M C 5 7 Y W R t a X N z a W 9 u L D J 9 J n F 1 b 3 Q 7 L C Z x d W 9 0 O 0 9 k Y m M u R G F 0 Y V N v d X J j Z V x c L z E v Z H N u P V B J Q 0 F O Z X Q v U E l D Q U 5 l d C 9 B b m 5 1 Y W x S Z X B v c n Q v V G F i b G U 2 N l 8 y M D I w L n t w Z X J j L D N 9 J n F 1 b 3 Q 7 X S w m c X V v d D t S Z W x h d G l v b n N o a X B J b m Z v J n F 1 b 3 Q 7 O l t d f S I g L z 4 8 L 1 N 0 Y W J s Z U V u d H J p Z X M + P C 9 J d G V t P j x J d G V t P j x J d G V t T G 9 j Y X R p b 2 4 + P E l 0 Z W 1 U e X B l P k Z v c m 1 1 b G E 8 L 0 l 0 Z W 1 U e X B l P j x J d G V t U G F 0 a D 5 T Z W N 0 a W 9 u M S 9 U Y W J s Z T Y 2 X z I w M j A v U 2 9 1 c m N l P C 9 J d G V t U G F 0 a D 4 8 L 0 l 0 Z W 1 M b 2 N h d G l v b j 4 8 U 3 R h Y m x l R W 5 0 c m l l c y A v P j w v S X R l b T 4 8 S X R l b T 4 8 S X R l b U x v Y 2 F 0 a W 9 u P j x J d G V t V H l w Z T 5 G b 3 J t d W x h P C 9 J d G V t V H l w Z T 4 8 S X R l b V B h d G g + U 2 V j d G l v b j E v V G F i b G U 2 N l 8 y M D I w L 1 B J Q 0 F O Z X R f R G F 0 Y W J h c 2 U 8 L 0 l 0 Z W 1 Q Y X R o P j w v S X R l b U x v Y 2 F 0 a W 9 u P j x T d G F i b G V F b n R y a W V z I C 8 + P C 9 J d G V t P j x J d G V t P j x J d G V t T G 9 j Y X R p b 2 4 + P E l 0 Z W 1 U e X B l P k Z v c m 1 1 b G E 8 L 0 l 0 Z W 1 U e X B l P j x J d G V t U G F 0 a D 5 T Z W N 0 a W 9 u M S 9 U Y W J s Z T Y 2 X z I w M j A v Q W 5 u d W F s U m V w b 3 J 0 X 1 N j a G V t Y T w v S X R l b V B h d G g + P C 9 J d G V t T G 9 j Y X R p b 2 4 + P F N 0 Y W J s Z U V u d H J p Z X M g L z 4 8 L 0 l 0 Z W 0 + P E l 0 Z W 0 + P E l 0 Z W 1 M b 2 N h d G l v b j 4 8 S X R l b V R 5 c G U + R m 9 y b X V s Y T w v S X R l b V R 5 c G U + P E l 0 Z W 1 Q Y X R o P l N l Y 3 R p b 2 4 x L 1 R h Y m x l N j Z f M j A y M C 9 U Y W J s Z T Y 2 X z I w M j B f V G F i b G U 8 L 0 l 0 Z W 1 Q Y X R o P j w v S X R l b U x v Y 2 F 0 a W 9 u P j x T d G F i b G V F b n R y a W V z I C 8 + P C 9 J d G V t P j x J d G V t P j x J d G V t T G 9 j Y X R p b 2 4 + P E l 0 Z W 1 U e X B l P k Z v c m 1 1 b G E 8 L 0 l 0 Z W 1 U e X B l P j x J d G V t U G F 0 a D 5 T Z W N 0 a W 9 u M S 9 U Y W J s Z T Y 1 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1 I i A v P j x F b n R y e S B U e X B l P S J G a W x s R X J y b 3 J D b 2 R l I i B W Y W x 1 Z T 0 i c 1 V u a 2 5 v d 2 4 i I C 8 + P E V u d H J 5 I F R 5 c G U 9 I k Z p b G x F c n J v c k N v d W 5 0 I i B W Y W x 1 Z T 0 i b D A i I C 8 + P E V u d H J 5 I F R 5 c G U 9 I k Z p b G x M Y X N 0 V X B k Y X R l Z C I g V m F s d W U 9 I m Q y M D I w L T E y L T A 3 V D E x O j E 4 O j A y L j Q 1 M T c w N T J a I i A v P j x F b n R y e S B U e X B l P S J G a W x s Q 2 9 s d W 1 u V H l w Z X M i I F Z h b H V l P S J z R E F J R k F n V U N C U U l G Q l F V R i I g L z 4 8 R W 5 0 c n k g V H l w Z T 0 i R m l s b E N v b H V t b k 5 h b W V z I i B W Y W x 1 Z T 0 i c 1 s m c X V v d D t k a W F n Z 3 J v d X A m c X V v d D s s J n F 1 b 3 Q 7 Y W R t a X N z a W 9 u c z A m c X V v d D s s J n F 1 b 3 Q 7 c G V y Y 2 F k b W l z c 2 l v b n M w J n F 1 b 3 Q 7 L C Z x d W 9 0 O 2 F k b W l z c 2 l v b n M x J n F 1 b 3 Q 7 L C Z x d W 9 0 O 3 B l c m N h Z G 1 p c 3 N p b 2 5 z M S Z x d W 9 0 O y w m c X V v d D t h Z G 1 p c 3 N p b 2 5 z M i Z x d W 9 0 O y w m c X V v d D t w Z X J j Y W R t a X N z a W 9 u c z I m c X V v d D s s J n F 1 b 3 Q 7 Y W R t a X N z a W 9 u c z M m c X V v d D s s J n F 1 b 3 Q 7 c G V y Y 2 F k b W l z c 2 l v b n M z J n F 1 b 3 Q 7 L C Z x d W 9 0 O 3 R v d G F s J n F 1 b 3 Q 7 L C Z x d W 9 0 O 3 B l c m N 0 b 3 R h b C Z x d W 9 0 O y w m c X V v d D t k Z W 5 v b S 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L 1 B J Q 0 F O Z X Q v Q W 5 u d W F s U m V w b 3 J 0 L 1 R h Y m x l N j V f M j A y M C 5 7 Z G l h Z 2 d y b 3 V w L D B 9 J n F 1 b 3 Q 7 L C Z x d W 9 0 O 0 9 k Y m M u R G F 0 Y V N v d X J j Z V x c L z E v Z H N u P V B J Q 0 F O Z X Q v U E l D Q U 5 l d C 9 B b m 5 1 Y W x S Z X B v c n Q v V G F i b G U 2 N V 8 y M D I w L n t h Z G 1 p c 3 N p b 2 5 z M C w x f S Z x d W 9 0 O y w m c X V v d D t P Z G J j L k R h d G F T b 3 V y Y 2 V c X C 8 x L 2 R z b j 1 Q S U N B T m V 0 L 1 B J Q 0 F O Z X Q v Q W 5 u d W F s U m V w b 3 J 0 L 1 R h Y m x l N j V f M j A y M C 5 7 c G V y Y 2 F k b W l z c 2 l v b n M w L D J 9 J n F 1 b 3 Q 7 L C Z x d W 9 0 O 0 9 k Y m M u R G F 0 Y V N v d X J j Z V x c L z E v Z H N u P V B J Q 0 F O Z X Q v U E l D Q U 5 l d C 9 B b m 5 1 Y W x S Z X B v c n Q v V G F i b G U 2 N V 8 y M D I w L n t h Z G 1 p c 3 N p b 2 5 z M S w z f S Z x d W 9 0 O y w m c X V v d D t P Z G J j L k R h d G F T b 3 V y Y 2 V c X C 8 x L 2 R z b j 1 Q S U N B T m V 0 L 1 B J Q 0 F O Z X Q v Q W 5 u d W F s U m V w b 3 J 0 L 1 R h Y m x l N j V f M j A y M C 5 7 c G V y Y 2 F k b W l z c 2 l v b n M x L D R 9 J n F 1 b 3 Q 7 L C Z x d W 9 0 O 0 9 k Y m M u R G F 0 Y V N v d X J j Z V x c L z E v Z H N u P V B J Q 0 F O Z X Q v U E l D Q U 5 l d C 9 B b m 5 1 Y W x S Z X B v c n Q v V G F i b G U 2 N V 8 y M D I w L n t h Z G 1 p c 3 N p b 2 5 z M i w 1 f S Z x d W 9 0 O y w m c X V v d D t P Z G J j L k R h d G F T b 3 V y Y 2 V c X C 8 x L 2 R z b j 1 Q S U N B T m V 0 L 1 B J Q 0 F O Z X Q v Q W 5 u d W F s U m V w b 3 J 0 L 1 R h Y m x l N j V f M j A y M C 5 7 c G V y Y 2 F k b W l z c 2 l v b n M y L D Z 9 J n F 1 b 3 Q 7 L C Z x d W 9 0 O 0 9 k Y m M u R G F 0 Y V N v d X J j Z V x c L z E v Z H N u P V B J Q 0 F O Z X Q v U E l D Q U 5 l d C 9 B b m 5 1 Y W x S Z X B v c n Q v V G F i b G U 2 N V 8 y M D I w L n t h Z G 1 p c 3 N p b 2 5 z M y w 3 f S Z x d W 9 0 O y w m c X V v d D t P Z G J j L k R h d G F T b 3 V y Y 2 V c X C 8 x L 2 R z b j 1 Q S U N B T m V 0 L 1 B J Q 0 F O Z X Q v Q W 5 u d W F s U m V w b 3 J 0 L 1 R h Y m x l N j V f M j A y M C 5 7 c G V y Y 2 F k b W l z c 2 l v b n M z L D h 9 J n F 1 b 3 Q 7 L C Z x d W 9 0 O 0 9 k Y m M u R G F 0 Y V N v d X J j Z V x c L z E v Z H N u P V B J Q 0 F O Z X Q v U E l D Q U 5 l d C 9 B b m 5 1 Y W x S Z X B v c n Q v V G F i b G U 2 N V 8 y M D I w L n t 0 b 3 R h b C w 5 f S Z x d W 9 0 O y w m c X V v d D t P Z G J j L k R h d G F T b 3 V y Y 2 V c X C 8 x L 2 R z b j 1 Q S U N B T m V 0 L 1 B J Q 0 F O Z X Q v Q W 5 u d W F s U m V w b 3 J 0 L 1 R h Y m x l N j V f M j A y M C 5 7 c G V y Y 3 R v d G F s L D E w f S Z x d W 9 0 O y w m c X V v d D t P Z G J j L k R h d G F T b 3 V y Y 2 V c X C 8 x L 2 R z b j 1 Q S U N B T m V 0 L 1 B J Q 0 F O Z X Q v Q W 5 u d W F s U m V w b 3 J 0 L 1 R h Y m x l N j V f M j A y M C 5 7 Z G V u b 2 0 s M T F 9 J n F 1 b 3 Q 7 X S w m c X V v d D t D b 2 x 1 b W 5 D b 3 V u d C Z x d W 9 0 O z o x M i w m c X V v d D t L Z X l D b 2 x 1 b W 5 O Y W 1 l c y Z x d W 9 0 O z p b X S w m c X V v d D t D b 2 x 1 b W 5 J Z G V u d G l 0 a W V z J n F 1 b 3 Q 7 O l s m c X V v d D t P Z G J j L k R h d G F T b 3 V y Y 2 V c X C 8 x L 2 R z b j 1 Q S U N B T m V 0 L 1 B J Q 0 F O Z X Q v Q W 5 u d W F s U m V w b 3 J 0 L 1 R h Y m x l N j V f M j A y M C 5 7 Z G l h Z 2 d y b 3 V w L D B 9 J n F 1 b 3 Q 7 L C Z x d W 9 0 O 0 9 k Y m M u R G F 0 Y V N v d X J j Z V x c L z E v Z H N u P V B J Q 0 F O Z X Q v U E l D Q U 5 l d C 9 B b m 5 1 Y W x S Z X B v c n Q v V G F i b G U 2 N V 8 y M D I w L n t h Z G 1 p c 3 N p b 2 5 z M C w x f S Z x d W 9 0 O y w m c X V v d D t P Z G J j L k R h d G F T b 3 V y Y 2 V c X C 8 x L 2 R z b j 1 Q S U N B T m V 0 L 1 B J Q 0 F O Z X Q v Q W 5 u d W F s U m V w b 3 J 0 L 1 R h Y m x l N j V f M j A y M C 5 7 c G V y Y 2 F k b W l z c 2 l v b n M w L D J 9 J n F 1 b 3 Q 7 L C Z x d W 9 0 O 0 9 k Y m M u R G F 0 Y V N v d X J j Z V x c L z E v Z H N u P V B J Q 0 F O Z X Q v U E l D Q U 5 l d C 9 B b m 5 1 Y W x S Z X B v c n Q v V G F i b G U 2 N V 8 y M D I w L n t h Z G 1 p c 3 N p b 2 5 z M S w z f S Z x d W 9 0 O y w m c X V v d D t P Z G J j L k R h d G F T b 3 V y Y 2 V c X C 8 x L 2 R z b j 1 Q S U N B T m V 0 L 1 B J Q 0 F O Z X Q v Q W 5 u d W F s U m V w b 3 J 0 L 1 R h Y m x l N j V f M j A y M C 5 7 c G V y Y 2 F k b W l z c 2 l v b n M x L D R 9 J n F 1 b 3 Q 7 L C Z x d W 9 0 O 0 9 k Y m M u R G F 0 Y V N v d X J j Z V x c L z E v Z H N u P V B J Q 0 F O Z X Q v U E l D Q U 5 l d C 9 B b m 5 1 Y W x S Z X B v c n Q v V G F i b G U 2 N V 8 y M D I w L n t h Z G 1 p c 3 N p b 2 5 z M i w 1 f S Z x d W 9 0 O y w m c X V v d D t P Z G J j L k R h d G F T b 3 V y Y 2 V c X C 8 x L 2 R z b j 1 Q S U N B T m V 0 L 1 B J Q 0 F O Z X Q v Q W 5 u d W F s U m V w b 3 J 0 L 1 R h Y m x l N j V f M j A y M C 5 7 c G V y Y 2 F k b W l z c 2 l v b n M y L D Z 9 J n F 1 b 3 Q 7 L C Z x d W 9 0 O 0 9 k Y m M u R G F 0 Y V N v d X J j Z V x c L z E v Z H N u P V B J Q 0 F O Z X Q v U E l D Q U 5 l d C 9 B b m 5 1 Y W x S Z X B v c n Q v V G F i b G U 2 N V 8 y M D I w L n t h Z G 1 p c 3 N p b 2 5 z M y w 3 f S Z x d W 9 0 O y w m c X V v d D t P Z G J j L k R h d G F T b 3 V y Y 2 V c X C 8 x L 2 R z b j 1 Q S U N B T m V 0 L 1 B J Q 0 F O Z X Q v Q W 5 u d W F s U m V w b 3 J 0 L 1 R h Y m x l N j V f M j A y M C 5 7 c G V y Y 2 F k b W l z c 2 l v b n M z L D h 9 J n F 1 b 3 Q 7 L C Z x d W 9 0 O 0 9 k Y m M u R G F 0 Y V N v d X J j Z V x c L z E v Z H N u P V B J Q 0 F O Z X Q v U E l D Q U 5 l d C 9 B b m 5 1 Y W x S Z X B v c n Q v V G F i b G U 2 N V 8 y M D I w L n t 0 b 3 R h b C w 5 f S Z x d W 9 0 O y w m c X V v d D t P Z G J j L k R h d G F T b 3 V y Y 2 V c X C 8 x L 2 R z b j 1 Q S U N B T m V 0 L 1 B J Q 0 F O Z X Q v Q W 5 u d W F s U m V w b 3 J 0 L 1 R h Y m x l N j V f M j A y M C 5 7 c G V y Y 3 R v d G F s L D E w f S Z x d W 9 0 O y w m c X V v d D t P Z G J j L k R h d G F T b 3 V y Y 2 V c X C 8 x L 2 R z b j 1 Q S U N B T m V 0 L 1 B J Q 0 F O Z X Q v Q W 5 u d W F s U m V w b 3 J 0 L 1 R h Y m x l N j V f M j A y M C 5 7 Z G V u b 2 0 s M T F 9 J n F 1 b 3 Q 7 X S w m c X V v d D t S Z W x h d G l v b n N o a X B J b m Z v J n F 1 b 3 Q 7 O l t d f S I g L z 4 8 L 1 N 0 Y W J s Z U V u d H J p Z X M + P C 9 J d G V t P j x J d G V t P j x J d G V t T G 9 j Y X R p b 2 4 + P E l 0 Z W 1 U e X B l P k Z v c m 1 1 b G E 8 L 0 l 0 Z W 1 U e X B l P j x J d G V t U G F 0 a D 5 T Z W N 0 a W 9 u M S 9 U Y W J s Z T Y 1 X z I w M j A v U 2 9 1 c m N l P C 9 J d G V t U G F 0 a D 4 8 L 0 l 0 Z W 1 M b 2 N h d G l v b j 4 8 U 3 R h Y m x l R W 5 0 c m l l c y A v P j w v S X R l b T 4 8 S X R l b T 4 8 S X R l b U x v Y 2 F 0 a W 9 u P j x J d G V t V H l w Z T 5 G b 3 J t d W x h P C 9 J d G V t V H l w Z T 4 8 S X R l b V B h d G g + U 2 V j d G l v b j E v V G F i b G U 2 N V 8 y M D I w L 1 B J Q 0 F O Z X R f R G F 0 Y W J h c 2 U 8 L 0 l 0 Z W 1 Q Y X R o P j w v S X R l b U x v Y 2 F 0 a W 9 u P j x T d G F i b G V F b n R y a W V z I C 8 + P C 9 J d G V t P j x J d G V t P j x J d G V t T G 9 j Y X R p b 2 4 + P E l 0 Z W 1 U e X B l P k Z v c m 1 1 b G E 8 L 0 l 0 Z W 1 U e X B l P j x J d G V t U G F 0 a D 5 T Z W N 0 a W 9 u M S 9 U Y W J s Z T Y 1 X z I w M j A v Q W 5 u d W F s U m V w b 3 J 0 X 1 N j a G V t Y T w v S X R l b V B h d G g + P C 9 J d G V t T G 9 j Y X R p b 2 4 + P F N 0 Y W J s Z U V u d H J p Z X M g L z 4 8 L 0 l 0 Z W 0 + P E l 0 Z W 0 + P E l 0 Z W 1 M b 2 N h d G l v b j 4 8 S X R l b V R 5 c G U + R m 9 y b X V s Y T w v S X R l b V R 5 c G U + P E l 0 Z W 1 Q Y X R o P l N l Y 3 R p b 2 4 x L 1 R h Y m x l N j V f M j A y M C 9 U Y W J s Z T Y 1 X z I w M j B f V G F i b G U 8 L 0 l 0 Z W 1 Q Y X R o P j w v S X R l b U x v Y 2 F 0 a W 9 u P j x T d G F i b G V F b n R y a W V z I C 8 + P C 9 J d G V t P j x J d G V t P j x J d G V t T G 9 j Y X R p b 2 4 + P E l 0 Z W 1 U e X B l P k Z v c m 1 1 b G E 8 L 0 l 0 Z W 1 U e X B l P j x J d G V t U G F 0 a D 5 T Z W N 0 a W 9 u M S 9 U Y W J s Z T Y 0 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z N S I g L z 4 8 R W 5 0 c n k g V H l w Z T 0 i R m l s b E V y c m 9 y Q 2 9 k Z S I g V m F s d W U 9 I n N V b m t u b 3 d u I i A v P j x F b n R y e S B U e X B l P S J G a W x s R X J y b 3 J D b 3 V u d C I g V m F s d W U 9 I m w w I i A v P j x F b n R y e S B U e X B l P S J G a W x s T G F z d F V w Z G F 0 Z W Q i I F Z h b H V l P S J k M j A y M C 0 x M i 0 w N 1 Q x M T o x O D o w N S 4 z N D A 1 O T c w W i I g L z 4 8 R W 5 0 c n k g V H l w Z T 0 i R m l s b E N v b H V t b l R 5 c G V z I i B W Y W x 1 Z T 0 i c 0 J R d 0 N C U U l G Q W d V Q 0 J R V T 0 i I C 8 + P E V u d H J 5 I F R 5 c G U 9 I k Z p b G x D b 2 x 1 b W 5 O Y W 1 l c y I g V m F s d W U 9 I n N b J n F 1 b 3 Q 7 e W V h c i Z x d W 9 0 O y w m c X V v d D t k a W F n Z 3 J v d X A m c X V v d D s s J n F 1 b 3 Q 7 Y W R t a X N z a W 9 u c z A m c X V v d D s s J n F 1 b 3 Q 7 c G V y Y 2 F k b W l z c 2 l v b n M w J n F 1 b 3 Q 7 L C Z x d W 9 0 O 2 F k b W l z c 2 l v b n M x J n F 1 b 3 Q 7 L C Z x d W 9 0 O 3 B l c m N h Z G 1 p c 3 N p b 2 5 z M S Z x d W 9 0 O y w m c X V v d D t h Z G 1 p c 3 N p b 2 5 z M i Z x d W 9 0 O y w m c X V v d D t w Z X J j Y W R t a X N z a W 9 u c z I m c X V v d D s s J n F 1 b 3 Q 7 Y W R t a X N z a W 9 u c z M m c X V v d D s s J n F 1 b 3 Q 7 c G V y Y 2 F k b W l z c 2 l v b n M z J n F 1 b 3 Q 7 L C Z x d W 9 0 O 3 R v d G F s 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V G F i b G U 2 N F 8 y M D I w L n t 5 Z W F y L D B 9 J n F 1 b 3 Q 7 L C Z x d W 9 0 O 0 9 k Y m M u R G F 0 Y V N v d X J j Z V x c L z E v Z H N u P V B J Q 0 F O Z X Q v U E l D Q U 5 l d C 9 B b m 5 1 Y W x S Z X B v c n Q v V G F i b G U 2 N F 8 y M D I w L n t k a W F n Z 3 J v d X A s M X 0 m c X V v d D s s J n F 1 b 3 Q 7 T 2 R i Y y 5 E Y X R h U 2 9 1 c m N l X F w v M S 9 k c 2 4 9 U E l D Q U 5 l d C 9 Q S U N B T m V 0 L 0 F u b n V h b F J l c G 9 y d C 9 U Y W J s Z T Y 0 X z I w M j A u e 2 F k b W l z c 2 l v b n M w L D J 9 J n F 1 b 3 Q 7 L C Z x d W 9 0 O 0 9 k Y m M u R G F 0 Y V N v d X J j Z V x c L z E v Z H N u P V B J Q 0 F O Z X Q v U E l D Q U 5 l d C 9 B b m 5 1 Y W x S Z X B v c n Q v V G F i b G U 2 N F 8 y M D I w L n t w Z X J j Y W R t a X N z a W 9 u c z A s M 3 0 m c X V v d D s s J n F 1 b 3 Q 7 T 2 R i Y y 5 E Y X R h U 2 9 1 c m N l X F w v M S 9 k c 2 4 9 U E l D Q U 5 l d C 9 Q S U N B T m V 0 L 0 F u b n V h b F J l c G 9 y d C 9 U Y W J s Z T Y 0 X z I w M j A u e 2 F k b W l z c 2 l v b n M x L D R 9 J n F 1 b 3 Q 7 L C Z x d W 9 0 O 0 9 k Y m M u R G F 0 Y V N v d X J j Z V x c L z E v Z H N u P V B J Q 0 F O Z X Q v U E l D Q U 5 l d C 9 B b m 5 1 Y W x S Z X B v c n Q v V G F i b G U 2 N F 8 y M D I w L n t w Z X J j Y W R t a X N z a W 9 u c z E s N X 0 m c X V v d D s s J n F 1 b 3 Q 7 T 2 R i Y y 5 E Y X R h U 2 9 1 c m N l X F w v M S 9 k c 2 4 9 U E l D Q U 5 l d C 9 Q S U N B T m V 0 L 0 F u b n V h b F J l c G 9 y d C 9 U Y W J s Z T Y 0 X z I w M j A u e 2 F k b W l z c 2 l v b n M y L D Z 9 J n F 1 b 3 Q 7 L C Z x d W 9 0 O 0 9 k Y m M u R G F 0 Y V N v d X J j Z V x c L z E v Z H N u P V B J Q 0 F O Z X Q v U E l D Q U 5 l d C 9 B b m 5 1 Y W x S Z X B v c n Q v V G F i b G U 2 N F 8 y M D I w L n t w Z X J j Y W R t a X N z a W 9 u c z I s N 3 0 m c X V v d D s s J n F 1 b 3 Q 7 T 2 R i Y y 5 E Y X R h U 2 9 1 c m N l X F w v M S 9 k c 2 4 9 U E l D Q U 5 l d C 9 Q S U N B T m V 0 L 0 F u b n V h b F J l c G 9 y d C 9 U Y W J s Z T Y 0 X z I w M j A u e 2 F k b W l z c 2 l v b n M z L D h 9 J n F 1 b 3 Q 7 L C Z x d W 9 0 O 0 9 k Y m M u R G F 0 Y V N v d X J j Z V x c L z E v Z H N u P V B J Q 0 F O Z X Q v U E l D Q U 5 l d C 9 B b m 5 1 Y W x S Z X B v c n Q v V G F i b G U 2 N F 8 y M D I w L n t w Z X J j Y W R t a X N z a W 9 u c z M s O X 0 m c X V v d D s s J n F 1 b 3 Q 7 T 2 R i Y y 5 E Y X R h U 2 9 1 c m N l X F w v M S 9 k c 2 4 9 U E l D Q U 5 l d C 9 Q S U N B T m V 0 L 0 F u b n V h b F J l c G 9 y d C 9 U Y W J s Z T Y 0 X z I w M j A u e 3 R v d G F s L D E w f S Z x d W 9 0 O 1 0 s J n F 1 b 3 Q 7 Q 2 9 s d W 1 u Q 2 9 1 b n Q m c X V v d D s 6 M T E s J n F 1 b 3 Q 7 S 2 V 5 Q 2 9 s d W 1 u T m F t Z X M m c X V v d D s 6 W 1 0 s J n F 1 b 3 Q 7 Q 2 9 s d W 1 u S W R l b n R p d G l l c y Z x d W 9 0 O z p b J n F 1 b 3 Q 7 T 2 R i Y y 5 E Y X R h U 2 9 1 c m N l X F w v M S 9 k c 2 4 9 U E l D Q U 5 l d C 9 Q S U N B T m V 0 L 0 F u b n V h b F J l c G 9 y d C 9 U Y W J s Z T Y 0 X z I w M j A u e 3 l l Y X I s M H 0 m c X V v d D s s J n F 1 b 3 Q 7 T 2 R i Y y 5 E Y X R h U 2 9 1 c m N l X F w v M S 9 k c 2 4 9 U E l D Q U 5 l d C 9 Q S U N B T m V 0 L 0 F u b n V h b F J l c G 9 y d C 9 U Y W J s Z T Y 0 X z I w M j A u e 2 R p Y W d n c m 9 1 c C w x f S Z x d W 9 0 O y w m c X V v d D t P Z G J j L k R h d G F T b 3 V y Y 2 V c X C 8 x L 2 R z b j 1 Q S U N B T m V 0 L 1 B J Q 0 F O Z X Q v Q W 5 u d W F s U m V w b 3 J 0 L 1 R h Y m x l N j R f M j A y M C 5 7 Y W R t a X N z a W 9 u c z A s M n 0 m c X V v d D s s J n F 1 b 3 Q 7 T 2 R i Y y 5 E Y X R h U 2 9 1 c m N l X F w v M S 9 k c 2 4 9 U E l D Q U 5 l d C 9 Q S U N B T m V 0 L 0 F u b n V h b F J l c G 9 y d C 9 U Y W J s Z T Y 0 X z I w M j A u e 3 B l c m N h Z G 1 p c 3 N p b 2 5 z M C w z f S Z x d W 9 0 O y w m c X V v d D t P Z G J j L k R h d G F T b 3 V y Y 2 V c X C 8 x L 2 R z b j 1 Q S U N B T m V 0 L 1 B J Q 0 F O Z X Q v Q W 5 u d W F s U m V w b 3 J 0 L 1 R h Y m x l N j R f M j A y M C 5 7 Y W R t a X N z a W 9 u c z E s N H 0 m c X V v d D s s J n F 1 b 3 Q 7 T 2 R i Y y 5 E Y X R h U 2 9 1 c m N l X F w v M S 9 k c 2 4 9 U E l D Q U 5 l d C 9 Q S U N B T m V 0 L 0 F u b n V h b F J l c G 9 y d C 9 U Y W J s Z T Y 0 X z I w M j A u e 3 B l c m N h Z G 1 p c 3 N p b 2 5 z M S w 1 f S Z x d W 9 0 O y w m c X V v d D t P Z G J j L k R h d G F T b 3 V y Y 2 V c X C 8 x L 2 R z b j 1 Q S U N B T m V 0 L 1 B J Q 0 F O Z X Q v Q W 5 u d W F s U m V w b 3 J 0 L 1 R h Y m x l N j R f M j A y M C 5 7 Y W R t a X N z a W 9 u c z I s N n 0 m c X V v d D s s J n F 1 b 3 Q 7 T 2 R i Y y 5 E Y X R h U 2 9 1 c m N l X F w v M S 9 k c 2 4 9 U E l D Q U 5 l d C 9 Q S U N B T m V 0 L 0 F u b n V h b F J l c G 9 y d C 9 U Y W J s Z T Y 0 X z I w M j A u e 3 B l c m N h Z G 1 p c 3 N p b 2 5 z M i w 3 f S Z x d W 9 0 O y w m c X V v d D t P Z G J j L k R h d G F T b 3 V y Y 2 V c X C 8 x L 2 R z b j 1 Q S U N B T m V 0 L 1 B J Q 0 F O Z X Q v Q W 5 u d W F s U m V w b 3 J 0 L 1 R h Y m x l N j R f M j A y M C 5 7 Y W R t a X N z a W 9 u c z M s O H 0 m c X V v d D s s J n F 1 b 3 Q 7 T 2 R i Y y 5 E Y X R h U 2 9 1 c m N l X F w v M S 9 k c 2 4 9 U E l D Q U 5 l d C 9 Q S U N B T m V 0 L 0 F u b n V h b F J l c G 9 y d C 9 U Y W J s Z T Y 0 X z I w M j A u e 3 B l c m N h Z G 1 p c 3 N p b 2 5 z M y w 5 f S Z x d W 9 0 O y w m c X V v d D t P Z G J j L k R h d G F T b 3 V y Y 2 V c X C 8 x L 2 R z b j 1 Q S U N B T m V 0 L 1 B J Q 0 F O Z X Q v Q W 5 u d W F s U m V w b 3 J 0 L 1 R h Y m x l N j R f M j A y M C 5 7 d G 9 0 Y W w s M T B 9 J n F 1 b 3 Q 7 X S w m c X V v d D t S Z W x h d G l v b n N o a X B J b m Z v J n F 1 b 3 Q 7 O l t d f S I g L z 4 8 L 1 N 0 Y W J s Z U V u d H J p Z X M + P C 9 J d G V t P j x J d G V t P j x J d G V t T G 9 j Y X R p b 2 4 + P E l 0 Z W 1 U e X B l P k Z v c m 1 1 b G E 8 L 0 l 0 Z W 1 U e X B l P j x J d G V t U G F 0 a D 5 T Z W N 0 a W 9 u M S 9 U Y W J s Z T Y 0 X z I w M j A v U 2 9 1 c m N l P C 9 J d G V t U G F 0 a D 4 8 L 0 l 0 Z W 1 M b 2 N h d G l v b j 4 8 U 3 R h Y m x l R W 5 0 c m l l c y A v P j w v S X R l b T 4 8 S X R l b T 4 8 S X R l b U x v Y 2 F 0 a W 9 u P j x J d G V t V H l w Z T 5 G b 3 J t d W x h P C 9 J d G V t V H l w Z T 4 8 S X R l b V B h d G g + U 2 V j d G l v b j E v V G F i b G U 2 N F 8 y M D I w L 1 B J Q 0 F O Z X R f R G F 0 Y W J h c 2 U 8 L 0 l 0 Z W 1 Q Y X R o P j w v S X R l b U x v Y 2 F 0 a W 9 u P j x T d G F i b G V F b n R y a W V z I C 8 + P C 9 J d G V t P j x J d G V t P j x J d G V t T G 9 j Y X R p b 2 4 + P E l 0 Z W 1 U e X B l P k Z v c m 1 1 b G E 8 L 0 l 0 Z W 1 U e X B l P j x J d G V t U G F 0 a D 5 T Z W N 0 a W 9 u M S 9 U Y W J s Z T Y 0 X z I w M j A v Q W 5 u d W F s U m V w b 3 J 0 X 1 N j a G V t Y T w v S X R l b V B h d G g + P C 9 J d G V t T G 9 j Y X R p b 2 4 + P F N 0 Y W J s Z U V u d H J p Z X M g L z 4 8 L 0 l 0 Z W 0 + P E l 0 Z W 0 + P E l 0 Z W 1 M b 2 N h d G l v b j 4 8 S X R l b V R 5 c G U + R m 9 y b X V s Y T w v S X R l b V R 5 c G U + P E l 0 Z W 1 Q Y X R o P l N l Y 3 R p b 2 4 x L 1 R h Y m x l N j R f M j A y M C 9 U Y W J s Z T Y 0 X z I w M j B f V G F i b G U 8 L 0 l 0 Z W 1 Q Y X R o P j w v S X R l b U x v Y 2 F 0 a W 9 u P j x T d G F i b G V F b n R y a W V z I C 8 + P C 9 J d G V t P j x J d G V t P j x J d G V t T G 9 j Y X R p b 2 4 + P E l 0 Z W 1 U e X B l P k Z v c m 1 1 b G E 8 L 0 l 0 Z W 1 U e X B l P j x J d G V t U G F 0 a D 5 T Z W N 0 a W 9 u M S 9 U Y W J s Z T Y z 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z N i I g L z 4 8 R W 5 0 c n k g V H l w Z T 0 i R m l s b E V y c m 9 y Q 2 9 k Z S I g V m F s d W U 9 I n N V b m t u b 3 d u I i A v P j x F b n R y e S B U e X B l P S J G a W x s R X J y b 3 J D b 3 V u d C I g V m F s d W U 9 I m w w I i A v P j x F b n R y e S B U e X B l P S J G a W x s T G F z d F V w Z G F 0 Z W Q i I F Z h b H V l P S J k M j A y M C 0 x M i 0 w N 1 Q x M T o x O D o w O C 4 z N T g 5 O D U x W i I g L z 4 8 R W 5 0 c n k g V H l w Z T 0 i R m l s b E N v b H V t b l R 5 c G V z I i B W Y W x 1 Z T 0 i c 0 J R V U N C U U l G Q W d V Q 0 J R V T 0 i I C 8 + P E V u d H J 5 I F R 5 c G U 9 I k Z p b G x D b 2 x 1 b W 5 O Y W 1 l c y I g V m F s d W U 9 I n N b J n F 1 b 3 Q 7 e W V h c i Z x d W 9 0 O y w m c X V v d D t h Z G 1 v b n R o J n F 1 b 3 Q 7 L C Z x d W 9 0 O 2 F k b W l z c 2 l v b n M w J n F 1 b 3 Q 7 L C Z x d W 9 0 O 3 B l c m N h Z G 1 p c 3 N p b 2 5 z M C Z x d W 9 0 O y w m c X V v d D t h Z G 1 p c 3 N p b 2 5 z M S Z x d W 9 0 O y w m c X V v d D t w Z X J j Y W R t a X N z a W 9 u c z E m c X V v d D s s J n F 1 b 3 Q 7 Y W R t a X N z a W 9 u c z I m c X V v d D s s J n F 1 b 3 Q 7 c G V y Y 2 F k b W l z c 2 l v b n M y J n F 1 b 3 Q 7 L C Z x d W 9 0 O 2 F k b W l z c 2 l v b n M z J n F 1 b 3 Q 7 L C Z x d W 9 0 O 3 B l c m N h Z G 1 p c 3 N p b 2 5 z M y Z x d W 9 0 O y w m c X V v d D t 0 b 3 R h b C 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1 R h Y m x l N j N f M j A y M C 5 7 e W V h c i w w f S Z x d W 9 0 O y w m c X V v d D t P Z G J j L k R h d G F T b 3 V y Y 2 V c X C 8 x L 2 R z b j 1 Q S U N B T m V 0 L 1 B J Q 0 F O Z X Q v Q W 5 u d W F s U m V w b 3 J 0 L 1 R h Y m x l N j N f M j A y M C 5 7 Y W R t b 2 5 0 a C w x f S Z x d W 9 0 O y w m c X V v d D t P Z G J j L k R h d G F T b 3 V y Y 2 V c X C 8 x L 2 R z b j 1 Q S U N B T m V 0 L 1 B J Q 0 F O Z X Q v Q W 5 u d W F s U m V w b 3 J 0 L 1 R h Y m x l N j N f M j A y M C 5 7 Y W R t a X N z a W 9 u c z A s M n 0 m c X V v d D s s J n F 1 b 3 Q 7 T 2 R i Y y 5 E Y X R h U 2 9 1 c m N l X F w v M S 9 k c 2 4 9 U E l D Q U 5 l d C 9 Q S U N B T m V 0 L 0 F u b n V h b F J l c G 9 y d C 9 U Y W J s Z T Y z X z I w M j A u e 3 B l c m N h Z G 1 p c 3 N p b 2 5 z M C w z f S Z x d W 9 0 O y w m c X V v d D t P Z G J j L k R h d G F T b 3 V y Y 2 V c X C 8 x L 2 R z b j 1 Q S U N B T m V 0 L 1 B J Q 0 F O Z X Q v Q W 5 u d W F s U m V w b 3 J 0 L 1 R h Y m x l N j N f M j A y M C 5 7 Y W R t a X N z a W 9 u c z E s N H 0 m c X V v d D s s J n F 1 b 3 Q 7 T 2 R i Y y 5 E Y X R h U 2 9 1 c m N l X F w v M S 9 k c 2 4 9 U E l D Q U 5 l d C 9 Q S U N B T m V 0 L 0 F u b n V h b F J l c G 9 y d C 9 U Y W J s Z T Y z X z I w M j A u e 3 B l c m N h Z G 1 p c 3 N p b 2 5 z M S w 1 f S Z x d W 9 0 O y w m c X V v d D t P Z G J j L k R h d G F T b 3 V y Y 2 V c X C 8 x L 2 R z b j 1 Q S U N B T m V 0 L 1 B J Q 0 F O Z X Q v Q W 5 u d W F s U m V w b 3 J 0 L 1 R h Y m x l N j N f M j A y M C 5 7 Y W R t a X N z a W 9 u c z I s N n 0 m c X V v d D s s J n F 1 b 3 Q 7 T 2 R i Y y 5 E Y X R h U 2 9 1 c m N l X F w v M S 9 k c 2 4 9 U E l D Q U 5 l d C 9 Q S U N B T m V 0 L 0 F u b n V h b F J l c G 9 y d C 9 U Y W J s Z T Y z X z I w M j A u e 3 B l c m N h Z G 1 p c 3 N p b 2 5 z M i w 3 f S Z x d W 9 0 O y w m c X V v d D t P Z G J j L k R h d G F T b 3 V y Y 2 V c X C 8 x L 2 R z b j 1 Q S U N B T m V 0 L 1 B J Q 0 F O Z X Q v Q W 5 u d W F s U m V w b 3 J 0 L 1 R h Y m x l N j N f M j A y M C 5 7 Y W R t a X N z a W 9 u c z M s O H 0 m c X V v d D s s J n F 1 b 3 Q 7 T 2 R i Y y 5 E Y X R h U 2 9 1 c m N l X F w v M S 9 k c 2 4 9 U E l D Q U 5 l d C 9 Q S U N B T m V 0 L 0 F u b n V h b F J l c G 9 y d C 9 U Y W J s Z T Y z X z I w M j A u e 3 B l c m N h Z G 1 p c 3 N p b 2 5 z M y w 5 f S Z x d W 9 0 O y w m c X V v d D t P Z G J j L k R h d G F T b 3 V y Y 2 V c X C 8 x L 2 R z b j 1 Q S U N B T m V 0 L 1 B J Q 0 F O Z X Q v Q W 5 u d W F s U m V w b 3 J 0 L 1 R h Y m x l N j N f M j A y M C 5 7 d G 9 0 Y W w s M T B 9 J n F 1 b 3 Q 7 X S w m c X V v d D t D b 2 x 1 b W 5 D b 3 V u d C Z x d W 9 0 O z o x M S w m c X V v d D t L Z X l D b 2 x 1 b W 5 O Y W 1 l c y Z x d W 9 0 O z p b X S w m c X V v d D t D b 2 x 1 b W 5 J Z G V u d G l 0 a W V z J n F 1 b 3 Q 7 O l s m c X V v d D t P Z G J j L k R h d G F T b 3 V y Y 2 V c X C 8 x L 2 R z b j 1 Q S U N B T m V 0 L 1 B J Q 0 F O Z X Q v Q W 5 u d W F s U m V w b 3 J 0 L 1 R h Y m x l N j N f M j A y M C 5 7 e W V h c i w w f S Z x d W 9 0 O y w m c X V v d D t P Z G J j L k R h d G F T b 3 V y Y 2 V c X C 8 x L 2 R z b j 1 Q S U N B T m V 0 L 1 B J Q 0 F O Z X Q v Q W 5 u d W F s U m V w b 3 J 0 L 1 R h Y m x l N j N f M j A y M C 5 7 Y W R t b 2 5 0 a C w x f S Z x d W 9 0 O y w m c X V v d D t P Z G J j L k R h d G F T b 3 V y Y 2 V c X C 8 x L 2 R z b j 1 Q S U N B T m V 0 L 1 B J Q 0 F O Z X Q v Q W 5 u d W F s U m V w b 3 J 0 L 1 R h Y m x l N j N f M j A y M C 5 7 Y W R t a X N z a W 9 u c z A s M n 0 m c X V v d D s s J n F 1 b 3 Q 7 T 2 R i Y y 5 E Y X R h U 2 9 1 c m N l X F w v M S 9 k c 2 4 9 U E l D Q U 5 l d C 9 Q S U N B T m V 0 L 0 F u b n V h b F J l c G 9 y d C 9 U Y W J s Z T Y z X z I w M j A u e 3 B l c m N h Z G 1 p c 3 N p b 2 5 z M C w z f S Z x d W 9 0 O y w m c X V v d D t P Z G J j L k R h d G F T b 3 V y Y 2 V c X C 8 x L 2 R z b j 1 Q S U N B T m V 0 L 1 B J Q 0 F O Z X Q v Q W 5 u d W F s U m V w b 3 J 0 L 1 R h Y m x l N j N f M j A y M C 5 7 Y W R t a X N z a W 9 u c z E s N H 0 m c X V v d D s s J n F 1 b 3 Q 7 T 2 R i Y y 5 E Y X R h U 2 9 1 c m N l X F w v M S 9 k c 2 4 9 U E l D Q U 5 l d C 9 Q S U N B T m V 0 L 0 F u b n V h b F J l c G 9 y d C 9 U Y W J s Z T Y z X z I w M j A u e 3 B l c m N h Z G 1 p c 3 N p b 2 5 z M S w 1 f S Z x d W 9 0 O y w m c X V v d D t P Z G J j L k R h d G F T b 3 V y Y 2 V c X C 8 x L 2 R z b j 1 Q S U N B T m V 0 L 1 B J Q 0 F O Z X Q v Q W 5 u d W F s U m V w b 3 J 0 L 1 R h Y m x l N j N f M j A y M C 5 7 Y W R t a X N z a W 9 u c z I s N n 0 m c X V v d D s s J n F 1 b 3 Q 7 T 2 R i Y y 5 E Y X R h U 2 9 1 c m N l X F w v M S 9 k c 2 4 9 U E l D Q U 5 l d C 9 Q S U N B T m V 0 L 0 F u b n V h b F J l c G 9 y d C 9 U Y W J s Z T Y z X z I w M j A u e 3 B l c m N h Z G 1 p c 3 N p b 2 5 z M i w 3 f S Z x d W 9 0 O y w m c X V v d D t P Z G J j L k R h d G F T b 3 V y Y 2 V c X C 8 x L 2 R z b j 1 Q S U N B T m V 0 L 1 B J Q 0 F O Z X Q v Q W 5 u d W F s U m V w b 3 J 0 L 1 R h Y m x l N j N f M j A y M C 5 7 Y W R t a X N z a W 9 u c z M s O H 0 m c X V v d D s s J n F 1 b 3 Q 7 T 2 R i Y y 5 E Y X R h U 2 9 1 c m N l X F w v M S 9 k c 2 4 9 U E l D Q U 5 l d C 9 Q S U N B T m V 0 L 0 F u b n V h b F J l c G 9 y d C 9 U Y W J s Z T Y z X z I w M j A u e 3 B l c m N h Z G 1 p c 3 N p b 2 5 z M y w 5 f S Z x d W 9 0 O y w m c X V v d D t P Z G J j L k R h d G F T b 3 V y Y 2 V c X C 8 x L 2 R z b j 1 Q S U N B T m V 0 L 1 B J Q 0 F O Z X Q v Q W 5 u d W F s U m V w b 3 J 0 L 1 R h Y m x l N j N f M j A y M C 5 7 d G 9 0 Y W w s M T B 9 J n F 1 b 3 Q 7 X S w m c X V v d D t S Z W x h d G l v b n N o a X B J b m Z v J n F 1 b 3 Q 7 O l t d f S I g L z 4 8 L 1 N 0 Y W J s Z U V u d H J p Z X M + P C 9 J d G V t P j x J d G V t P j x J d G V t T G 9 j Y X R p b 2 4 + P E l 0 Z W 1 U e X B l P k Z v c m 1 1 b G E 8 L 0 l 0 Z W 1 U e X B l P j x J d G V t U G F 0 a D 5 T Z W N 0 a W 9 u M S 9 U Y W J s Z T Y z X z I w M j A v U 2 9 1 c m N l P C 9 J d G V t U G F 0 a D 4 8 L 0 l 0 Z W 1 M b 2 N h d G l v b j 4 8 U 3 R h Y m x l R W 5 0 c m l l c y A v P j w v S X R l b T 4 8 S X R l b T 4 8 S X R l b U x v Y 2 F 0 a W 9 u P j x J d G V t V H l w Z T 5 G b 3 J t d W x h P C 9 J d G V t V H l w Z T 4 8 S X R l b V B h d G g + U 2 V j d G l v b j E v V G F i b G U 2 M 1 8 y M D I w L 1 B J Q 0 F O Z X R f R G F 0 Y W J h c 2 U 8 L 0 l 0 Z W 1 Q Y X R o P j w v S X R l b U x v Y 2 F 0 a W 9 u P j x T d G F i b G V F b n R y a W V z I C 8 + P C 9 J d G V t P j x J d G V t P j x J d G V t T G 9 j Y X R p b 2 4 + P E l 0 Z W 1 U e X B l P k Z v c m 1 1 b G E 8 L 0 l 0 Z W 1 U e X B l P j x J d G V t U G F 0 a D 5 T Z W N 0 a W 9 u M S 9 U Y W J s Z T Y z X z I w M j A v Q W 5 u d W F s U m V w b 3 J 0 X 1 N j a G V t Y T w v S X R l b V B h d G g + P C 9 J d G V t T G 9 j Y X R p b 2 4 + P F N 0 Y W J s Z U V u d H J p Z X M g L z 4 8 L 0 l 0 Z W 0 + P E l 0 Z W 0 + P E l 0 Z W 1 M b 2 N h d G l v b j 4 8 S X R l b V R 5 c G U + R m 9 y b X V s Y T w v S X R l b V R 5 c G U + P E l 0 Z W 1 Q Y X R o P l N l Y 3 R p b 2 4 x L 1 R h Y m x l N j N f M j A y M C 9 U Y W J s Z T Y z X z I w M j B f V G F i b G U 8 L 0 l 0 Z W 1 Q Y X R o P j w v S X R l b U x v Y 2 F 0 a W 9 u P j x T d G F i b G V F b n R y a W V z I C 8 + P C 9 J d G V t P j x J d G V t P j x J d G V t T G 9 j Y X R p b 2 4 + P E l 0 Z W 1 U e X B l P k Z v c m 1 1 b G E 8 L 0 l 0 Z W 1 U e X B l P j x J d G V t U G F 0 a D 5 T Z W N 0 a W 9 u M S 9 U Y W J s Z T Y 3 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z I i A v P j x F b n R y e S B U e X B l P S J G a W x s R X J y b 3 J D b 2 R l I i B W Y W x 1 Z T 0 i c 1 V u a 2 5 v d 2 4 i I C 8 + P E V u d H J 5 I F R 5 c G U 9 I k Z p b G x F c n J v c k N v d W 5 0 I i B W Y W x 1 Z T 0 i b D A i I C 8 + P E V u d H J 5 I F R 5 c G U 9 I k Z p b G x M Y X N 0 V X B k Y X R l Z C I g V m F s d W U 9 I m Q y M D I w L T E y L T A 3 V D E x O j E 4 O j E x L j Q w O D Y 2 M D l a I i A v P j x F b n R y e S B U e X B l P S J G a W x s Q 2 9 s d W 1 u V H l w Z X M i I F Z h b H V l P S J z Q l F J R k J n S U Z C Z 0 l G Q m d J R k J n P T 0 i I C 8 + P E V u d H J 5 I F R 5 c G U 9 I k Z p b G x D b 2 x 1 b W 5 O Y W 1 l c y I g V m F s d W U 9 I n N b J n F 1 b 3 Q 7 e W V h c i Z x d W 9 0 O y w m c X V v d D t u M C Z x d W 9 0 O y w m c X V v d D t t Z W R p Y W 4 w J n F 1 b 3 Q 7 L C Z x d W 9 0 O 3 I w J n F 1 b 3 Q 7 L C Z x d W 9 0 O 2 4 x J n F 1 b 3 Q 7 L C Z x d W 9 0 O 2 1 l Z G l h b j E m c X V v d D s s J n F 1 b 3 Q 7 c j E m c X V v d D s s J n F 1 b 3 Q 7 b j I m c X V v d D s s J n F 1 b 3 Q 7 b W V k a W F u M i Z x d W 9 0 O y w m c X V v d D t y M i Z x d W 9 0 O y w m c X V v d D t u M y Z x d W 9 0 O y w m c X V v d D t t Z W R p Y W 4 z J n F 1 b 3 Q 7 L C Z x d W 9 0 O 3 I z 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0 9 k Y m M u R G F 0 Y V N v d X J j Z V x c L z E v Z H N u P V B J Q 0 F O Z X Q v U E l D Q U 5 l d C 9 B b m 5 1 Y W x S Z X B v c n Q v V G F i b G U 2 N 1 8 y M D I w L n t 5 Z W F y L D B 9 J n F 1 b 3 Q 7 L C Z x d W 9 0 O 0 9 k Y m M u R G F 0 Y V N v d X J j Z V x c L z E v Z H N u P V B J Q 0 F O Z X Q v U E l D Q U 5 l d C 9 B b m 5 1 Y W x S Z X B v c n Q v V G F i b G U 2 N 1 8 y M D I w L n t u M C w x f S Z x d W 9 0 O y w m c X V v d D t P Z G J j L k R h d G F T b 3 V y Y 2 V c X C 8 x L 2 R z b j 1 Q S U N B T m V 0 L 1 B J Q 0 F O Z X Q v Q W 5 u d W F s U m V w b 3 J 0 L 1 R h Y m x l N j d f M j A y M C 5 7 b W V k a W F u M C w y f S Z x d W 9 0 O y w m c X V v d D t P Z G J j L k R h d G F T b 3 V y Y 2 V c X C 8 x L 2 R z b j 1 Q S U N B T m V 0 L 1 B J Q 0 F O Z X Q v Q W 5 u d W F s U m V w b 3 J 0 L 1 R h Y m x l N j d f M j A y M C 5 7 c j A s M 3 0 m c X V v d D s s J n F 1 b 3 Q 7 T 2 R i Y y 5 E Y X R h U 2 9 1 c m N l X F w v M S 9 k c 2 4 9 U E l D Q U 5 l d C 9 Q S U N B T m V 0 L 0 F u b n V h b F J l c G 9 y d C 9 U Y W J s Z T Y 3 X z I w M j A u e 2 4 x L D R 9 J n F 1 b 3 Q 7 L C Z x d W 9 0 O 0 9 k Y m M u R G F 0 Y V N v d X J j Z V x c L z E v Z H N u P V B J Q 0 F O Z X Q v U E l D Q U 5 l d C 9 B b m 5 1 Y W x S Z X B v c n Q v V G F i b G U 2 N 1 8 y M D I w L n t t Z W R p Y W 4 x L D V 9 J n F 1 b 3 Q 7 L C Z x d W 9 0 O 0 9 k Y m M u R G F 0 Y V N v d X J j Z V x c L z E v Z H N u P V B J Q 0 F O Z X Q v U E l D Q U 5 l d C 9 B b m 5 1 Y W x S Z X B v c n Q v V G F i b G U 2 N 1 8 y M D I w L n t y M S w 2 f S Z x d W 9 0 O y w m c X V v d D t P Z G J j L k R h d G F T b 3 V y Y 2 V c X C 8 x L 2 R z b j 1 Q S U N B T m V 0 L 1 B J Q 0 F O Z X Q v Q W 5 u d W F s U m V w b 3 J 0 L 1 R h Y m x l N j d f M j A y M C 5 7 b j I s N 3 0 m c X V v d D s s J n F 1 b 3 Q 7 T 2 R i Y y 5 E Y X R h U 2 9 1 c m N l X F w v M S 9 k c 2 4 9 U E l D Q U 5 l d C 9 Q S U N B T m V 0 L 0 F u b n V h b F J l c G 9 y d C 9 U Y W J s Z T Y 3 X z I w M j A u e 2 1 l Z G l h b j I s O H 0 m c X V v d D s s J n F 1 b 3 Q 7 T 2 R i Y y 5 E Y X R h U 2 9 1 c m N l X F w v M S 9 k c 2 4 9 U E l D Q U 5 l d C 9 Q S U N B T m V 0 L 0 F u b n V h b F J l c G 9 y d C 9 U Y W J s Z T Y 3 X z I w M j A u e 3 I y L D l 9 J n F 1 b 3 Q 7 L C Z x d W 9 0 O 0 9 k Y m M u R G F 0 Y V N v d X J j Z V x c L z E v Z H N u P V B J Q 0 F O Z X Q v U E l D Q U 5 l d C 9 B b m 5 1 Y W x S Z X B v c n Q v V G F i b G U 2 N 1 8 y M D I w L n t u M y w x M H 0 m c X V v d D s s J n F 1 b 3 Q 7 T 2 R i Y y 5 E Y X R h U 2 9 1 c m N l X F w v M S 9 k c 2 4 9 U E l D Q U 5 l d C 9 Q S U N B T m V 0 L 0 F u b n V h b F J l c G 9 y d C 9 U Y W J s Z T Y 3 X z I w M j A u e 2 1 l Z G l h b j M s M T F 9 J n F 1 b 3 Q 7 L C Z x d W 9 0 O 0 9 k Y m M u R G F 0 Y V N v d X J j Z V x c L z E v Z H N u P V B J Q 0 F O Z X Q v U E l D Q U 5 l d C 9 B b m 5 1 Y W x S Z X B v c n Q v V G F i b G U 2 N 1 8 y M D I w L n t y M y w x M n 0 m c X V v d D t d L C Z x d W 9 0 O 0 N v b H V t b k N v d W 5 0 J n F 1 b 3 Q 7 O j E z L C Z x d W 9 0 O 0 t l e U N v b H V t b k 5 h b W V z J n F 1 b 3 Q 7 O l t d L C Z x d W 9 0 O 0 N v b H V t b k l k Z W 5 0 a X R p Z X M m c X V v d D s 6 W y Z x d W 9 0 O 0 9 k Y m M u R G F 0 Y V N v d X J j Z V x c L z E v Z H N u P V B J Q 0 F O Z X Q v U E l D Q U 5 l d C 9 B b m 5 1 Y W x S Z X B v c n Q v V G F i b G U 2 N 1 8 y M D I w L n t 5 Z W F y L D B 9 J n F 1 b 3 Q 7 L C Z x d W 9 0 O 0 9 k Y m M u R G F 0 Y V N v d X J j Z V x c L z E v Z H N u P V B J Q 0 F O Z X Q v U E l D Q U 5 l d C 9 B b m 5 1 Y W x S Z X B v c n Q v V G F i b G U 2 N 1 8 y M D I w L n t u M C w x f S Z x d W 9 0 O y w m c X V v d D t P Z G J j L k R h d G F T b 3 V y Y 2 V c X C 8 x L 2 R z b j 1 Q S U N B T m V 0 L 1 B J Q 0 F O Z X Q v Q W 5 u d W F s U m V w b 3 J 0 L 1 R h Y m x l N j d f M j A y M C 5 7 b W V k a W F u M C w y f S Z x d W 9 0 O y w m c X V v d D t P Z G J j L k R h d G F T b 3 V y Y 2 V c X C 8 x L 2 R z b j 1 Q S U N B T m V 0 L 1 B J Q 0 F O Z X Q v Q W 5 u d W F s U m V w b 3 J 0 L 1 R h Y m x l N j d f M j A y M C 5 7 c j A s M 3 0 m c X V v d D s s J n F 1 b 3 Q 7 T 2 R i Y y 5 E Y X R h U 2 9 1 c m N l X F w v M S 9 k c 2 4 9 U E l D Q U 5 l d C 9 Q S U N B T m V 0 L 0 F u b n V h b F J l c G 9 y d C 9 U Y W J s Z T Y 3 X z I w M j A u e 2 4 x L D R 9 J n F 1 b 3 Q 7 L C Z x d W 9 0 O 0 9 k Y m M u R G F 0 Y V N v d X J j Z V x c L z E v Z H N u P V B J Q 0 F O Z X Q v U E l D Q U 5 l d C 9 B b m 5 1 Y W x S Z X B v c n Q v V G F i b G U 2 N 1 8 y M D I w L n t t Z W R p Y W 4 x L D V 9 J n F 1 b 3 Q 7 L C Z x d W 9 0 O 0 9 k Y m M u R G F 0 Y V N v d X J j Z V x c L z E v Z H N u P V B J Q 0 F O Z X Q v U E l D Q U 5 l d C 9 B b m 5 1 Y W x S Z X B v c n Q v V G F i b G U 2 N 1 8 y M D I w L n t y M S w 2 f S Z x d W 9 0 O y w m c X V v d D t P Z G J j L k R h d G F T b 3 V y Y 2 V c X C 8 x L 2 R z b j 1 Q S U N B T m V 0 L 1 B J Q 0 F O Z X Q v Q W 5 u d W F s U m V w b 3 J 0 L 1 R h Y m x l N j d f M j A y M C 5 7 b j I s N 3 0 m c X V v d D s s J n F 1 b 3 Q 7 T 2 R i Y y 5 E Y X R h U 2 9 1 c m N l X F w v M S 9 k c 2 4 9 U E l D Q U 5 l d C 9 Q S U N B T m V 0 L 0 F u b n V h b F J l c G 9 y d C 9 U Y W J s Z T Y 3 X z I w M j A u e 2 1 l Z G l h b j I s O H 0 m c X V v d D s s J n F 1 b 3 Q 7 T 2 R i Y y 5 E Y X R h U 2 9 1 c m N l X F w v M S 9 k c 2 4 9 U E l D Q U 5 l d C 9 Q S U N B T m V 0 L 0 F u b n V h b F J l c G 9 y d C 9 U Y W J s Z T Y 3 X z I w M j A u e 3 I y L D l 9 J n F 1 b 3 Q 7 L C Z x d W 9 0 O 0 9 k Y m M u R G F 0 Y V N v d X J j Z V x c L z E v Z H N u P V B J Q 0 F O Z X Q v U E l D Q U 5 l d C 9 B b m 5 1 Y W x S Z X B v c n Q v V G F i b G U 2 N 1 8 y M D I w L n t u M y w x M H 0 m c X V v d D s s J n F 1 b 3 Q 7 T 2 R i Y y 5 E Y X R h U 2 9 1 c m N l X F w v M S 9 k c 2 4 9 U E l D Q U 5 l d C 9 Q S U N B T m V 0 L 0 F u b n V h b F J l c G 9 y d C 9 U Y W J s Z T Y 3 X z I w M j A u e 2 1 l Z G l h b j M s M T F 9 J n F 1 b 3 Q 7 L C Z x d W 9 0 O 0 9 k Y m M u R G F 0 Y V N v d X J j Z V x c L z E v Z H N u P V B J Q 0 F O Z X Q v U E l D Q U 5 l d C 9 B b m 5 1 Y W x S Z X B v c n Q v V G F i b G U 2 N 1 8 y M D I w L n t y M y w x M n 0 m c X V v d D t d L C Z x d W 9 0 O 1 J l b G F 0 a W 9 u c 2 h p c E l u Z m 8 m c X V v d D s 6 W 1 1 9 I i A v P j w v U 3 R h Y m x l R W 5 0 c m l l c z 4 8 L 0 l 0 Z W 0 + P E l 0 Z W 0 + P E l 0 Z W 1 M b 2 N h d G l v b j 4 8 S X R l b V R 5 c G U + R m 9 y b X V s Y T w v S X R l b V R 5 c G U + P E l 0 Z W 1 Q Y X R o P l N l Y 3 R p b 2 4 x L 1 R h Y m x l N j d f M j A y M C 9 T b 3 V y Y 2 U 8 L 0 l 0 Z W 1 Q Y X R o P j w v S X R l b U x v Y 2 F 0 a W 9 u P j x T d G F i b G V F b n R y a W V z I C 8 + P C 9 J d G V t P j x J d G V t P j x J d G V t T G 9 j Y X R p b 2 4 + P E l 0 Z W 1 U e X B l P k Z v c m 1 1 b G E 8 L 0 l 0 Z W 1 U e X B l P j x J d G V t U G F 0 a D 5 T Z W N 0 a W 9 u M S 9 U Y W J s Z T Y 3 X z I w M j A v U E l D Q U 5 l d F 9 E Y X R h Y m F z Z T w v S X R l b V B h d G g + P C 9 J d G V t T G 9 j Y X R p b 2 4 + P F N 0 Y W J s Z U V u d H J p Z X M g L z 4 8 L 0 l 0 Z W 0 + P E l 0 Z W 0 + P E l 0 Z W 1 M b 2 N h d G l v b j 4 8 S X R l b V R 5 c G U + R m 9 y b X V s Y T w v S X R l b V R 5 c G U + P E l 0 Z W 1 Q Y X R o P l N l Y 3 R p b 2 4 x L 1 R h Y m x l N j d f M j A y M C 9 B b m 5 1 Y W x S Z X B v c n R f U 2 N o Z W 1 h P C 9 J d G V t U G F 0 a D 4 8 L 0 l 0 Z W 1 M b 2 N h d G l v b j 4 8 U 3 R h Y m x l R W 5 0 c m l l c y A v P j w v S X R l b T 4 8 S X R l b T 4 8 S X R l b U x v Y 2 F 0 a W 9 u P j x J d G V t V H l w Z T 5 G b 3 J t d W x h P C 9 J d G V t V H l w Z T 4 8 S X R l b V B h d G g + U 2 V j d G l v b j E v V G F i b G U 2 N 1 8 y M D I w L 1 R h Y m x l N j d f M j A y M F 9 U Y W J s Z T w v S X R l b V B h d G g + P C 9 J d G V t T G 9 j Y X R p b 2 4 + P F N 0 Y W J s Z U V u d H J p Z X M g L z 4 8 L 0 l 0 Z W 0 + P E l 0 Z W 0 + P E l 0 Z W 1 M b 2 N h d G l v b j 4 8 S X R l b V R 5 c G U + R m 9 y b X V s Y T w v S X R l b V R 5 c G U + P E l 0 Z W 1 Q Y X R o P l N l Y 3 R p b 2 4 x L 1 R h Y m x l R F E x Y l 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T M i I C 8 + P E V u d H J 5 I F R 5 c G U 9 I k Z p b G x F c n J v c k N v Z G U i I F Z h b H V l P S J z V W 5 r b m 9 3 b i I g L z 4 8 R W 5 0 c n k g V H l w Z T 0 i R m l s b E V y c m 9 y Q 2 9 1 b n Q i I F Z h b H V l P S J s M C I g L z 4 8 R W 5 0 c n k g V H l w Z T 0 i R m l s b E x h c 3 R V c G R h d G V k I i B W Y W x 1 Z T 0 i Z D I w M j A t M T I t M D d U M T E 6 M T g 6 M T Q u N z k 4 N j c 2 O V o i I C 8 + P E V u d H J 5 I F R 5 c G U 9 I k Z p b G x D b 2 x 1 b W 5 U e X B l c y I g V m F s d W U 9 I n N C U V l H Q W d V P S I g L z 4 8 R W 5 0 c n k g V H l w Z T 0 i R m l s b E N v b H V t b k 5 h b W V z I i B W Y W x 1 Z T 0 i c 1 s m c X V v d D t 5 Z W F y J n F 1 b 3 Q 7 L C Z x d W 9 0 O 2 1 v b n R o J n F 1 b 3 Q 7 L C Z x d W 9 0 O 3 R y d X N 0 a W Q m c X V v d D s s J n F 1 b 3 Q 7 c m V 2 a W V 3 Z W Q m c X V v d D s s J n F 1 b 3 Q 7 Z G l z Y 3 J l c G F u Y 2 l l c y 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0 9 k Y m M u R G F 0 Y V N v d X J j Z V x c L z E v Z H N u P V B J Q 0 F O Z X Q v U E l D Q U 5 l d C 9 B b m 5 1 Y W x S Z X B v c n Q v V G F i b G V E U T F i X z I w M j A u e 3 l l Y X I s M H 0 m c X V v d D s s J n F 1 b 3 Q 7 T 2 R i Y y 5 E Y X R h U 2 9 1 c m N l X F w v M S 9 k c 2 4 9 U E l D Q U 5 l d C 9 Q S U N B T m V 0 L 0 F u b n V h b F J l c G 9 y d C 9 U Y W J s Z U R R M W J f M j A y M C 5 7 b W 9 u d G g s M X 0 m c X V v d D s s J n F 1 b 3 Q 7 T 2 R i Y y 5 E Y X R h U 2 9 1 c m N l X F w v M S 9 k c 2 4 9 U E l D Q U 5 l d C 9 Q S U N B T m V 0 L 0 F u b n V h b F J l c G 9 y d C 9 U Y W J s Z U R R M W J f M j A y M C 5 7 d H J 1 c 3 R p Z C w y f S Z x d W 9 0 O y w m c X V v d D t P Z G J j L k R h d G F T b 3 V y Y 2 V c X C 8 x L 2 R z b j 1 Q S U N B T m V 0 L 1 B J Q 0 F O Z X Q v Q W 5 u d W F s U m V w b 3 J 0 L 1 R h Y m x l R F E x Y l 8 y M D I w L n t y Z X Z p Z X d l Z C w z f S Z x d W 9 0 O y w m c X V v d D t P Z G J j L k R h d G F T b 3 V y Y 2 V c X C 8 x L 2 R z b j 1 Q S U N B T m V 0 L 1 B J Q 0 F O Z X Q v Q W 5 u d W F s U m V w b 3 J 0 L 1 R h Y m x l R F E x Y l 8 y M D I w L n t k a X N j c m V w Y W 5 j a W V z L D R 9 J n F 1 b 3 Q 7 X S w m c X V v d D t D b 2 x 1 b W 5 D b 3 V u d C Z x d W 9 0 O z o 1 L C Z x d W 9 0 O 0 t l e U N v b H V t b k 5 h b W V z J n F 1 b 3 Q 7 O l t d L C Z x d W 9 0 O 0 N v b H V t b k l k Z W 5 0 a X R p Z X M m c X V v d D s 6 W y Z x d W 9 0 O 0 9 k Y m M u R G F 0 Y V N v d X J j Z V x c L z E v Z H N u P V B J Q 0 F O Z X Q v U E l D Q U 5 l d C 9 B b m 5 1 Y W x S Z X B v c n Q v V G F i b G V E U T F i X z I w M j A u e 3 l l Y X I s M H 0 m c X V v d D s s J n F 1 b 3 Q 7 T 2 R i Y y 5 E Y X R h U 2 9 1 c m N l X F w v M S 9 k c 2 4 9 U E l D Q U 5 l d C 9 Q S U N B T m V 0 L 0 F u b n V h b F J l c G 9 y d C 9 U Y W J s Z U R R M W J f M j A y M C 5 7 b W 9 u d G g s M X 0 m c X V v d D s s J n F 1 b 3 Q 7 T 2 R i Y y 5 E Y X R h U 2 9 1 c m N l X F w v M S 9 k c 2 4 9 U E l D Q U 5 l d C 9 Q S U N B T m V 0 L 0 F u b n V h b F J l c G 9 y d C 9 U Y W J s Z U R R M W J f M j A y M C 5 7 d H J 1 c 3 R p Z C w y f S Z x d W 9 0 O y w m c X V v d D t P Z G J j L k R h d G F T b 3 V y Y 2 V c X C 8 x L 2 R z b j 1 Q S U N B T m V 0 L 1 B J Q 0 F O Z X Q v Q W 5 u d W F s U m V w b 3 J 0 L 1 R h Y m x l R F E x Y l 8 y M D I w L n t y Z X Z p Z X d l Z C w z f S Z x d W 9 0 O y w m c X V v d D t P Z G J j L k R h d G F T b 3 V y Y 2 V c X C 8 x L 2 R z b j 1 Q S U N B T m V 0 L 1 B J Q 0 F O Z X Q v Q W 5 u d W F s U m V w b 3 J 0 L 1 R h Y m x l R F E x Y l 8 y M D I w L n t k a X N j c m V w Y W 5 j a W V z L D R 9 J n F 1 b 3 Q 7 X S w m c X V v d D t S Z W x h d G l v b n N o a X B J b m Z v J n F 1 b 3 Q 7 O l t d f S I g L z 4 8 L 1 N 0 Y W J s Z U V u d H J p Z X M + P C 9 J d G V t P j x J d G V t P j x J d G V t T G 9 j Y X R p b 2 4 + P E l 0 Z W 1 U e X B l P k Z v c m 1 1 b G E 8 L 0 l 0 Z W 1 U e X B l P j x J d G V t U G F 0 a D 5 T Z W N 0 a W 9 u M S 9 U Y W J s Z U R R M W J f M j A y M C 9 T b 3 V y Y 2 U 8 L 0 l 0 Z W 1 Q Y X R o P j w v S X R l b U x v Y 2 F 0 a W 9 u P j x T d G F i b G V F b n R y a W V z I C 8 + P C 9 J d G V t P j x J d G V t P j x J d G V t T G 9 j Y X R p b 2 4 + P E l 0 Z W 1 U e X B l P k Z v c m 1 1 b G E 8 L 0 l 0 Z W 1 U e X B l P j x J d G V t U G F 0 a D 5 T Z W N 0 a W 9 u M S 9 U Y W J s Z U R R M W J f M j A y M C 9 Q S U N B T m V 0 X 0 R h d G F i Y X N l P C 9 J d G V t U G F 0 a D 4 8 L 0 l 0 Z W 1 M b 2 N h d G l v b j 4 8 U 3 R h Y m x l R W 5 0 c m l l c y A v P j w v S X R l b T 4 8 S X R l b T 4 8 S X R l b U x v Y 2 F 0 a W 9 u P j x J d G V t V H l w Z T 5 G b 3 J t d W x h P C 9 J d G V t V H l w Z T 4 8 S X R l b V B h d G g + U 2 V j d G l v b j E v V G F i b G V E U T F i X z I w M j A v Q W 5 u d W F s U m V w b 3 J 0 X 1 N j a G V t Y T w v S X R l b V B h d G g + P C 9 J d G V t T G 9 j Y X R p b 2 4 + P F N 0 Y W J s Z U V u d H J p Z X M g L z 4 8 L 0 l 0 Z W 0 + P E l 0 Z W 0 + P E l 0 Z W 1 M b 2 N h d G l v b j 4 8 S X R l b V R 5 c G U + R m 9 y b X V s Y T w v S X R l b V R 5 c G U + P E l 0 Z W 1 Q Y X R o P l N l Y 3 R p b 2 4 x L 1 R h Y m x l R F E x Y l 8 y M D I w L 1 R h Y m x l R F E x Y l 8 y M D I w X 1 R h Y m x l P C 9 J d G V t U G F 0 a D 4 8 L 0 l 0 Z W 1 M b 2 N h d G l v b j 4 8 U 3 R h Y m x l R W 5 0 c m l l c y A v P j w v S X R l b T 4 8 S X R l b T 4 8 S X R l b U x v Y 2 F 0 a W 9 u P j x J d G V t V H l w Z T 5 G b 3 J t d W x h P C 9 J d G V t V H l w Z T 4 8 S X R l b V B h d G g + U 2 V j d G l v b j E v V G F i b G V E U T F h 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x N C I g L z 4 8 R W 5 0 c n k g V H l w Z T 0 i R m l s b E V y c m 9 y Q 2 9 k Z S I g V m F s d W U 9 I n N V b m t u b 3 d u I i A v P j x F b n R y e S B U e X B l P S J G a W x s R X J y b 3 J D b 3 V u d C I g V m F s d W U 9 I m w w I i A v P j x F b n R y e S B U e X B l P S J G a W x s T G F z d F V w Z G F 0 Z W Q i I F Z h b H V l P S J k M j A y M C 0 x M i 0 w N 1 Q x M T o x O D o x O C 4 0 M z k 3 N D E 2 W i I g L z 4 8 R W 5 0 c n k g V H l w Z T 0 i R m l s b E N v b H V t b l R 5 c G V z I i B W Y W x 1 Z T 0 i c 0 J R W U d B Z 1 U 9 I i A v P j x F b n R y e S B U e X B l P S J G a W x s Q 2 9 s d W 1 u T m F t Z X M i I F Z h b H V l P S J z W y Z x d W 9 0 O 3 l l Y X I m c X V v d D s s J n F 1 b 3 Q 7 b W 9 u d G g m c X V v d D s s J n F 1 b 3 Q 7 d H J 1 c 3 R p Z C Z x d W 9 0 O y w m c X V v d D t y Z X Z p Z X d l Z C Z x d W 9 0 O y w m c X V v d D t k a X N j c m V w Y W 5 j a W V z 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T 2 R i Y y 5 E Y X R h U 2 9 1 c m N l X F w v M S 9 k c 2 4 9 U E l D Q U 5 l d C 9 Q S U N B T m V 0 L 0 F u b n V h b F J l c G 9 y d C 9 U Y W J s Z U R R M W F f M j A y M C 5 7 e W V h c i w w f S Z x d W 9 0 O y w m c X V v d D t P Z G J j L k R h d G F T b 3 V y Y 2 V c X C 8 x L 2 R z b j 1 Q S U N B T m V 0 L 1 B J Q 0 F O Z X Q v Q W 5 u d W F s U m V w b 3 J 0 L 1 R h Y m x l R F E x Y V 8 y M D I w L n t t b 2 5 0 a C w x f S Z x d W 9 0 O y w m c X V v d D t P Z G J j L k R h d G F T b 3 V y Y 2 V c X C 8 x L 2 R z b j 1 Q S U N B T m V 0 L 1 B J Q 0 F O Z X Q v Q W 5 u d W F s U m V w b 3 J 0 L 1 R h Y m x l R F E x Y V 8 y M D I w L n t 0 c n V z d G l k L D J 9 J n F 1 b 3 Q 7 L C Z x d W 9 0 O 0 9 k Y m M u R G F 0 Y V N v d X J j Z V x c L z E v Z H N u P V B J Q 0 F O Z X Q v U E l D Q U 5 l d C 9 B b m 5 1 Y W x S Z X B v c n Q v V G F i b G V E U T F h X z I w M j A u e 3 J l d m l l d 2 V k L D N 9 J n F 1 b 3 Q 7 L C Z x d W 9 0 O 0 9 k Y m M u R G F 0 Y V N v d X J j Z V x c L z E v Z H N u P V B J Q 0 F O Z X Q v U E l D Q U 5 l d C 9 B b m 5 1 Y W x S Z X B v c n Q v V G F i b G V E U T F h X z I w M j A u e 2 R p c 2 N y Z X B h b m N p Z X M s N H 0 m c X V v d D t d L C Z x d W 9 0 O 0 N v b H V t b k N v d W 5 0 J n F 1 b 3 Q 7 O j U s J n F 1 b 3 Q 7 S 2 V 5 Q 2 9 s d W 1 u T m F t Z X M m c X V v d D s 6 W 1 0 s J n F 1 b 3 Q 7 Q 2 9 s d W 1 u S W R l b n R p d G l l c y Z x d W 9 0 O z p b J n F 1 b 3 Q 7 T 2 R i Y y 5 E Y X R h U 2 9 1 c m N l X F w v M S 9 k c 2 4 9 U E l D Q U 5 l d C 9 Q S U N B T m V 0 L 0 F u b n V h b F J l c G 9 y d C 9 U Y W J s Z U R R M W F f M j A y M C 5 7 e W V h c i w w f S Z x d W 9 0 O y w m c X V v d D t P Z G J j L k R h d G F T b 3 V y Y 2 V c X C 8 x L 2 R z b j 1 Q S U N B T m V 0 L 1 B J Q 0 F O Z X Q v Q W 5 u d W F s U m V w b 3 J 0 L 1 R h Y m x l R F E x Y V 8 y M D I w L n t t b 2 5 0 a C w x f S Z x d W 9 0 O y w m c X V v d D t P Z G J j L k R h d G F T b 3 V y Y 2 V c X C 8 x L 2 R z b j 1 Q S U N B T m V 0 L 1 B J Q 0 F O Z X Q v Q W 5 u d W F s U m V w b 3 J 0 L 1 R h Y m x l R F E x Y V 8 y M D I w L n t 0 c n V z d G l k L D J 9 J n F 1 b 3 Q 7 L C Z x d W 9 0 O 0 9 k Y m M u R G F 0 Y V N v d X J j Z V x c L z E v Z H N u P V B J Q 0 F O Z X Q v U E l D Q U 5 l d C 9 B b m 5 1 Y W x S Z X B v c n Q v V G F i b G V E U T F h X z I w M j A u e 3 J l d m l l d 2 V k L D N 9 J n F 1 b 3 Q 7 L C Z x d W 9 0 O 0 9 k Y m M u R G F 0 Y V N v d X J j Z V x c L z E v Z H N u P V B J Q 0 F O Z X Q v U E l D Q U 5 l d C 9 B b m 5 1 Y W x S Z X B v c n Q v V G F i b G V E U T F h X z I w M j A u e 2 R p c 2 N y Z X B h b m N p Z X M s N H 0 m c X V v d D t d L C Z x d W 9 0 O 1 J l b G F 0 a W 9 u c 2 h p c E l u Z m 8 m c X V v d D s 6 W 1 1 9 I i A v P j w v U 3 R h Y m x l R W 5 0 c m l l c z 4 8 L 0 l 0 Z W 0 + P E l 0 Z W 0 + P E l 0 Z W 1 M b 2 N h d G l v b j 4 8 S X R l b V R 5 c G U + R m 9 y b X V s Y T w v S X R l b V R 5 c G U + P E l 0 Z W 1 Q Y X R o P l N l Y 3 R p b 2 4 x L 1 R h Y m x l R F E x Y V 8 y M D I w L 1 N v d X J j Z T w v S X R l b V B h d G g + P C 9 J d G V t T G 9 j Y X R p b 2 4 + P F N 0 Y W J s Z U V u d H J p Z X M g L z 4 8 L 0 l 0 Z W 0 + P E l 0 Z W 0 + P E l 0 Z W 1 M b 2 N h d G l v b j 4 8 S X R l b V R 5 c G U + R m 9 y b X V s Y T w v S X R l b V R 5 c G U + P E l 0 Z W 1 Q Y X R o P l N l Y 3 R p b 2 4 x L 1 R h Y m x l R F E x Y V 8 y M D I w L 1 B J Q 0 F O Z X R f R G F 0 Y W J h c 2 U 8 L 0 l 0 Z W 1 Q Y X R o P j w v S X R l b U x v Y 2 F 0 a W 9 u P j x T d G F i b G V F b n R y a W V z I C 8 + P C 9 J d G V t P j x J d G V t P j x J d G V t T G 9 j Y X R p b 2 4 + P E l 0 Z W 1 U e X B l P k Z v c m 1 1 b G E 8 L 0 l 0 Z W 1 U e X B l P j x J d G V t U G F 0 a D 5 T Z W N 0 a W 9 u M S 9 U Y W J s Z U R R M W F f M j A y M C 9 B b m 5 1 Y W x S Z X B v c n R f U 2 N o Z W 1 h P C 9 J d G V t U G F 0 a D 4 8 L 0 l 0 Z W 1 M b 2 N h d G l v b j 4 8 U 3 R h Y m x l R W 5 0 c m l l c y A v P j w v S X R l b T 4 8 S X R l b T 4 8 S X R l b U x v Y 2 F 0 a W 9 u P j x J d G V t V H l w Z T 5 G b 3 J t d W x h P C 9 J d G V t V H l w Z T 4 8 S X R l b V B h d G g + U 2 V j d G l v b j E v V G F i b G V E U T F h X z I w M j A v V G F i b G V E U T F h X z I w M j B f V G F i b G U 8 L 0 l 0 Z W 1 Q Y X R o P j w v S X R l b U x v Y 2 F 0 a W 9 u P j x T d G F i b G V F b n R y a W V z I C 8 + P C 9 J d G V t P j x J d G V t P j x J d G V t T G 9 j Y X R p b 2 4 + P E l 0 Z W 1 U e X B l P k Z v c m 1 1 b G E 8 L 0 l 0 Z W 1 U e X B l P j x J d G V t U G F 0 a D 5 T Z W N 0 a W 9 u M S 9 U Y W J s Z U R R M W N 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E y I i A v P j x F b n R y e S B U e X B l P S J G a W x s R X J y b 3 J D b 2 R l I i B W Y W x 1 Z T 0 i c 1 V u a 2 5 v d 2 4 i I C 8 + P E V u d H J 5 I F R 5 c G U 9 I k Z p b G x F c n J v c k N v d W 5 0 I i B W Y W x 1 Z T 0 i b D A i I C 8 + P E V u d H J 5 I F R 5 c G U 9 I k Z p b G x M Y X N 0 V X B k Y X R l Z C I g V m F s d W U 9 I m Q y M D I w L T E y L T A 3 V D E x O j E 4 O j I y L j A 3 N j M z O D R a I i A v P j x F b n R y e S B U e X B l P S J G a W x s Q 2 9 s d W 1 u V H l w Z X M i I F Z h b H V l P S J z Q l F Z R 0 J R S T 0 i I C 8 + P E V u d H J 5 I F R 5 c G U 9 I k Z p b G x D b 2 x 1 b W 5 O Y W 1 l c y I g V m F s d W U 9 I n N b J n F 1 b 3 Q 7 e W V h c i Z x d W 9 0 O y w m c X V v d D t t b 2 5 0 a C Z x d W 9 0 O y w m c X V v d D t 0 c n V z d G l k J n F 1 b 3 Q 7 L C Z x d W 9 0 O 2 R p c 2 N y Z X B h b m N p Z X M m c X V v d D s s J n F 1 b 3 Q 7 c m V 2 a W V 3 Z W Q 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P Z G J j L k R h d G F T b 3 V y Y 2 V c X C 8 x L 2 R z b j 1 Q S U N B T m V 0 L 1 B J Q 0 F O Z X Q v Q W 5 u d W F s U m V w b 3 J 0 L 1 R h Y m x l R F E x Y 1 8 y M D I w L n t 5 Z W F y L D B 9 J n F 1 b 3 Q 7 L C Z x d W 9 0 O 0 9 k Y m M u R G F 0 Y V N v d X J j Z V x c L z E v Z H N u P V B J Q 0 F O Z X Q v U E l D Q U 5 l d C 9 B b m 5 1 Y W x S Z X B v c n Q v V G F i b G V E U T F j X z I w M j A u e 2 1 v b n R o L D F 9 J n F 1 b 3 Q 7 L C Z x d W 9 0 O 0 9 k Y m M u R G F 0 Y V N v d X J j Z V x c L z E v Z H N u P V B J Q 0 F O Z X Q v U E l D Q U 5 l d C 9 B b m 5 1 Y W x S Z X B v c n Q v V G F i b G V E U T F j X z I w M j A u e 3 R y d X N 0 a W Q s M n 0 m c X V v d D s s J n F 1 b 3 Q 7 T 2 R i Y y 5 E Y X R h U 2 9 1 c m N l X F w v M S 9 k c 2 4 9 U E l D Q U 5 l d C 9 Q S U N B T m V 0 L 0 F u b n V h b F J l c G 9 y d C 9 U Y W J s Z U R R M W N f M j A y M C 5 7 Z G l z Y 3 J l c G F u Y 2 l l c y w z f S Z x d W 9 0 O y w m c X V v d D t P Z G J j L k R h d G F T b 3 V y Y 2 V c X C 8 x L 2 R z b j 1 Q S U N B T m V 0 L 1 B J Q 0 F O Z X Q v Q W 5 u d W F s U m V w b 3 J 0 L 1 R h Y m x l R F E x Y 1 8 y M D I w L n t y Z X Z p Z X d l Z C w 0 f S Z x d W 9 0 O 1 0 s J n F 1 b 3 Q 7 Q 2 9 s d W 1 u Q 2 9 1 b n Q m c X V v d D s 6 N S w m c X V v d D t L Z X l D b 2 x 1 b W 5 O Y W 1 l c y Z x d W 9 0 O z p b X S w m c X V v d D t D b 2 x 1 b W 5 J Z G V u d G l 0 a W V z J n F 1 b 3 Q 7 O l s m c X V v d D t P Z G J j L k R h d G F T b 3 V y Y 2 V c X C 8 x L 2 R z b j 1 Q S U N B T m V 0 L 1 B J Q 0 F O Z X Q v Q W 5 u d W F s U m V w b 3 J 0 L 1 R h Y m x l R F E x Y 1 8 y M D I w L n t 5 Z W F y L D B 9 J n F 1 b 3 Q 7 L C Z x d W 9 0 O 0 9 k Y m M u R G F 0 Y V N v d X J j Z V x c L z E v Z H N u P V B J Q 0 F O Z X Q v U E l D Q U 5 l d C 9 B b m 5 1 Y W x S Z X B v c n Q v V G F i b G V E U T F j X z I w M j A u e 2 1 v b n R o L D F 9 J n F 1 b 3 Q 7 L C Z x d W 9 0 O 0 9 k Y m M u R G F 0 Y V N v d X J j Z V x c L z E v Z H N u P V B J Q 0 F O Z X Q v U E l D Q U 5 l d C 9 B b m 5 1 Y W x S Z X B v c n Q v V G F i b G V E U T F j X z I w M j A u e 3 R y d X N 0 a W Q s M n 0 m c X V v d D s s J n F 1 b 3 Q 7 T 2 R i Y y 5 E Y X R h U 2 9 1 c m N l X F w v M S 9 k c 2 4 9 U E l D Q U 5 l d C 9 Q S U N B T m V 0 L 0 F u b n V h b F J l c G 9 y d C 9 U Y W J s Z U R R M W N f M j A y M C 5 7 Z G l z Y 3 J l c G F u Y 2 l l c y w z f S Z x d W 9 0 O y w m c X V v d D t P Z G J j L k R h d G F T b 3 V y Y 2 V c X C 8 x L 2 R z b j 1 Q S U N B T m V 0 L 1 B J Q 0 F O Z X Q v Q W 5 u d W F s U m V w b 3 J 0 L 1 R h Y m x l R F E x Y 1 8 y M D I w L n t y Z X Z p Z X d l Z C w 0 f S Z x d W 9 0 O 1 0 s J n F 1 b 3 Q 7 U m V s Y X R p b 2 5 z a G l w S W 5 m b y Z x d W 9 0 O z p b X X 0 i I C 8 + P C 9 T d G F i b G V F b n R y a W V z P j w v S X R l b T 4 8 S X R l b T 4 8 S X R l b U x v Y 2 F 0 a W 9 u P j x J d G V t V H l w Z T 5 G b 3 J t d W x h P C 9 J d G V t V H l w Z T 4 8 S X R l b V B h d G g + U 2 V j d G l v b j E v V G F i b G V E U T F j X z I w M j A v U 2 9 1 c m N l P C 9 J d G V t U G F 0 a D 4 8 L 0 l 0 Z W 1 M b 2 N h d G l v b j 4 8 U 3 R h Y m x l R W 5 0 c m l l c y A v P j w v S X R l b T 4 8 S X R l b T 4 8 S X R l b U x v Y 2 F 0 a W 9 u P j x J d G V t V H l w Z T 5 G b 3 J t d W x h P C 9 J d G V t V H l w Z T 4 8 S X R l b V B h d G g + U 2 V j d G l v b j E v V G F i b G V E U T F j X z I w M j A v U E l D Q U 5 l d F 9 E Y X R h Y m F z Z T w v S X R l b V B h d G g + P C 9 J d G V t T G 9 j Y X R p b 2 4 + P F N 0 Y W J s Z U V u d H J p Z X M g L z 4 8 L 0 l 0 Z W 0 + P E l 0 Z W 0 + P E l 0 Z W 1 M b 2 N h d G l v b j 4 8 S X R l b V R 5 c G U + R m 9 y b X V s Y T w v S X R l b V R 5 c G U + P E l 0 Z W 1 Q Y X R o P l N l Y 3 R p b 2 4 x L 1 R h Y m x l R F E x Y 1 8 y M D I w L 0 F u b n V h b F J l c G 9 y d F 9 T Y 2 h l b W E 8 L 0 l 0 Z W 1 Q Y X R o P j w v S X R l b U x v Y 2 F 0 a W 9 u P j x T d G F i b G V F b n R y a W V z I C 8 + P C 9 J d G V t P j x J d G V t P j x J d G V t T G 9 j Y X R p b 2 4 + P E l 0 Z W 1 U e X B l P k Z v c m 1 1 b G E 8 L 0 l 0 Z W 1 U e X B l P j x J d G V t U G F 0 a D 5 T Z W N 0 a W 9 u M S 9 U Y W J s Z U R R M W N f M j A y M C 9 U Y W J s Z U R R M W N f M j A y M F 9 U Y W J s Z T w v S X R l b V B h d G g + P C 9 J d G V t T G 9 j Y X R p b 2 4 + P F N 0 Y W J s Z U V u d H J p Z X M g L z 4 8 L 0 l 0 Z W 0 + P E l 0 Z W 0 + P E l 0 Z W 1 M b 2 N h d G l v b j 4 8 S X R l b V R 5 c G U + R m 9 y b X V s Y T w v S X R l b V R 5 c G U + P E l 0 Z W 1 Q Y X R o P l N l Y 3 R p b 2 4 x L 1 R h Y m x l R F E y Y 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y I g L z 4 8 R W 5 0 c n k g V H l w Z T 0 i R m l s b E V y c m 9 y Q 2 9 k Z S I g V m F s d W U 9 I n N V b m t u b 3 d u I i A v P j x F b n R y e S B U e X B l P S J G a W x s R X J y b 3 J D b 3 V u d C I g V m F s d W U 9 I m w w I i A v P j x F b n R y e S B U e X B l P S J G a W x s T G F z d F V w Z G F 0 Z W Q i I F Z h b H V l P S J k M j A y M C 0 x M i 0 w N 1 Q x M T o x O D o y N S 4 3 N j Y 2 N T I 2 W i I g L z 4 8 R W 5 0 c n k g V H l w Z T 0 i R m l s b E N v b H V t b l R 5 c G V z I i B W Y W x 1 Z T 0 i c 0 J n V U Z C U T 0 9 I i A v P j x F b n R y e S B U e X B l P S J G a W x s Q 2 9 s d W 1 u T m F t Z X M i I F Z h b H V l P S J z W y Z x d W 9 0 O 3 B l c m l v Z C Z x d W 9 0 O y w m c X V v d D t j Y X N l c y Z x d W 9 0 O y w m c X V v d D t k a X N j c m V w J n F 1 b 3 Q 7 L C Z x d W 9 0 O 3 B l c m N h c 2 U 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Q S U N B T m V 0 L 1 B J Q 0 F O Z X Q v Q W 5 u d W F s U m V w b 3 J 0 L 1 R h Y m x l R F E y Y V 8 y M D I w L n t w Z X J p b 2 Q s M H 0 m c X V v d D s s J n F 1 b 3 Q 7 T 2 R i Y y 5 E Y X R h U 2 9 1 c m N l X F w v M S 9 k c 2 4 9 U E l D Q U 5 l d C 9 Q S U N B T m V 0 L 0 F u b n V h b F J l c G 9 y d C 9 U Y W J s Z U R R M m F f M j A y M C 5 7 Y 2 F z Z X M s M X 0 m c X V v d D s s J n F 1 b 3 Q 7 T 2 R i Y y 5 E Y X R h U 2 9 1 c m N l X F w v M S 9 k c 2 4 9 U E l D Q U 5 l d C 9 Q S U N B T m V 0 L 0 F u b n V h b F J l c G 9 y d C 9 U Y W J s Z U R R M m F f M j A y M C 5 7 Z G l z Y 3 J l c C w y f S Z x d W 9 0 O y w m c X V v d D t P Z G J j L k R h d G F T b 3 V y Y 2 V c X C 8 x L 2 R z b j 1 Q S U N B T m V 0 L 1 B J Q 0 F O Z X Q v Q W 5 u d W F s U m V w b 3 J 0 L 1 R h Y m x l R F E y Y V 8 y M D I w L n t w Z X J j Y X N l L D N 9 J n F 1 b 3 Q 7 X S w m c X V v d D t D b 2 x 1 b W 5 D b 3 V u d C Z x d W 9 0 O z o 0 L C Z x d W 9 0 O 0 t l e U N v b H V t b k 5 h b W V z J n F 1 b 3 Q 7 O l t d L C Z x d W 9 0 O 0 N v b H V t b k l k Z W 5 0 a X R p Z X M m c X V v d D s 6 W y Z x d W 9 0 O 0 9 k Y m M u R G F 0 Y V N v d X J j Z V x c L z E v Z H N u P V B J Q 0 F O Z X Q v U E l D Q U 5 l d C 9 B b m 5 1 Y W x S Z X B v c n Q v V G F i b G V E U T J h X z I w M j A u e 3 B l c m l v Z C w w f S Z x d W 9 0 O y w m c X V v d D t P Z G J j L k R h d G F T b 3 V y Y 2 V c X C 8 x L 2 R z b j 1 Q S U N B T m V 0 L 1 B J Q 0 F O Z X Q v Q W 5 u d W F s U m V w b 3 J 0 L 1 R h Y m x l R F E y Y V 8 y M D I w L n t j Y X N l c y w x f S Z x d W 9 0 O y w m c X V v d D t P Z G J j L k R h d G F T b 3 V y Y 2 V c X C 8 x L 2 R z b j 1 Q S U N B T m V 0 L 1 B J Q 0 F O Z X Q v Q W 5 u d W F s U m V w b 3 J 0 L 1 R h Y m x l R F E y Y V 8 y M D I w L n t k a X N j c m V w L D J 9 J n F 1 b 3 Q 7 L C Z x d W 9 0 O 0 9 k Y m M u R G F 0 Y V N v d X J j Z V x c L z E v Z H N u P V B J Q 0 F O Z X Q v U E l D Q U 5 l d C 9 B b m 5 1 Y W x S Z X B v c n Q v V G F i b G V E U T J h X z I w M j A u e 3 B l c m N h c 2 U s M 3 0 m c X V v d D t d L C Z x d W 9 0 O 1 J l b G F 0 a W 9 u c 2 h p c E l u Z m 8 m c X V v d D s 6 W 1 1 9 I i A v P j w v U 3 R h Y m x l R W 5 0 c m l l c z 4 8 L 0 l 0 Z W 0 + P E l 0 Z W 0 + P E l 0 Z W 1 M b 2 N h d G l v b j 4 8 S X R l b V R 5 c G U + R m 9 y b X V s Y T w v S X R l b V R 5 c G U + P E l 0 Z W 1 Q Y X R o P l N l Y 3 R p b 2 4 x L 1 R h Y m x l R F E y Y V 8 y M D I w L 1 N v d X J j Z T w v S X R l b V B h d G g + P C 9 J d G V t T G 9 j Y X R p b 2 4 + P F N 0 Y W J s Z U V u d H J p Z X M g L z 4 8 L 0 l 0 Z W 0 + P E l 0 Z W 0 + P E l 0 Z W 1 M b 2 N h d G l v b j 4 8 S X R l b V R 5 c G U + R m 9 y b X V s Y T w v S X R l b V R 5 c G U + P E l 0 Z W 1 Q Y X R o P l N l Y 3 R p b 2 4 x L 1 R h Y m x l R F E y Y V 8 y M D I w L 1 B J Q 0 F O Z X R f R G F 0 Y W J h c 2 U 8 L 0 l 0 Z W 1 Q Y X R o P j w v S X R l b U x v Y 2 F 0 a W 9 u P j x T d G F i b G V F b n R y a W V z I C 8 + P C 9 J d G V t P j x J d G V t P j x J d G V t T G 9 j Y X R p b 2 4 + P E l 0 Z W 1 U e X B l P k Z v c m 1 1 b G E 8 L 0 l 0 Z W 1 U e X B l P j x J d G V t U G F 0 a D 5 T Z W N 0 a W 9 u M S 9 U Y W J s Z U R R M m F f M j A y M C 9 B b m 5 1 Y W x S Z X B v c n R f U 2 N o Z W 1 h P C 9 J d G V t U G F 0 a D 4 8 L 0 l 0 Z W 1 M b 2 N h d G l v b j 4 8 U 3 R h Y m x l R W 5 0 c m l l c y A v P j w v S X R l b T 4 8 S X R l b T 4 8 S X R l b U x v Y 2 F 0 a W 9 u P j x J d G V t V H l w Z T 5 G b 3 J t d W x h P C 9 J d G V t V H l w Z T 4 8 S X R l b V B h d G g + U 2 V j d G l v b j E v V G F i b G V E U T J h X z I w M j A v V G F i b G V E U T J h X z I w M j B f V G F i b G U 8 L 0 l 0 Z W 1 Q Y X R o P j w v S X R l b U x v Y 2 F 0 a W 9 u P j x T d G F i b G V F b n R y a W V z I C 8 + P C 9 J d G V t P j x J d G V t P j x J d G V t T G 9 j Y X R p b 2 4 + P E l 0 Z W 1 U e X B l P k Z v c m 1 1 b G E 8 L 0 l 0 Z W 1 U e X B l P j x J d G V t U G F 0 a D 5 T Z W N 0 a W 9 u M S 9 U Y W J s Z U R R M m J 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M i I C 8 + P E V u d H J 5 I F R 5 c G U 9 I k Z p b G x F c n J v c k N v Z G U i I F Z h b H V l P S J z V W 5 r b m 9 3 b i I g L z 4 8 R W 5 0 c n k g V H l w Z T 0 i R m l s b E V y c m 9 y Q 2 9 1 b n Q i I F Z h b H V l P S J s M C I g L z 4 8 R W 5 0 c n k g V H l w Z T 0 i R m l s b E x h c 3 R V c G R h d G V k I i B W Y W x 1 Z T 0 i Z D I w M j A t M T I t M D d U M T E 6 M T g 6 M j k u N j E 4 N z g x O F o i I C 8 + P E V u d H J 5 I F R 5 c G U 9 I k Z p b G x D b 2 x 1 b W 5 U e X B l c y I g V m F s d W U 9 I n N C Z 1 V G Q l E 9 P S I g L z 4 8 R W 5 0 c n k g V H l w Z T 0 i R m l s b E N v b H V t b k 5 h b W V z I i B W Y W x 1 Z T 0 i c 1 s m c X V v d D t w Z X J p b 2 Q m c X V v d D s s J n F 1 b 3 Q 7 Y 2 F z Z X M m c X V v d D s s J n F 1 b 3 Q 7 Z G l z Y 3 J l c C Z x d W 9 0 O y w m c X V v d D t w Z X J j Y X N l 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U Y W J s Z U R R M m J f M j A y M C 5 7 c G V y a W 9 k L D B 9 J n F 1 b 3 Q 7 L C Z x d W 9 0 O 0 9 k Y m M u R G F 0 Y V N v d X J j Z V x c L z E v Z H N u P V B J Q 0 F O Z X Q v U E l D Q U 5 l d C 9 B b m 5 1 Y W x S Z X B v c n Q v V G F i b G V E U T J i X z I w M j A u e 2 N h c 2 V z L D F 9 J n F 1 b 3 Q 7 L C Z x d W 9 0 O 0 9 k Y m M u R G F 0 Y V N v d X J j Z V x c L z E v Z H N u P V B J Q 0 F O Z X Q v U E l D Q U 5 l d C 9 B b m 5 1 Y W x S Z X B v c n Q v V G F i b G V E U T J i X z I w M j A u e 2 R p c 2 N y Z X A s M n 0 m c X V v d D s s J n F 1 b 3 Q 7 T 2 R i Y y 5 E Y X R h U 2 9 1 c m N l X F w v M S 9 k c 2 4 9 U E l D Q U 5 l d C 9 Q S U N B T m V 0 L 0 F u b n V h b F J l c G 9 y d C 9 U Y W J s Z U R R M m J f M j A y M C 5 7 c G V y Y 2 F z Z S w z f S Z x d W 9 0 O 1 0 s J n F 1 b 3 Q 7 Q 2 9 s d W 1 u Q 2 9 1 b n Q m c X V v d D s 6 N C w m c X V v d D t L Z X l D b 2 x 1 b W 5 O Y W 1 l c y Z x d W 9 0 O z p b X S w m c X V v d D t D b 2 x 1 b W 5 J Z G V u d G l 0 a W V z J n F 1 b 3 Q 7 O l s m c X V v d D t P Z G J j L k R h d G F T b 3 V y Y 2 V c X C 8 x L 2 R z b j 1 Q S U N B T m V 0 L 1 B J Q 0 F O Z X Q v Q W 5 u d W F s U m V w b 3 J 0 L 1 R h Y m x l R F E y Y l 8 y M D I w L n t w Z X J p b 2 Q s M H 0 m c X V v d D s s J n F 1 b 3 Q 7 T 2 R i Y y 5 E Y X R h U 2 9 1 c m N l X F w v M S 9 k c 2 4 9 U E l D Q U 5 l d C 9 Q S U N B T m V 0 L 0 F u b n V h b F J l c G 9 y d C 9 U Y W J s Z U R R M m J f M j A y M C 5 7 Y 2 F z Z X M s M X 0 m c X V v d D s s J n F 1 b 3 Q 7 T 2 R i Y y 5 E Y X R h U 2 9 1 c m N l X F w v M S 9 k c 2 4 9 U E l D Q U 5 l d C 9 Q S U N B T m V 0 L 0 F u b n V h b F J l c G 9 y d C 9 U Y W J s Z U R R M m J f M j A y M C 5 7 Z G l z Y 3 J l c C w y f S Z x d W 9 0 O y w m c X V v d D t P Z G J j L k R h d G F T b 3 V y Y 2 V c X C 8 x L 2 R z b j 1 Q S U N B T m V 0 L 1 B J Q 0 F O Z X Q v Q W 5 u d W F s U m V w b 3 J 0 L 1 R h Y m x l R F E y Y l 8 y M D I w L n t w Z X J j Y X N l L D N 9 J n F 1 b 3 Q 7 X S w m c X V v d D t S Z W x h d G l v b n N o a X B J b m Z v J n F 1 b 3 Q 7 O l t d f S I g L z 4 8 L 1 N 0 Y W J s Z U V u d H J p Z X M + P C 9 J d G V t P j x J d G V t P j x J d G V t T G 9 j Y X R p b 2 4 + P E l 0 Z W 1 U e X B l P k Z v c m 1 1 b G E 8 L 0 l 0 Z W 1 U e X B l P j x J d G V t U G F 0 a D 5 T Z W N 0 a W 9 u M S 9 U Y W J s Z U R R M m J f M j A y M C 9 T b 3 V y Y 2 U 8 L 0 l 0 Z W 1 Q Y X R o P j w v S X R l b U x v Y 2 F 0 a W 9 u P j x T d G F i b G V F b n R y a W V z I C 8 + P C 9 J d G V t P j x J d G V t P j x J d G V t T G 9 j Y X R p b 2 4 + P E l 0 Z W 1 U e X B l P k Z v c m 1 1 b G E 8 L 0 l 0 Z W 1 U e X B l P j x J d G V t U G F 0 a D 5 T Z W N 0 a W 9 u M S 9 U Y W J s Z U R R M m J f M j A y M C 9 Q S U N B T m V 0 X 0 R h d G F i Y X N l P C 9 J d G V t U G F 0 a D 4 8 L 0 l 0 Z W 1 M b 2 N h d G l v b j 4 8 U 3 R h Y m x l R W 5 0 c m l l c y A v P j w v S X R l b T 4 8 S X R l b T 4 8 S X R l b U x v Y 2 F 0 a W 9 u P j x J d G V t V H l w Z T 5 G b 3 J t d W x h P C 9 J d G V t V H l w Z T 4 8 S X R l b V B h d G g + U 2 V j d G l v b j E v V G F i b G V E U T J i X z I w M j A v Q W 5 u d W F s U m V w b 3 J 0 X 1 N j a G V t Y T w v S X R l b V B h d G g + P C 9 J d G V t T G 9 j Y X R p b 2 4 + P F N 0 Y W J s Z U V u d H J p Z X M g L z 4 8 L 0 l 0 Z W 0 + P E l 0 Z W 0 + P E l 0 Z W 1 M b 2 N h d G l v b j 4 8 S X R l b V R 5 c G U + R m 9 y b X V s Y T w v S X R l b V R 5 c G U + P E l 0 Z W 1 Q Y X R o P l N l Y 3 R p b 2 4 x L 1 R h Y m x l R F E y Y l 8 y M D I w L 1 R h Y m x l R F E y Y l 8 y M D I w X 1 R h Y m x l P C 9 J d G V t U G F 0 a D 4 8 L 0 l 0 Z W 1 M b 2 N h d G l v b j 4 8 U 3 R h Y m x l R W 5 0 c m l l c y A v P j w v S X R l b T 4 8 S X R l b T 4 8 S X R l b U x v Y 2 F 0 a W 9 u P j x J d G V t V H l w Z T 5 G b 3 J t d W x h P C 9 J d G V t V H l w Z T 4 8 S X R l b V B h d G g + U 2 V j d G l v b j E v V G F i b G V E U T J j 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z I i A v P j x F b n R y e S B U e X B l P S J G a W x s R X J y b 3 J D b 2 R l I i B W Y W x 1 Z T 0 i c 1 V u a 2 5 v d 2 4 i I C 8 + P E V u d H J 5 I F R 5 c G U 9 I k Z p b G x F c n J v c k N v d W 5 0 I i B W Y W x 1 Z T 0 i b D A i I C 8 + P E V u d H J 5 I F R 5 c G U 9 I k Z p b G x M Y X N 0 V X B k Y X R l Z C I g V m F s d W U 9 I m Q y M D I w L T E y L T A 3 V D E x O j E 4 O j M z L j U 1 N z E 0 N z R a I i A v P j x F b n R y e S B U e X B l P S J G a W x s Q 2 9 s d W 1 u V H l w Z X M i I F Z h b H V l P S J z Q m d V R k J R P T 0 i I C 8 + P E V u d H J 5 I F R 5 c G U 9 I k Z p b G x D b 2 x 1 b W 5 O Y W 1 l c y I g V m F s d W U 9 I n N b J n F 1 b 3 Q 7 c G V y a W 9 k J n F 1 b 3 Q 7 L C Z x d W 9 0 O 2 N h c 2 V z J n F 1 b 3 Q 7 L C Z x d W 9 0 O 2 R p c 2 N y Z X A m c X V v d D s s J n F 1 b 3 Q 7 c G V y Y 2 F z Z S 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0 9 k Y m M u R G F 0 Y V N v d X J j Z V x c L z E v Z H N u P V B J Q 0 F O Z X Q v U E l D Q U 5 l d C 9 B b m 5 1 Y W x S Z X B v c n Q v V G F i b G V E U T J j X z I w M j A u e 3 B l c m l v Z C w w f S Z x d W 9 0 O y w m c X V v d D t P Z G J j L k R h d G F T b 3 V y Y 2 V c X C 8 x L 2 R z b j 1 Q S U N B T m V 0 L 1 B J Q 0 F O Z X Q v Q W 5 u d W F s U m V w b 3 J 0 L 1 R h Y m x l R F E y Y 1 8 y M D I w L n t j Y X N l c y w x f S Z x d W 9 0 O y w m c X V v d D t P Z G J j L k R h d G F T b 3 V y Y 2 V c X C 8 x L 2 R z b j 1 Q S U N B T m V 0 L 1 B J Q 0 F O Z X Q v Q W 5 u d W F s U m V w b 3 J 0 L 1 R h Y m x l R F E y Y 1 8 y M D I w L n t k a X N j c m V w L D J 9 J n F 1 b 3 Q 7 L C Z x d W 9 0 O 0 9 k Y m M u R G F 0 Y V N v d X J j Z V x c L z E v Z H N u P V B J Q 0 F O Z X Q v U E l D Q U 5 l d C 9 B b m 5 1 Y W x S Z X B v c n Q v V G F i b G V E U T J j X z I w M j A u e 3 B l c m N h c 2 U s M 3 0 m c X V v d D t d L C Z x d W 9 0 O 0 N v b H V t b k N v d W 5 0 J n F 1 b 3 Q 7 O j Q s J n F 1 b 3 Q 7 S 2 V 5 Q 2 9 s d W 1 u T m F t Z X M m c X V v d D s 6 W 1 0 s J n F 1 b 3 Q 7 Q 2 9 s d W 1 u S W R l b n R p d G l l c y Z x d W 9 0 O z p b J n F 1 b 3 Q 7 T 2 R i Y y 5 E Y X R h U 2 9 1 c m N l X F w v M S 9 k c 2 4 9 U E l D Q U 5 l d C 9 Q S U N B T m V 0 L 0 F u b n V h b F J l c G 9 y d C 9 U Y W J s Z U R R M m N f M j A y M C 5 7 c G V y a W 9 k L D B 9 J n F 1 b 3 Q 7 L C Z x d W 9 0 O 0 9 k Y m M u R G F 0 Y V N v d X J j Z V x c L z E v Z H N u P V B J Q 0 F O Z X Q v U E l D Q U 5 l d C 9 B b m 5 1 Y W x S Z X B v c n Q v V G F i b G V E U T J j X z I w M j A u e 2 N h c 2 V z L D F 9 J n F 1 b 3 Q 7 L C Z x d W 9 0 O 0 9 k Y m M u R G F 0 Y V N v d X J j Z V x c L z E v Z H N u P V B J Q 0 F O Z X Q v U E l D Q U 5 l d C 9 B b m 5 1 Y W x S Z X B v c n Q v V G F i b G V E U T J j X z I w M j A u e 2 R p c 2 N y Z X A s M n 0 m c X V v d D s s J n F 1 b 3 Q 7 T 2 R i Y y 5 E Y X R h U 2 9 1 c m N l X F w v M S 9 k c 2 4 9 U E l D Q U 5 l d C 9 Q S U N B T m V 0 L 0 F u b n V h b F J l c G 9 y d C 9 U Y W J s Z U R R M m N f M j A y M C 5 7 c G V y Y 2 F z Z S w z f S Z x d W 9 0 O 1 0 s J n F 1 b 3 Q 7 U m V s Y X R p b 2 5 z a G l w S W 5 m b y Z x d W 9 0 O z p b X X 0 i I C 8 + P C 9 T d G F i b G V F b n R y a W V z P j w v S X R l b T 4 8 S X R l b T 4 8 S X R l b U x v Y 2 F 0 a W 9 u P j x J d G V t V H l w Z T 5 G b 3 J t d W x h P C 9 J d G V t V H l w Z T 4 8 S X R l b V B h d G g + U 2 V j d G l v b j E v V G F i b G V E U T J j X z I w M j A v U 2 9 1 c m N l P C 9 J d G V t U G F 0 a D 4 8 L 0 l 0 Z W 1 M b 2 N h d G l v b j 4 8 U 3 R h Y m x l R W 5 0 c m l l c y A v P j w v S X R l b T 4 8 S X R l b T 4 8 S X R l b U x v Y 2 F 0 a W 9 u P j x J d G V t V H l w Z T 5 G b 3 J t d W x h P C 9 J d G V t V H l w Z T 4 8 S X R l b V B h d G g + U 2 V j d G l v b j E v V G F i b G V E U T J j X z I w M j A v U E l D Q U 5 l d F 9 E Y X R h Y m F z Z T w v S X R l b V B h d G g + P C 9 J d G V t T G 9 j Y X R p b 2 4 + P F N 0 Y W J s Z U V u d H J p Z X M g L z 4 8 L 0 l 0 Z W 0 + P E l 0 Z W 0 + P E l 0 Z W 1 M b 2 N h d G l v b j 4 8 S X R l b V R 5 c G U + R m 9 y b X V s Y T w v S X R l b V R 5 c G U + P E l 0 Z W 1 Q Y X R o P l N l Y 3 R p b 2 4 x L 1 R h Y m x l R F E y Y 1 8 y M D I w L 0 F u b n V h b F J l c G 9 y d F 9 T Y 2 h l b W E 8 L 0 l 0 Z W 1 Q Y X R o P j w v S X R l b U x v Y 2 F 0 a W 9 u P j x T d G F i b G V F b n R y a W V z I C 8 + P C 9 J d G V t P j x J d G V t P j x J d G V t T G 9 j Y X R p b 2 4 + P E l 0 Z W 1 U e X B l P k Z v c m 1 1 b G E 8 L 0 l 0 Z W 1 U e X B l P j x J d G V t U G F 0 a D 5 T Z W N 0 a W 9 u M S 9 U Y W J s Z U R R M m N f M j A y M C 9 U Y W J s Z U R R M m N f M j A y M F 9 U Y W J s Z T w v S X R l b V B h d G g + P C 9 J d G V t T G 9 j Y X R p b 2 4 + P F N 0 Y W J s Z U V u d H J p Z X M g L z 4 8 L 0 l 0 Z W 0 + P E l 0 Z W 0 + P E l 0 Z W 1 M b 2 N h d G l v b j 4 8 S X R l b V R 5 c G U + R m 9 y b X V s Y T w v S X R l b V R 5 c G U + P E l 0 Z W 1 Q Y X R o P l N l Y 3 R p b 2 4 x L 1 R h Y m x l R F E z Y 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N C I g L z 4 8 R W 5 0 c n k g V H l w Z T 0 i R m l s b E V y c m 9 y Q 2 9 k Z S I g V m F s d W U 9 I n N V b m t u b 3 d u I i A v P j x F b n R y e S B U e X B l P S J G a W x s R X J y b 3 J D b 3 V u d C I g V m F s d W U 9 I m w w I i A v P j x F b n R y e S B U e X B l P S J G a W x s T G F z d F V w Z G F 0 Z W Q i I F Z h b H V l P S J k M j A y M C 0 x M i 0 w N 1 Q x M T o x O D o z N y 4 2 M j g z O T U 4 W i I g L z 4 8 R W 5 0 c n k g V H l w Z T 0 i R m l s b E N v b H V t b l R 5 c G V z I i B W Y W x 1 Z T 0 i c 0 J n V T 0 i I C 8 + P E V u d H J 5 I F R 5 c G U 9 I k Z p b G x D b 2 x 1 b W 5 O Y W 1 l c y I g V m F s d W U 9 I n N b J n F 1 b 3 Q 7 c 2 V j d G l v b i Z x d W 9 0 O y w m c X V v d D t w Z X J j Z G l z Y 3 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P Z G J j L k R h d G F T b 3 V y Y 2 V c X C 8 x L 2 R z b j 1 Q S U N B T m V 0 L 1 B J Q 0 F O Z X Q v Q W 5 u d W F s U m V w b 3 J 0 L 1 R h Y m x l R F E z Y V 8 y M D I w L n t z Z W N 0 a W 9 u L D B 9 J n F 1 b 3 Q 7 L C Z x d W 9 0 O 0 9 k Y m M u R G F 0 Y V N v d X J j Z V x c L z E v Z H N u P V B J Q 0 F O Z X Q v U E l D Q U 5 l d C 9 B b m 5 1 Y W x S Z X B v c n Q v V G F i b G V E U T N h X z I w M j A u e 3 B l c m N k a X N j c i w x f S Z x d W 9 0 O 1 0 s J n F 1 b 3 Q 7 Q 2 9 s d W 1 u Q 2 9 1 b n Q m c X V v d D s 6 M i w m c X V v d D t L Z X l D b 2 x 1 b W 5 O Y W 1 l c y Z x d W 9 0 O z p b X S w m c X V v d D t D b 2 x 1 b W 5 J Z G V u d G l 0 a W V z J n F 1 b 3 Q 7 O l s m c X V v d D t P Z G J j L k R h d G F T b 3 V y Y 2 V c X C 8 x L 2 R z b j 1 Q S U N B T m V 0 L 1 B J Q 0 F O Z X Q v Q W 5 u d W F s U m V w b 3 J 0 L 1 R h Y m x l R F E z Y V 8 y M D I w L n t z Z W N 0 a W 9 u L D B 9 J n F 1 b 3 Q 7 L C Z x d W 9 0 O 0 9 k Y m M u R G F 0 Y V N v d X J j Z V x c L z E v Z H N u P V B J Q 0 F O Z X Q v U E l D Q U 5 l d C 9 B b m 5 1 Y W x S Z X B v c n Q v V G F i b G V E U T N h X z I w M j A u e 3 B l c m N k a X N j c i w x f S Z x d W 9 0 O 1 0 s J n F 1 b 3 Q 7 U m V s Y X R p b 2 5 z a G l w S W 5 m b y Z x d W 9 0 O z p b X X 0 i I C 8 + P C 9 T d G F i b G V F b n R y a W V z P j w v S X R l b T 4 8 S X R l b T 4 8 S X R l b U x v Y 2 F 0 a W 9 u P j x J d G V t V H l w Z T 5 G b 3 J t d W x h P C 9 J d G V t V H l w Z T 4 8 S X R l b V B h d G g + U 2 V j d G l v b j E v V G F i b G V E U T N h X z I w M j A v U 2 9 1 c m N l P C 9 J d G V t U G F 0 a D 4 8 L 0 l 0 Z W 1 M b 2 N h d G l v b j 4 8 U 3 R h Y m x l R W 5 0 c m l l c y A v P j w v S X R l b T 4 8 S X R l b T 4 8 S X R l b U x v Y 2 F 0 a W 9 u P j x J d G V t V H l w Z T 5 G b 3 J t d W x h P C 9 J d G V t V H l w Z T 4 8 S X R l b V B h d G g + U 2 V j d G l v b j E v V G F i b G V E U T N h X z I w M j A v U E l D Q U 5 l d F 9 E Y X R h Y m F z Z T w v S X R l b V B h d G g + P C 9 J d G V t T G 9 j Y X R p b 2 4 + P F N 0 Y W J s Z U V u d H J p Z X M g L z 4 8 L 0 l 0 Z W 0 + P E l 0 Z W 0 + P E l 0 Z W 1 M b 2 N h d G l v b j 4 8 S X R l b V R 5 c G U + R m 9 y b X V s Y T w v S X R l b V R 5 c G U + P E l 0 Z W 1 Q Y X R o P l N l Y 3 R p b 2 4 x L 1 R h Y m x l R F E z Y V 8 y M D I w L 0 F u b n V h b F J l c G 9 y d F 9 T Y 2 h l b W E 8 L 0 l 0 Z W 1 Q Y X R o P j w v S X R l b U x v Y 2 F 0 a W 9 u P j x T d G F i b G V F b n R y a W V z I C 8 + P C 9 J d G V t P j x J d G V t P j x J d G V t T G 9 j Y X R p b 2 4 + P E l 0 Z W 1 U e X B l P k Z v c m 1 1 b G E 8 L 0 l 0 Z W 1 U e X B l P j x J d G V t U G F 0 a D 5 T Z W N 0 a W 9 u M S 9 U Y W J s Z U R R M 2 F f M j A y M C 9 U Y W J s Z U R R M 2 F f M j A y M F 9 U Y W J s Z T w v S X R l b V B h d G g + P C 9 J d G V t T G 9 j Y X R p b 2 4 + P F N 0 Y W J s Z U V u d H J p Z X M g L z 4 8 L 0 l 0 Z W 0 + P E l 0 Z W 0 + P E l 0 Z W 1 M b 2 N h d G l v b j 4 8 S X R l b V R 5 c G U + R m 9 y b X V s Y T w v S X R l b V R 5 c G U + P E l 0 Z W 1 Q Y X R o P l N l Y 3 R p b 2 4 x L 1 R h Y m x l R F E z Y l 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N S I g L z 4 8 R W 5 0 c n k g V H l w Z T 0 i R m l s b E V y c m 9 y Q 2 9 k Z S I g V m F s d W U 9 I n N V b m t u b 3 d u I i A v P j x F b n R y e S B U e X B l P S J G a W x s R X J y b 3 J D b 3 V u d C I g V m F s d W U 9 I m w w I i A v P j x F b n R y e S B U e X B l P S J G a W x s T G F z d F V w Z G F 0 Z W Q i I F Z h b H V l P S J k M j A y M C 0 x M i 0 w N 1 Q x M T o x O D o 0 M S 4 4 M T Y x N T Q 3 W i I g L z 4 8 R W 5 0 c n k g V H l w Z T 0 i R m l s b E N v b H V t b l R 5 c G V z I i B W Y W x 1 Z T 0 i c 0 J n V T 0 i I C 8 + P E V u d H J 5 I F R 5 c G U 9 I k Z p b G x D b 2 x 1 b W 5 O Y W 1 l c y I g V m F s d W U 9 I n N b J n F 1 b 3 Q 7 c 2 V j d G l v b i Z x d W 9 0 O y w m c X V v d D t w Z X J j Z G l z Y 3 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P Z G J j L k R h d G F T b 3 V y Y 2 V c X C 8 x L 2 R z b j 1 Q S U N B T m V 0 L 1 B J Q 0 F O Z X Q v Q W 5 u d W F s U m V w b 3 J 0 L 1 R h Y m x l R F E z Y l 8 y M D I w L n t z Z W N 0 a W 9 u L D B 9 J n F 1 b 3 Q 7 L C Z x d W 9 0 O 0 9 k Y m M u R G F 0 Y V N v d X J j Z V x c L z E v Z H N u P V B J Q 0 F O Z X Q v U E l D Q U 5 l d C 9 B b m 5 1 Y W x S Z X B v c n Q v V G F i b G V E U T N i X z I w M j A u e 3 B l c m N k a X N j c i w x f S Z x d W 9 0 O 1 0 s J n F 1 b 3 Q 7 Q 2 9 s d W 1 u Q 2 9 1 b n Q m c X V v d D s 6 M i w m c X V v d D t L Z X l D b 2 x 1 b W 5 O Y W 1 l c y Z x d W 9 0 O z p b X S w m c X V v d D t D b 2 x 1 b W 5 J Z G V u d G l 0 a W V z J n F 1 b 3 Q 7 O l s m c X V v d D t P Z G J j L k R h d G F T b 3 V y Y 2 V c X C 8 x L 2 R z b j 1 Q S U N B T m V 0 L 1 B J Q 0 F O Z X Q v Q W 5 u d W F s U m V w b 3 J 0 L 1 R h Y m x l R F E z Y l 8 y M D I w L n t z Z W N 0 a W 9 u L D B 9 J n F 1 b 3 Q 7 L C Z x d W 9 0 O 0 9 k Y m M u R G F 0 Y V N v d X J j Z V x c L z E v Z H N u P V B J Q 0 F O Z X Q v U E l D Q U 5 l d C 9 B b m 5 1 Y W x S Z X B v c n Q v V G F i b G V E U T N i X z I w M j A u e 3 B l c m N k a X N j c i w x f S Z x d W 9 0 O 1 0 s J n F 1 b 3 Q 7 U m V s Y X R p b 2 5 z a G l w S W 5 m b y Z x d W 9 0 O z p b X X 0 i I C 8 + P C 9 T d G F i b G V F b n R y a W V z P j w v S X R l b T 4 8 S X R l b T 4 8 S X R l b U x v Y 2 F 0 a W 9 u P j x J d G V t V H l w Z T 5 G b 3 J t d W x h P C 9 J d G V t V H l w Z T 4 8 S X R l b V B h d G g + U 2 V j d G l v b j E v V G F i b G V E U T N i X z I w M j A v U 2 9 1 c m N l P C 9 J d G V t U G F 0 a D 4 8 L 0 l 0 Z W 1 M b 2 N h d G l v b j 4 8 U 3 R h Y m x l R W 5 0 c m l l c y A v P j w v S X R l b T 4 8 S X R l b T 4 8 S X R l b U x v Y 2 F 0 a W 9 u P j x J d G V t V H l w Z T 5 G b 3 J t d W x h P C 9 J d G V t V H l w Z T 4 8 S X R l b V B h d G g + U 2 V j d G l v b j E v V G F i b G V E U T N i X z I w M j A v U E l D Q U 5 l d F 9 E Y X R h Y m F z Z T w v S X R l b V B h d G g + P C 9 J d G V t T G 9 j Y X R p b 2 4 + P F N 0 Y W J s Z U V u d H J p Z X M g L z 4 8 L 0 l 0 Z W 0 + P E l 0 Z W 0 + P E l 0 Z W 1 M b 2 N h d G l v b j 4 8 S X R l b V R 5 c G U + R m 9 y b X V s Y T w v S X R l b V R 5 c G U + P E l 0 Z W 1 Q Y X R o P l N l Y 3 R p b 2 4 x L 1 R h Y m x l R F E z Y l 8 y M D I w L 0 F u b n V h b F J l c G 9 y d F 9 T Y 2 h l b W E 8 L 0 l 0 Z W 1 Q Y X R o P j w v S X R l b U x v Y 2 F 0 a W 9 u P j x T d G F i b G V F b n R y a W V z I C 8 + P C 9 J d G V t P j x J d G V t P j x J d G V t T G 9 j Y X R p b 2 4 + P E l 0 Z W 1 U e X B l P k Z v c m 1 1 b G E 8 L 0 l 0 Z W 1 U e X B l P j x J d G V t U G F 0 a D 5 T Z W N 0 a W 9 u M S 9 U Y W J s Z U R R M 2 J f M j A y M C 9 U Y W J s Z U R R M 2 J f M j A y M F 9 U Y W J s Z T w v S X R l b V B h d G g + P C 9 J d G V t T G 9 j Y X R p b 2 4 + P F N 0 Y W J s Z U V u d H J p Z X M g L z 4 8 L 0 l 0 Z W 0 + P E l 0 Z W 0 + P E l 0 Z W 1 M b 2 N h d G l v b j 4 8 S X R l b V R 5 c G U + R m 9 y b X V s Y T w v S X R l b V R 5 c G U + P E l 0 Z W 1 Q Y X R o P l N l Y 3 R p b 2 4 x L 1 R h Y m x l R F E z Y 1 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N i I g L z 4 8 R W 5 0 c n k g V H l w Z T 0 i R m l s b E V y c m 9 y Q 2 9 k Z S I g V m F s d W U 9 I n N V b m t u b 3 d u I i A v P j x F b n R y e S B U e X B l P S J G a W x s R X J y b 3 J D b 3 V u d C I g V m F s d W U 9 I m w w I i A v P j x F b n R y e S B U e X B l P S J G a W x s T G F z d F V w Z G F 0 Z W Q i I F Z h b H V l P S J k M j A y M C 0 x M i 0 w N 1 Q x M T o x O D o 0 N i 4 z M D Q 1 M z M 3 W i I g L z 4 8 R W 5 0 c n k g V H l w Z T 0 i R m l s b E N v b H V t b l R 5 c G V z I i B W Y W x 1 Z T 0 i c 0 J n V T 0 i I C 8 + P E V u d H J 5 I F R 5 c G U 9 I k Z p b G x D b 2 x 1 b W 5 O Y W 1 l c y I g V m F s d W U 9 I n N b J n F 1 b 3 Q 7 c 2 V j d G l v b i Z x d W 9 0 O y w m c X V v d D t w Z X J j Z G l z Y 3 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P Z G J j L k R h d G F T b 3 V y Y 2 V c X C 8 x L 2 R z b j 1 Q S U N B T m V 0 L 1 B J Q 0 F O Z X Q v Q W 5 u d W F s U m V w b 3 J 0 L 1 R h Y m x l R F E z Y 1 8 y M D I w L n t z Z W N 0 a W 9 u L D B 9 J n F 1 b 3 Q 7 L C Z x d W 9 0 O 0 9 k Y m M u R G F 0 Y V N v d X J j Z V x c L z E v Z H N u P V B J Q 0 F O Z X Q v U E l D Q U 5 l d C 9 B b m 5 1 Y W x S Z X B v c n Q v V G F i b G V E U T N j X z I w M j A u e 3 B l c m N k a X N j c i w x f S Z x d W 9 0 O 1 0 s J n F 1 b 3 Q 7 Q 2 9 s d W 1 u Q 2 9 1 b n Q m c X V v d D s 6 M i w m c X V v d D t L Z X l D b 2 x 1 b W 5 O Y W 1 l c y Z x d W 9 0 O z p b X S w m c X V v d D t D b 2 x 1 b W 5 J Z G V u d G l 0 a W V z J n F 1 b 3 Q 7 O l s m c X V v d D t P Z G J j L k R h d G F T b 3 V y Y 2 V c X C 8 x L 2 R z b j 1 Q S U N B T m V 0 L 1 B J Q 0 F O Z X Q v Q W 5 u d W F s U m V w b 3 J 0 L 1 R h Y m x l R F E z Y 1 8 y M D I w L n t z Z W N 0 a W 9 u L D B 9 J n F 1 b 3 Q 7 L C Z x d W 9 0 O 0 9 k Y m M u R G F 0 Y V N v d X J j Z V x c L z E v Z H N u P V B J Q 0 F O Z X Q v U E l D Q U 5 l d C 9 B b m 5 1 Y W x S Z X B v c n Q v V G F i b G V E U T N j X z I w M j A u e 3 B l c m N k a X N j c i w x f S Z x d W 9 0 O 1 0 s J n F 1 b 3 Q 7 U m V s Y X R p b 2 5 z a G l w S W 5 m b y Z x d W 9 0 O z p b X X 0 i I C 8 + P C 9 T d G F i b G V F b n R y a W V z P j w v S X R l b T 4 8 S X R l b T 4 8 S X R l b U x v Y 2 F 0 a W 9 u P j x J d G V t V H l w Z T 5 G b 3 J t d W x h P C 9 J d G V t V H l w Z T 4 8 S X R l b V B h d G g + U 2 V j d G l v b j E v V G F i b G V E U T N j X z I w M j A v U 2 9 1 c m N l P C 9 J d G V t U G F 0 a D 4 8 L 0 l 0 Z W 1 M b 2 N h d G l v b j 4 8 U 3 R h Y m x l R W 5 0 c m l l c y A v P j w v S X R l b T 4 8 S X R l b T 4 8 S X R l b U x v Y 2 F 0 a W 9 u P j x J d G V t V H l w Z T 5 G b 3 J t d W x h P C 9 J d G V t V H l w Z T 4 8 S X R l b V B h d G g + U 2 V j d G l v b j E v V G F i b G V E U T N j X z I w M j A v U E l D Q U 5 l d F 9 E Y X R h Y m F z Z T w v S X R l b V B h d G g + P C 9 J d G V t T G 9 j Y X R p b 2 4 + P F N 0 Y W J s Z U V u d H J p Z X M g L z 4 8 L 0 l 0 Z W 0 + P E l 0 Z W 0 + P E l 0 Z W 1 M b 2 N h d G l v b j 4 8 S X R l b V R 5 c G U + R m 9 y b X V s Y T w v S X R l b V R 5 c G U + P E l 0 Z W 1 Q Y X R o P l N l Y 3 R p b 2 4 x L 1 R h Y m x l R F E z Y 1 8 y M D I w L 0 F u b n V h b F J l c G 9 y d F 9 T Y 2 h l b W E 8 L 0 l 0 Z W 1 Q Y X R o P j w v S X R l b U x v Y 2 F 0 a W 9 u P j x T d G F i b G V F b n R y a W V z I C 8 + P C 9 J d G V t P j x J d G V t P j x J d G V t T G 9 j Y X R p b 2 4 + P E l 0 Z W 1 U e X B l P k Z v c m 1 1 b G E 8 L 0 l 0 Z W 1 U e X B l P j x J d G V t U G F 0 a D 5 T Z W N 0 a W 9 u M S 9 U Y W J s Z U R R M 2 N f M j A y M C 9 U Y W J s Z U R R M 2 N f M j A y M F 9 U Y W J s Z T w v S X R l b V B h d G g + P C 9 J d G V t T G 9 j Y X R p b 2 4 + P F N 0 Y W J s Z U V u d H J p Z X M g L z 4 8 L 0 l 0 Z W 0 + P E l 0 Z W 0 + P E l 0 Z W 1 M b 2 N h d G l v b j 4 8 S X R l b V R 5 c G U + R m 9 y b X V s Y T w v S X R l b V R 5 c G U + P E l 0 Z W 1 Q Y X R o P l N l Y 3 R p b 2 4 x L 1 R h Y m x l R F E 0 Y 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T M i I C 8 + P E V u d H J 5 I F R 5 c G U 9 I k Z p b G x F c n J v c k N v Z G U i I F Z h b H V l P S J z V W 5 r b m 9 3 b i I g L z 4 8 R W 5 0 c n k g V H l w Z T 0 i R m l s b E V y c m 9 y Q 2 9 1 b n Q i I F Z h b H V l P S J s M C I g L z 4 8 R W 5 0 c n k g V H l w Z T 0 i R m l s b E x h c 3 R V c G R h d G V k I i B W Y W x 1 Z T 0 i Z D I w M j A t M T I t M D d U M T E 6 M T g 6 N T A u O T k y M D M y M 1 o i I C 8 + P E V u d H J 5 I F R 5 c G U 9 I k Z p b G x D b 2 x 1 b W 5 U e X B l c y I g V m F s d W U 9 I n N C Z 1 U 9 I i A v P j x F b n R y e S B U e X B l P S J G a W x s Q 2 9 s d W 1 u T m F t Z X M i I F Z h b H V l P S J z W y Z x d W 9 0 O 2 F 0 d H J p Y n V 0 Z W 5 h b W U m c X V v d D s s J n F 1 b 3 Q 7 c G V y Y y 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0 9 k Y m M u R G F 0 Y V N v d X J j Z V x c L z E v Z H N u P V B J Q 0 F O Z X Q v U E l D Q U 5 l d C 9 B b m 5 1 Y W x S Z X B v c n Q v V G F i b G V E U T R h X z I w M j A u e 2 F 0 d H J p Y n V 0 Z W 5 h b W U s M H 0 m c X V v d D s s J n F 1 b 3 Q 7 T 2 R i Y y 5 E Y X R h U 2 9 1 c m N l X F w v M S 9 k c 2 4 9 U E l D Q U 5 l d C 9 Q S U N B T m V 0 L 0 F u b n V h b F J l c G 9 y d C 9 U Y W J s Z U R R N G F f M j A y M C 5 7 c G V y Y y w x f S Z x d W 9 0 O 1 0 s J n F 1 b 3 Q 7 Q 2 9 s d W 1 u Q 2 9 1 b n Q m c X V v d D s 6 M i w m c X V v d D t L Z X l D b 2 x 1 b W 5 O Y W 1 l c y Z x d W 9 0 O z p b X S w m c X V v d D t D b 2 x 1 b W 5 J Z G V u d G l 0 a W V z J n F 1 b 3 Q 7 O l s m c X V v d D t P Z G J j L k R h d G F T b 3 V y Y 2 V c X C 8 x L 2 R z b j 1 Q S U N B T m V 0 L 1 B J Q 0 F O Z X Q v Q W 5 u d W F s U m V w b 3 J 0 L 1 R h Y m x l R F E 0 Y V 8 y M D I w L n t h d H R y a W J 1 d G V u Y W 1 l L D B 9 J n F 1 b 3 Q 7 L C Z x d W 9 0 O 0 9 k Y m M u R G F 0 Y V N v d X J j Z V x c L z E v Z H N u P V B J Q 0 F O Z X Q v U E l D Q U 5 l d C 9 B b m 5 1 Y W x S Z X B v c n Q v V G F i b G V E U T R h X z I w M j A u e 3 B l c m M s M X 0 m c X V v d D t d L C Z x d W 9 0 O 1 J l b G F 0 a W 9 u c 2 h p c E l u Z m 8 m c X V v d D s 6 W 1 1 9 I i A v P j w v U 3 R h Y m x l R W 5 0 c m l l c z 4 8 L 0 l 0 Z W 0 + P E l 0 Z W 0 + P E l 0 Z W 1 M b 2 N h d G l v b j 4 8 S X R l b V R 5 c G U + R m 9 y b X V s Y T w v S X R l b V R 5 c G U + P E l 0 Z W 1 Q Y X R o P l N l Y 3 R p b 2 4 x L 1 R h Y m x l R F E 0 Y V 8 y M D I w L 1 N v d X J j Z T w v S X R l b V B h d G g + P C 9 J d G V t T G 9 j Y X R p b 2 4 + P F N 0 Y W J s Z U V u d H J p Z X M g L z 4 8 L 0 l 0 Z W 0 + P E l 0 Z W 0 + P E l 0 Z W 1 M b 2 N h d G l v b j 4 8 S X R l b V R 5 c G U + R m 9 y b X V s Y T w v S X R l b V R 5 c G U + P E l 0 Z W 1 Q Y X R o P l N l Y 3 R p b 2 4 x L 1 R h Y m x l R F E 0 Y V 8 y M D I w L 1 B J Q 0 F O Z X R f R G F 0 Y W J h c 2 U 8 L 0 l 0 Z W 1 Q Y X R o P j w v S X R l b U x v Y 2 F 0 a W 9 u P j x T d G F i b G V F b n R y a W V z I C 8 + P C 9 J d G V t P j x J d G V t P j x J d G V t T G 9 j Y X R p b 2 4 + P E l 0 Z W 1 U e X B l P k Z v c m 1 1 b G E 8 L 0 l 0 Z W 1 U e X B l P j x J d G V t U G F 0 a D 5 T Z W N 0 a W 9 u M S 9 U Y W J s Z U R R N G F f M j A y M C 9 B b m 5 1 Y W x S Z X B v c n R f U 2 N o Z W 1 h P C 9 J d G V t U G F 0 a D 4 8 L 0 l 0 Z W 1 M b 2 N h d G l v b j 4 8 U 3 R h Y m x l R W 5 0 c m l l c y A v P j w v S X R l b T 4 8 S X R l b T 4 8 S X R l b U x v Y 2 F 0 a W 9 u P j x J d G V t V H l w Z T 5 G b 3 J t d W x h P C 9 J d G V t V H l w Z T 4 8 S X R l b V B h d G g + U 2 V j d G l v b j E v V G F i b G V E U T R h X z I w M j A v V G F i b G V E U T R h X z I w M j B f V G F i b G U 8 L 0 l 0 Z W 1 Q Y X R o P j w v S X R l b U x v Y 2 F 0 a W 9 u P j x T d G F i b G V F b n R y a W V z I C 8 + P C 9 J d G V t P j x J d G V t P j x J d G V t T G 9 j Y X R p b 2 4 + P E l 0 Z W 1 U e X B l P k Z v c m 1 1 b G E 8 L 0 l 0 Z W 1 U e X B l P j x J d G V t U G F 0 a D 5 T Z W N 0 a W 9 u M S 9 U Y W J s Z U R R N G J 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E x I i A v P j x F b n R y e S B U e X B l P S J G a W x s R X J y b 3 J D b 2 R l I i B W Y W x 1 Z T 0 i c 1 V u a 2 5 v d 2 4 i I C 8 + P E V u d H J 5 I F R 5 c G U 9 I k Z p b G x F c n J v c k N v d W 5 0 I i B W Y W x 1 Z T 0 i b D A i I C 8 + P E V u d H J 5 I F R 5 c G U 9 I k Z p b G x M Y X N 0 V X B k Y X R l Z C I g V m F s d W U 9 I m Q y M D I w L T E y L T A 3 V D E x O j E 4 O j U 1 L j Q 3 N z E 5 N D B a I i A v P j x F b n R y e S B U e X B l P S J G a W x s Q 2 9 s d W 1 u V H l w Z X M i I F Z h b H V l P S J z Q m d V P S I g L z 4 8 R W 5 0 c n k g V H l w Z T 0 i R m l s b E N v b H V t b k 5 h b W V z I i B W Y W x 1 Z T 0 i c 1 s m c X V v d D t h d H R y a W J 1 d G V u Y W 1 l J n F 1 b 3 Q 7 L C Z x d W 9 0 O 3 B l c m M 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P Z G J j L k R h d G F T b 3 V y Y 2 V c X C 8 x L 2 R z b j 1 Q S U N B T m V 0 L 1 B J Q 0 F O Z X Q v Q W 5 u d W F s U m V w b 3 J 0 L 1 R h Y m x l R F E 0 Y l 8 y M D I w L n t h d H R y a W J 1 d G V u Y W 1 l L D B 9 J n F 1 b 3 Q 7 L C Z x d W 9 0 O 0 9 k Y m M u R G F 0 Y V N v d X J j Z V x c L z E v Z H N u P V B J Q 0 F O Z X Q v U E l D Q U 5 l d C 9 B b m 5 1 Y W x S Z X B v c n Q v V G F i b G V E U T R i X z I w M j A u e 3 B l c m M s M X 0 m c X V v d D t d L C Z x d W 9 0 O 0 N v b H V t b k N v d W 5 0 J n F 1 b 3 Q 7 O j I s J n F 1 b 3 Q 7 S 2 V 5 Q 2 9 s d W 1 u T m F t Z X M m c X V v d D s 6 W 1 0 s J n F 1 b 3 Q 7 Q 2 9 s d W 1 u S W R l b n R p d G l l c y Z x d W 9 0 O z p b J n F 1 b 3 Q 7 T 2 R i Y y 5 E Y X R h U 2 9 1 c m N l X F w v M S 9 k c 2 4 9 U E l D Q U 5 l d C 9 Q S U N B T m V 0 L 0 F u b n V h b F J l c G 9 y d C 9 U Y W J s Z U R R N G J f M j A y M C 5 7 Y X R 0 c m l i d X R l b m F t Z S w w f S Z x d W 9 0 O y w m c X V v d D t P Z G J j L k R h d G F T b 3 V y Y 2 V c X C 8 x L 2 R z b j 1 Q S U N B T m V 0 L 1 B J Q 0 F O Z X Q v Q W 5 u d W F s U m V w b 3 J 0 L 1 R h Y m x l R F E 0 Y l 8 y M D I w L n t w Z X J j L D F 9 J n F 1 b 3 Q 7 X S w m c X V v d D t S Z W x h d G l v b n N o a X B J b m Z v J n F 1 b 3 Q 7 O l t d f S I g L z 4 8 L 1 N 0 Y W J s Z U V u d H J p Z X M + P C 9 J d G V t P j x J d G V t P j x J d G V t T G 9 j Y X R p b 2 4 + P E l 0 Z W 1 U e X B l P k Z v c m 1 1 b G E 8 L 0 l 0 Z W 1 U e X B l P j x J d G V t U G F 0 a D 5 T Z W N 0 a W 9 u M S 9 U Y W J s Z U R R N G J f M j A y M C 9 T b 3 V y Y 2 U 8 L 0 l 0 Z W 1 Q Y X R o P j w v S X R l b U x v Y 2 F 0 a W 9 u P j x T d G F i b G V F b n R y a W V z I C 8 + P C 9 J d G V t P j x J d G V t P j x J d G V t T G 9 j Y X R p b 2 4 + P E l 0 Z W 1 U e X B l P k Z v c m 1 1 b G E 8 L 0 l 0 Z W 1 U e X B l P j x J d G V t U G F 0 a D 5 T Z W N 0 a W 9 u M S 9 U Y W J s Z U R R N G J f M j A y M C 9 Q S U N B T m V 0 X 0 R h d G F i Y X N l P C 9 J d G V t U G F 0 a D 4 8 L 0 l 0 Z W 1 M b 2 N h d G l v b j 4 8 U 3 R h Y m x l R W 5 0 c m l l c y A v P j w v S X R l b T 4 8 S X R l b T 4 8 S X R l b U x v Y 2 F 0 a W 9 u P j x J d G V t V H l w Z T 5 G b 3 J t d W x h P C 9 J d G V t V H l w Z T 4 8 S X R l b V B h d G g + U 2 V j d G l v b j E v V G F i b G V E U T R i X z I w M j A v Q W 5 u d W F s U m V w b 3 J 0 X 1 N j a G V t Y T w v S X R l b V B h d G g + P C 9 J d G V t T G 9 j Y X R p b 2 4 + P F N 0 Y W J s Z U V u d H J p Z X M g L z 4 8 L 0 l 0 Z W 0 + P E l 0 Z W 0 + P E l 0 Z W 1 M b 2 N h d G l v b j 4 8 S X R l b V R 5 c G U + R m 9 y b X V s Y T w v S X R l b V R 5 c G U + P E l 0 Z W 1 Q Y X R o P l N l Y 3 R p b 2 4 x L 1 R h Y m x l R F E 0 Y l 8 y M D I w L 1 R h Y m x l R F E 0 Y l 8 y M D I w X 1 R h Y m x l P C 9 J d G V t U G F 0 a D 4 8 L 0 l 0 Z W 1 M b 2 N h d G l v b j 4 8 U 3 R h Y m x l R W 5 0 c m l l c y A v P j w v S X R l b T 4 8 S X R l b T 4 8 S X R l b U x v Y 2 F 0 a W 9 u P j x J d G V t V H l w Z T 5 G b 3 J t d W x h P C 9 J d G V t V H l w Z T 4 8 S X R l b V B h d G g + U 2 V j d G l v b j E v V G F i b G V E U T R j 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x M y I g L z 4 8 R W 5 0 c n k g V H l w Z T 0 i R m l s b E V y c m 9 y Q 2 9 k Z S I g V m F s d W U 9 I n N V b m t u b 3 d u I i A v P j x F b n R y e S B U e X B l P S J G a W x s R X J y b 3 J D b 3 V u d C I g V m F s d W U 9 I m w w I i A v P j x F b n R y e S B U e X B l P S J G a W x s T G F z d F V w Z G F 0 Z W Q i I F Z h b H V l P S J k M j A y M C 0 x M i 0 w N 1 Q x M T o x O T o w M C 4 w O T A x O T Y 3 W i I g L z 4 8 R W 5 0 c n k g V H l w Z T 0 i R m l s b E N v b H V t b l R 5 c G V z I i B W Y W x 1 Z T 0 i c 0 J n V T 0 i I C 8 + P E V u d H J 5 I F R 5 c G U 9 I k Z p b G x D b 2 x 1 b W 5 O Y W 1 l c y I g V m F s d W U 9 I n N b J n F 1 b 3 Q 7 Y X R 0 c m l i d X R l b m F t Z S Z x d W 9 0 O y w m c X V v d D t w Z X J j 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T 2 R i Y y 5 E Y X R h U 2 9 1 c m N l X F w v M S 9 k c 2 4 9 U E l D Q U 5 l d C 9 Q S U N B T m V 0 L 0 F u b n V h b F J l c G 9 y d C 9 U Y W J s Z U R R N G N f M j A y M C 5 7 Y X R 0 c m l i d X R l b m F t Z S w w f S Z x d W 9 0 O y w m c X V v d D t P Z G J j L k R h d G F T b 3 V y Y 2 V c X C 8 x L 2 R z b j 1 Q S U N B T m V 0 L 1 B J Q 0 F O Z X Q v Q W 5 u d W F s U m V w b 3 J 0 L 1 R h Y m x l R F E 0 Y 1 8 y M D I w L n t w Z X J j L D F 9 J n F 1 b 3 Q 7 X S w m c X V v d D t D b 2 x 1 b W 5 D b 3 V u d C Z x d W 9 0 O z o y L C Z x d W 9 0 O 0 t l e U N v b H V t b k 5 h b W V z J n F 1 b 3 Q 7 O l t d L C Z x d W 9 0 O 0 N v b H V t b k l k Z W 5 0 a X R p Z X M m c X V v d D s 6 W y Z x d W 9 0 O 0 9 k Y m M u R G F 0 Y V N v d X J j Z V x c L z E v Z H N u P V B J Q 0 F O Z X Q v U E l D Q U 5 l d C 9 B b m 5 1 Y W x S Z X B v c n Q v V G F i b G V E U T R j X z I w M j A u e 2 F 0 d H J p Y n V 0 Z W 5 h b W U s M H 0 m c X V v d D s s J n F 1 b 3 Q 7 T 2 R i Y y 5 E Y X R h U 2 9 1 c m N l X F w v M S 9 k c 2 4 9 U E l D Q U 5 l d C 9 Q S U N B T m V 0 L 0 F u b n V h b F J l c G 9 y d C 9 U Y W J s Z U R R N G N f M j A y M C 5 7 c G V y Y y w x f S Z x d W 9 0 O 1 0 s J n F 1 b 3 Q 7 U m V s Y X R p b 2 5 z a G l w S W 5 m b y Z x d W 9 0 O z p b X X 0 i I C 8 + P C 9 T d G F i b G V F b n R y a W V z P j w v S X R l b T 4 8 S X R l b T 4 8 S X R l b U x v Y 2 F 0 a W 9 u P j x J d G V t V H l w Z T 5 G b 3 J t d W x h P C 9 J d G V t V H l w Z T 4 8 S X R l b V B h d G g + U 2 V j d G l v b j E v V G F i b G V E U T R j X z I w M j A v U 2 9 1 c m N l P C 9 J d G V t U G F 0 a D 4 8 L 0 l 0 Z W 1 M b 2 N h d G l v b j 4 8 U 3 R h Y m x l R W 5 0 c m l l c y A v P j w v S X R l b T 4 8 S X R l b T 4 8 S X R l b U x v Y 2 F 0 a W 9 u P j x J d G V t V H l w Z T 5 G b 3 J t d W x h P C 9 J d G V t V H l w Z T 4 8 S X R l b V B h d G g + U 2 V j d G l v b j E v V G F i b G V E U T R j X z I w M j A v U E l D Q U 5 l d F 9 E Y X R h Y m F z Z T w v S X R l b V B h d G g + P C 9 J d G V t T G 9 j Y X R p b 2 4 + P F N 0 Y W J s Z U V u d H J p Z X M g L z 4 8 L 0 l 0 Z W 0 + P E l 0 Z W 0 + P E l 0 Z W 1 M b 2 N h d G l v b j 4 8 S X R l b V R 5 c G U + R m 9 y b X V s Y T w v S X R l b V R 5 c G U + P E l 0 Z W 1 Q Y X R o P l N l Y 3 R p b 2 4 x L 1 R h Y m x l R F E 0 Y 1 8 y M D I w L 0 F u b n V h b F J l c G 9 y d F 9 T Y 2 h l b W E 8 L 0 l 0 Z W 1 Q Y X R o P j w v S X R l b U x v Y 2 F 0 a W 9 u P j x T d G F i b G V F b n R y a W V z I C 8 + P C 9 J d G V t P j x J d G V t P j x J d G V t T G 9 j Y X R p b 2 4 + P E l 0 Z W 1 U e X B l P k Z v c m 1 1 b G E 8 L 0 l 0 Z W 1 U e X B l P j x J d G V t U G F 0 a D 5 T Z W N 0 a W 9 u M S 9 U Y W J s Z U R R N G N f M j A y M C 9 U Y W J s Z U R R N G N f M j A y M F 9 U Y W J s Z T w v S X R l b V B h d G g + P C 9 J d G V t T G 9 j Y X R p b 2 4 + P F N 0 Y W J s Z U V u d H J p Z X M g L z 4 8 L 0 l 0 Z W 0 + P E l 0 Z W 0 + P E l 0 Z W 1 M b 2 N h d G l v b j 4 8 S X R l b V R 5 c G U + R m 9 y b X V s Y T w v S X R l b V R 5 c G U + P E l 0 Z W 1 Q Y X R o P l N l Y 3 R p b 2 4 x L 1 R h Y m x l M z l f M j A y M 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G a W x s V G F y Z 2 V 0 I i B W Y W x 1 Z T 0 i c 1 R h Y m x l M z l f M j A y M C I g L z 4 8 R W 5 0 c n k g V H l w Z T 0 i R m l s b G V k Q 2 9 t c G x l d G V S Z X N 1 b H R U b 1 d v c m t z a G V l d C I g V m F s d W U 9 I m w x I i A v P j x F b n R y e S B U e X B l P S J S Z W N v d m V y e V R h c m d l d F N o Z W V 0 I i B W Y W x 1 Z T 0 i c 1 N o Z W V 0 N T U i I C 8 + P E V u d H J 5 I F R 5 c G U 9 I l J l Y 2 9 2 Z X J 5 V G F y Z 2 V 0 Q 2 9 s d W 1 u I i B W Y W x 1 Z T 0 i b D E i I C 8 + P E V u d H J 5 I F R 5 c G U 9 I l J l Y 2 9 2 Z X J 5 V G F y Z 2 V 0 U m 9 3 I i B W Y W x 1 Z T 0 i b D E i I C 8 + P E V u d H J 5 I F R 5 c G U 9 I k J 1 Z m Z l c k 5 l e H R S Z W Z y Z X N o I i B W Y W x 1 Z T 0 i b D E i I C 8 + P E V u d H J 5 I F R 5 c G U 9 I l J l c 3 V s d F R 5 c G U i I F Z h b H V l P S J z V G F i b G U i I C 8 + P E V u d H J 5 I F R 5 c G U 9 I k 5 h b W V V c G R h d G V k Q W Z 0 Z X J G a W x s I i B W Y W x 1 Z T 0 i b D E i I C 8 + P E V u d H J 5 I F R 5 c G U 9 I k F k Z G V k V G 9 E Y X R h T W 9 k Z W w i I F Z h b H V l P S J s M C I g L z 4 8 R W 5 0 c n k g V H l w Z T 0 i R m l s b E N v d W 5 0 I i B W Y W x 1 Z T 0 i b D M y I i A v P j x F b n R y e S B U e X B l P S J G a W x s R X J y b 3 J D b 2 R l I i B W Y W x 1 Z T 0 i c 1 V u a 2 5 v d 2 4 i I C 8 + P E V u d H J 5 I F R 5 c G U 9 I k Z p b G x F c n J v c k N v d W 5 0 I i B W Y W x 1 Z T 0 i b D A i I C 8 + P E V u d H J 5 I F R 5 c G U 9 I k Z p b G x M Y X N 0 V X B k Y X R l Z C I g V m F s d W U 9 I m Q y M D I w L T E y L T A 3 V D E x O j M y O j E 5 L j g w M T Y w M z l a I i A v P j x F b n R y e S B U e X B l P S J G a W x s Q 2 9 s d W 1 u V H l w Z X M i I F Z h b H V l P S J z Q m d V R 0 J R W U Z C Z 1 V H Q l F Z R k J n V U d C U V l G Q m d V R 0 J R W U Z C Z 1 V H Q l F Z P S I g L z 4 8 R W 5 0 c n k g V H l w Z T 0 i R m l s b E N v b H V t b k 5 h b W V z I i B W Y W x 1 Z T 0 i c 1 s m c X V v d D t 0 c n V z d C Z x d W 9 0 O y w m c X V v d D t t Z W R p Y W 5 f Y m x v b 2 Q m c X V v d D s s J n F 1 b 3 Q 7 a X F y X 2 J s b 2 9 k J n F 1 b 3 Q 7 L C Z x d W 9 0 O 2 1 l Z G l h b l 9 i b 2 R 5 J n F 1 b 3 Q 7 L C Z x d W 9 0 O 2 l x c l 9 i b 2 R 5 J n F 1 b 3 Q 7 L C Z x d W 9 0 O 2 1 l Z G l h b l 9 j Y X J k a W F j J n F 1 b 3 Q 7 L C Z x d W 9 0 O 2 l x c l 9 j Y X J k a W F j J n F 1 b 3 Q 7 L C Z x d W 9 0 O 2 1 l Z G l h b l 9 l b m R v J n F 1 b 3 Q 7 L C Z x d W 9 0 O 2 l x c l 9 l b m R v J n F 1 b 3 Q 7 L C Z x d W 9 0 O 2 1 l Z G l h b l 9 n a S Z x d W 9 0 O y w m c X V v d D t p c X J f Z 2 k m c X V v d D s s J n F 1 b 3 Q 7 b W V k a W F u X 2 l u Z i Z x d W 9 0 O y w m c X V v d D t p c X J f a W 5 m J n F 1 b 3 Q 7 L C Z x d W 9 0 O 2 1 l Z G l h b l 9 t d W x 0 a S Z x d W 9 0 O y w m c X V v d D t p c X J f b X V s d G k m c X V v d D s s J n F 1 b 3 Q 7 b W V k a W F u X 2 1 z a y Z x d W 9 0 O y w m c X V v d D t p c X J f b X N r J n F 1 b 3 Q 7 L C Z x d W 9 0 O 2 1 l Z G l h b l 9 u Z X V y b y Z x d W 9 0 O y w m c X V v d D t p c X J f b m V 1 c m 8 m c X V v d D s s J n F 1 b 3 Q 7 b W V k a W F u X 2 9 u Y y Z x d W 9 0 O y w m c X V v d D t p c X J f b 2 5 j J n F 1 b 3 Q 7 L C Z x d W 9 0 O 2 1 l Z G l h b l 9 y Z X N w J n F 1 b 3 Q 7 L C Z x d W 9 0 O 2 l x c l 9 y Z X N w J n F 1 b 3 Q 7 L C Z x d W 9 0 O 2 1 l Z G l h b l 9 0 c m F 1 b W E m c X V v d D s s J n F 1 b 3 Q 7 a X F y X 3 R y Y X V t Y S Z x d W 9 0 O y w m c X V v d D t t Z W R p Y W 5 f b 3 R o J n F 1 b 3 Q 7 L C Z x d W 9 0 O 2 l x c l 9 v d G g m c X V v d D s s J n F 1 b 3 Q 7 b W V k a W F u X 3 V u a 2 5 v d 2 4 m c X V v d D s s J n F 1 b 3 Q 7 a X F y X 3 V u a 2 5 v d 2 4 m c X V v d D t d I i A v P j x F b n R y e S B U e X B l P S J G a W x s U 3 R h d H V z I i B W Y W x 1 Z T 0 i c 0 N v b X B s Z X R l I i A v P j x F b n R y e S B U e X B l P S J S Z W x h d G l v b n N o a X B J b m Z v Q 2 9 u d G F p b m V y I i B W Y W x 1 Z T 0 i c 3 s m c X V v d D t j b 2 x 1 b W 5 D b 3 V u d C Z x d W 9 0 O z o y O S w m c X V v d D t r Z X l D b 2 x 1 b W 5 O Y W 1 l c y Z x d W 9 0 O z p b X S w m c X V v d D t x d W V y e V J l b G F 0 a W 9 u c 2 h p c H M m c X V v d D s 6 W 1 0 s J n F 1 b 3 Q 7 Y 2 9 s d W 1 u S W R l b n R p d G l l c y Z x d W 9 0 O z p b J n F 1 b 3 Q 7 T 2 R i Y y 5 E Y X R h U 2 9 1 c m N l X F w v M S 9 k c 2 4 9 U E l D Q U 5 l d C 9 Q S U N B T m V 0 L 0 F u b n V h b F J l c G 9 y d C 9 U Y W J s Z T M 5 X z I w M j A u e 3 R y d X N 0 L D B 9 J n F 1 b 3 Q 7 L C Z x d W 9 0 O 0 9 k Y m M u R G F 0 Y V N v d X J j Z V x c L z E v Z H N u P V B J Q 0 F O Z X Q v U E l D Q U 5 l d C 9 B b m 5 1 Y W x S Z X B v c n Q v V G F i b G U z O V 8 y M D I w L n t t Z W R p Y W 5 f Y m x v b 2 Q s M X 0 m c X V v d D s s J n F 1 b 3 Q 7 T 2 R i Y y 5 E Y X R h U 2 9 1 c m N l X F w v M S 9 k c 2 4 9 U E l D Q U 5 l d C 9 Q S U N B T m V 0 L 0 F u b n V h b F J l c G 9 y d C 9 U Y W J s Z T M 5 X z I w M j A u e 2 l x c l 9 i b G 9 v Z C w y f S Z x d W 9 0 O y w m c X V v d D t P Z G J j L k R h d G F T b 3 V y Y 2 V c X C 8 x L 2 R z b j 1 Q S U N B T m V 0 L 1 B J Q 0 F O Z X Q v Q W 5 u d W F s U m V w b 3 J 0 L 1 R h Y m x l M z l f M j A y M C 5 7 b W V k a W F u X 2 J v Z H k s M 3 0 m c X V v d D s s J n F 1 b 3 Q 7 T 2 R i Y y 5 E Y X R h U 2 9 1 c m N l X F w v M S 9 k c 2 4 9 U E l D Q U 5 l d C 9 Q S U N B T m V 0 L 0 F u b n V h b F J l c G 9 y d C 9 U Y W J s Z T M 5 X z I w M j A u e 2 l x c l 9 i b 2 R 5 L D R 9 J n F 1 b 3 Q 7 L C Z x d W 9 0 O 0 9 k Y m M u R G F 0 Y V N v d X J j Z V x c L z E v Z H N u P V B J Q 0 F O Z X Q v U E l D Q U 5 l d C 9 B b m 5 1 Y W x S Z X B v c n Q v V G F i b G U z O V 8 y M D I w L n t t Z W R p Y W 5 f Y 2 F y Z G l h Y y w 1 f S Z x d W 9 0 O y w m c X V v d D t P Z G J j L k R h d G F T b 3 V y Y 2 V c X C 8 x L 2 R z b j 1 Q S U N B T m V 0 L 1 B J Q 0 F O Z X Q v Q W 5 u d W F s U m V w b 3 J 0 L 1 R h Y m x l M z l f M j A y M C 5 7 a X F y X 2 N h c m R p Y W M s N n 0 m c X V v d D s s J n F 1 b 3 Q 7 T 2 R i Y y 5 E Y X R h U 2 9 1 c m N l X F w v M S 9 k c 2 4 9 U E l D Q U 5 l d C 9 Q S U N B T m V 0 L 0 F u b n V h b F J l c G 9 y d C 9 U Y W J s Z T M 5 X z I w M j A u e 2 1 l Z G l h b l 9 l b m R v L D d 9 J n F 1 b 3 Q 7 L C Z x d W 9 0 O 0 9 k Y m M u R G F 0 Y V N v d X J j Z V x c L z E v Z H N u P V B J Q 0 F O Z X Q v U E l D Q U 5 l d C 9 B b m 5 1 Y W x S Z X B v c n Q v V G F i b G U z O V 8 y M D I w L n t p c X J f Z W 5 k b y w 4 f S Z x d W 9 0 O y w m c X V v d D t P Z G J j L k R h d G F T b 3 V y Y 2 V c X C 8 x L 2 R z b j 1 Q S U N B T m V 0 L 1 B J Q 0 F O Z X Q v Q W 5 u d W F s U m V w b 3 J 0 L 1 R h Y m x l M z l f M j A y M C 5 7 b W V k a W F u X 2 d p L D l 9 J n F 1 b 3 Q 7 L C Z x d W 9 0 O 0 9 k Y m M u R G F 0 Y V N v d X J j Z V x c L z E v Z H N u P V B J Q 0 F O Z X Q v U E l D Q U 5 l d C 9 B b m 5 1 Y W x S Z X B v c n Q v V G F i b G U z O V 8 y M D I w L n t p c X J f Z 2 k s M T B 9 J n F 1 b 3 Q 7 L C Z x d W 9 0 O 0 9 k Y m M u R G F 0 Y V N v d X J j Z V x c L z E v Z H N u P V B J Q 0 F O Z X Q v U E l D Q U 5 l d C 9 B b m 5 1 Y W x S Z X B v c n Q v V G F i b G U z O V 8 y M D I w L n t t Z W R p Y W 5 f a W 5 m L D E x f S Z x d W 9 0 O y w m c X V v d D t P Z G J j L k R h d G F T b 3 V y Y 2 V c X C 8 x L 2 R z b j 1 Q S U N B T m V 0 L 1 B J Q 0 F O Z X Q v Q W 5 u d W F s U m V w b 3 J 0 L 1 R h Y m x l M z l f M j A y M C 5 7 a X F y X 2 l u Z i w x M n 0 m c X V v d D s s J n F 1 b 3 Q 7 T 2 R i Y y 5 E Y X R h U 2 9 1 c m N l X F w v M S 9 k c 2 4 9 U E l D Q U 5 l d C 9 Q S U N B T m V 0 L 0 F u b n V h b F J l c G 9 y d C 9 U Y W J s Z T M 5 X z I w M j A u e 2 1 l Z G l h b l 9 t d W x 0 a S w x M 3 0 m c X V v d D s s J n F 1 b 3 Q 7 T 2 R i Y y 5 E Y X R h U 2 9 1 c m N l X F w v M S 9 k c 2 4 9 U E l D Q U 5 l d C 9 Q S U N B T m V 0 L 0 F u b n V h b F J l c G 9 y d C 9 U Y W J s Z T M 5 X z I w M j A u e 2 l x c l 9 t d W x 0 a S w x N H 0 m c X V v d D s s J n F 1 b 3 Q 7 T 2 R i Y y 5 E Y X R h U 2 9 1 c m N l X F w v M S 9 k c 2 4 9 U E l D Q U 5 l d C 9 Q S U N B T m V 0 L 0 F u b n V h b F J l c G 9 y d C 9 U Y W J s Z T M 5 X z I w M j A u e 2 1 l Z G l h b l 9 t c 2 s s M T V 9 J n F 1 b 3 Q 7 L C Z x d W 9 0 O 0 9 k Y m M u R G F 0 Y V N v d X J j Z V x c L z E v Z H N u P V B J Q 0 F O Z X Q v U E l D Q U 5 l d C 9 B b m 5 1 Y W x S Z X B v c n Q v V G F i b G U z O V 8 y M D I w L n t p c X J f b X N r L D E 2 f S Z x d W 9 0 O y w m c X V v d D t P Z G J j L k R h d G F T b 3 V y Y 2 V c X C 8 x L 2 R z b j 1 Q S U N B T m V 0 L 1 B J Q 0 F O Z X Q v Q W 5 u d W F s U m V w b 3 J 0 L 1 R h Y m x l M z l f M j A y M C 5 7 b W V k a W F u X 2 5 l d X J v L D E 3 f S Z x d W 9 0 O y w m c X V v d D t P Z G J j L k R h d G F T b 3 V y Y 2 V c X C 8 x L 2 R z b j 1 Q S U N B T m V 0 L 1 B J Q 0 F O Z X Q v Q W 5 u d W F s U m V w b 3 J 0 L 1 R h Y m x l M z l f M j A y M C 5 7 a X F y X 2 5 l d X J v L D E 4 f S Z x d W 9 0 O y w m c X V v d D t P Z G J j L k R h d G F T b 3 V y Y 2 V c X C 8 x L 2 R z b j 1 Q S U N B T m V 0 L 1 B J Q 0 F O Z X Q v Q W 5 u d W F s U m V w b 3 J 0 L 1 R h Y m x l M z l f M j A y M C 5 7 b W V k a W F u X 2 9 u Y y w x O X 0 m c X V v d D s s J n F 1 b 3 Q 7 T 2 R i Y y 5 E Y X R h U 2 9 1 c m N l X F w v M S 9 k c 2 4 9 U E l D Q U 5 l d C 9 Q S U N B T m V 0 L 0 F u b n V h b F J l c G 9 y d C 9 U Y W J s Z T M 5 X z I w M j A u e 2 l x c l 9 v b m M s M j B 9 J n F 1 b 3 Q 7 L C Z x d W 9 0 O 0 9 k Y m M u R G F 0 Y V N v d X J j Z V x c L z E v Z H N u P V B J Q 0 F O Z X Q v U E l D Q U 5 l d C 9 B b m 5 1 Y W x S Z X B v c n Q v V G F i b G U z O V 8 y M D I w L n t t Z W R p Y W 5 f c m V z c C w y M X 0 m c X V v d D s s J n F 1 b 3 Q 7 T 2 R i Y y 5 E Y X R h U 2 9 1 c m N l X F w v M S 9 k c 2 4 9 U E l D Q U 5 l d C 9 Q S U N B T m V 0 L 0 F u b n V h b F J l c G 9 y d C 9 U Y W J s Z T M 5 X z I w M j A u e 2 l x c l 9 y Z X N w L D I y f S Z x d W 9 0 O y w m c X V v d D t P Z G J j L k R h d G F T b 3 V y Y 2 V c X C 8 x L 2 R z b j 1 Q S U N B T m V 0 L 1 B J Q 0 F O Z X Q v Q W 5 u d W F s U m V w b 3 J 0 L 1 R h Y m x l M z l f M j A y M C 5 7 b W V k a W F u X 3 R y Y X V t Y S w y M 3 0 m c X V v d D s s J n F 1 b 3 Q 7 T 2 R i Y y 5 E Y X R h U 2 9 1 c m N l X F w v M S 9 k c 2 4 9 U E l D Q U 5 l d C 9 Q S U N B T m V 0 L 0 F u b n V h b F J l c G 9 y d C 9 U Y W J s Z T M 5 X z I w M j A u e 2 l x c l 9 0 c m F 1 b W E s M j R 9 J n F 1 b 3 Q 7 L C Z x d W 9 0 O 0 9 k Y m M u R G F 0 Y V N v d X J j Z V x c L z E v Z H N u P V B J Q 0 F O Z X Q v U E l D Q U 5 l d C 9 B b m 5 1 Y W x S Z X B v c n Q v V G F i b G U z O V 8 y M D I w L n t t Z W R p Y W 5 f b 3 R o L D I 1 f S Z x d W 9 0 O y w m c X V v d D t P Z G J j L k R h d G F T b 3 V y Y 2 V c X C 8 x L 2 R z b j 1 Q S U N B T m V 0 L 1 B J Q 0 F O Z X Q v Q W 5 u d W F s U m V w b 3 J 0 L 1 R h Y m x l M z l f M j A y M C 5 7 a X F y X 2 9 0 a C w y N n 0 m c X V v d D s s J n F 1 b 3 Q 7 T 2 R i Y y 5 E Y X R h U 2 9 1 c m N l X F w v M S 9 k c 2 4 9 U E l D Q U 5 l d C 9 Q S U N B T m V 0 L 0 F u b n V h b F J l c G 9 y d C 9 U Y W J s Z T M 5 X z I w M j A u e 2 1 l Z G l h b l 9 1 b m t u b 3 d u L D I 3 f S Z x d W 9 0 O y w m c X V v d D t P Z G J j L k R h d G F T b 3 V y Y 2 V c X C 8 x L 2 R z b j 1 Q S U N B T m V 0 L 1 B J Q 0 F O Z X Q v Q W 5 u d W F s U m V w b 3 J 0 L 1 R h Y m x l M z l f M j A y M C 5 7 a X F y X 3 V u a 2 5 v d 2 4 s M j h 9 J n F 1 b 3 Q 7 X S w m c X V v d D t D b 2 x 1 b W 5 D b 3 V u d C Z x d W 9 0 O z o y O S w m c X V v d D t L Z X l D b 2 x 1 b W 5 O Y W 1 l c y Z x d W 9 0 O z p b X S w m c X V v d D t D b 2 x 1 b W 5 J Z G V u d G l 0 a W V z J n F 1 b 3 Q 7 O l s m c X V v d D t P Z G J j L k R h d G F T b 3 V y Y 2 V c X C 8 x L 2 R z b j 1 Q S U N B T m V 0 L 1 B J Q 0 F O Z X Q v Q W 5 u d W F s U m V w b 3 J 0 L 1 R h Y m x l M z l f M j A y M C 5 7 d H J 1 c 3 Q s M H 0 m c X V v d D s s J n F 1 b 3 Q 7 T 2 R i Y y 5 E Y X R h U 2 9 1 c m N l X F w v M S 9 k c 2 4 9 U E l D Q U 5 l d C 9 Q S U N B T m V 0 L 0 F u b n V h b F J l c G 9 y d C 9 U Y W J s Z T M 5 X z I w M j A u e 2 1 l Z G l h b l 9 i b G 9 v Z C w x f S Z x d W 9 0 O y w m c X V v d D t P Z G J j L k R h d G F T b 3 V y Y 2 V c X C 8 x L 2 R z b j 1 Q S U N B T m V 0 L 1 B J Q 0 F O Z X Q v Q W 5 u d W F s U m V w b 3 J 0 L 1 R h Y m x l M z l f M j A y M C 5 7 a X F y X 2 J s b 2 9 k L D J 9 J n F 1 b 3 Q 7 L C Z x d W 9 0 O 0 9 k Y m M u R G F 0 Y V N v d X J j Z V x c L z E v Z H N u P V B J Q 0 F O Z X Q v U E l D Q U 5 l d C 9 B b m 5 1 Y W x S Z X B v c n Q v V G F i b G U z O V 8 y M D I w L n t t Z W R p Y W 5 f Y m 9 k e S w z f S Z x d W 9 0 O y w m c X V v d D t P Z G J j L k R h d G F T b 3 V y Y 2 V c X C 8 x L 2 R z b j 1 Q S U N B T m V 0 L 1 B J Q 0 F O Z X Q v Q W 5 u d W F s U m V w b 3 J 0 L 1 R h Y m x l M z l f M j A y M C 5 7 a X F y X 2 J v Z H k s N H 0 m c X V v d D s s J n F 1 b 3 Q 7 T 2 R i Y y 5 E Y X R h U 2 9 1 c m N l X F w v M S 9 k c 2 4 9 U E l D Q U 5 l d C 9 Q S U N B T m V 0 L 0 F u b n V h b F J l c G 9 y d C 9 U Y W J s Z T M 5 X z I w M j A u e 2 1 l Z G l h b l 9 j Y X J k a W F j L D V 9 J n F 1 b 3 Q 7 L C Z x d W 9 0 O 0 9 k Y m M u R G F 0 Y V N v d X J j Z V x c L z E v Z H N u P V B J Q 0 F O Z X Q v U E l D Q U 5 l d C 9 B b m 5 1 Y W x S Z X B v c n Q v V G F i b G U z O V 8 y M D I w L n t p c X J f Y 2 F y Z G l h Y y w 2 f S Z x d W 9 0 O y w m c X V v d D t P Z G J j L k R h d G F T b 3 V y Y 2 V c X C 8 x L 2 R z b j 1 Q S U N B T m V 0 L 1 B J Q 0 F O Z X Q v Q W 5 u d W F s U m V w b 3 J 0 L 1 R h Y m x l M z l f M j A y M C 5 7 b W V k a W F u X 2 V u Z G 8 s N 3 0 m c X V v d D s s J n F 1 b 3 Q 7 T 2 R i Y y 5 E Y X R h U 2 9 1 c m N l X F w v M S 9 k c 2 4 9 U E l D Q U 5 l d C 9 Q S U N B T m V 0 L 0 F u b n V h b F J l c G 9 y d C 9 U Y W J s Z T M 5 X z I w M j A u e 2 l x c l 9 l b m R v L D h 9 J n F 1 b 3 Q 7 L C Z x d W 9 0 O 0 9 k Y m M u R G F 0 Y V N v d X J j Z V x c L z E v Z H N u P V B J Q 0 F O Z X Q v U E l D Q U 5 l d C 9 B b m 5 1 Y W x S Z X B v c n Q v V G F i b G U z O V 8 y M D I w L n t t Z W R p Y W 5 f Z 2 k s O X 0 m c X V v d D s s J n F 1 b 3 Q 7 T 2 R i Y y 5 E Y X R h U 2 9 1 c m N l X F w v M S 9 k c 2 4 9 U E l D Q U 5 l d C 9 Q S U N B T m V 0 L 0 F u b n V h b F J l c G 9 y d C 9 U Y W J s Z T M 5 X z I w M j A u e 2 l x c l 9 n a S w x M H 0 m c X V v d D s s J n F 1 b 3 Q 7 T 2 R i Y y 5 E Y X R h U 2 9 1 c m N l X F w v M S 9 k c 2 4 9 U E l D Q U 5 l d C 9 Q S U N B T m V 0 L 0 F u b n V h b F J l c G 9 y d C 9 U Y W J s Z T M 5 X z I w M j A u e 2 1 l Z G l h b l 9 p b m Y s M T F 9 J n F 1 b 3 Q 7 L C Z x d W 9 0 O 0 9 k Y m M u R G F 0 Y V N v d X J j Z V x c L z E v Z H N u P V B J Q 0 F O Z X Q v U E l D Q U 5 l d C 9 B b m 5 1 Y W x S Z X B v c n Q v V G F i b G U z O V 8 y M D I w L n t p c X J f a W 5 m L D E y f S Z x d W 9 0 O y w m c X V v d D t P Z G J j L k R h d G F T b 3 V y Y 2 V c X C 8 x L 2 R z b j 1 Q S U N B T m V 0 L 1 B J Q 0 F O Z X Q v Q W 5 u d W F s U m V w b 3 J 0 L 1 R h Y m x l M z l f M j A y M C 5 7 b W V k a W F u X 2 1 1 b H R p L D E z f S Z x d W 9 0 O y w m c X V v d D t P Z G J j L k R h d G F T b 3 V y Y 2 V c X C 8 x L 2 R z b j 1 Q S U N B T m V 0 L 1 B J Q 0 F O Z X Q v Q W 5 u d W F s U m V w b 3 J 0 L 1 R h Y m x l M z l f M j A y M C 5 7 a X F y X 2 1 1 b H R p L D E 0 f S Z x d W 9 0 O y w m c X V v d D t P Z G J j L k R h d G F T b 3 V y Y 2 V c X C 8 x L 2 R z b j 1 Q S U N B T m V 0 L 1 B J Q 0 F O Z X Q v Q W 5 u d W F s U m V w b 3 J 0 L 1 R h Y m x l M z l f M j A y M C 5 7 b W V k a W F u X 2 1 z a y w x N X 0 m c X V v d D s s J n F 1 b 3 Q 7 T 2 R i Y y 5 E Y X R h U 2 9 1 c m N l X F w v M S 9 k c 2 4 9 U E l D Q U 5 l d C 9 Q S U N B T m V 0 L 0 F u b n V h b F J l c G 9 y d C 9 U Y W J s Z T M 5 X z I w M j A u e 2 l x c l 9 t c 2 s s M T Z 9 J n F 1 b 3 Q 7 L C Z x d W 9 0 O 0 9 k Y m M u R G F 0 Y V N v d X J j Z V x c L z E v Z H N u P V B J Q 0 F O Z X Q v U E l D Q U 5 l d C 9 B b m 5 1 Y W x S Z X B v c n Q v V G F i b G U z O V 8 y M D I w L n t t Z W R p Y W 5 f b m V 1 c m 8 s M T d 9 J n F 1 b 3 Q 7 L C Z x d W 9 0 O 0 9 k Y m M u R G F 0 Y V N v d X J j Z V x c L z E v Z H N u P V B J Q 0 F O Z X Q v U E l D Q U 5 l d C 9 B b m 5 1 Y W x S Z X B v c n Q v V G F i b G U z O V 8 y M D I w L n t p c X J f b m V 1 c m 8 s M T h 9 J n F 1 b 3 Q 7 L C Z x d W 9 0 O 0 9 k Y m M u R G F 0 Y V N v d X J j Z V x c L z E v Z H N u P V B J Q 0 F O Z X Q v U E l D Q U 5 l d C 9 B b m 5 1 Y W x S Z X B v c n Q v V G F i b G U z O V 8 y M D I w L n t t Z W R p Y W 5 f b 2 5 j L D E 5 f S Z x d W 9 0 O y w m c X V v d D t P Z G J j L k R h d G F T b 3 V y Y 2 V c X C 8 x L 2 R z b j 1 Q S U N B T m V 0 L 1 B J Q 0 F O Z X Q v Q W 5 u d W F s U m V w b 3 J 0 L 1 R h Y m x l M z l f M j A y M C 5 7 a X F y X 2 9 u Y y w y M H 0 m c X V v d D s s J n F 1 b 3 Q 7 T 2 R i Y y 5 E Y X R h U 2 9 1 c m N l X F w v M S 9 k c 2 4 9 U E l D Q U 5 l d C 9 Q S U N B T m V 0 L 0 F u b n V h b F J l c G 9 y d C 9 U Y W J s Z T M 5 X z I w M j A u e 2 1 l Z G l h b l 9 y Z X N w L D I x f S Z x d W 9 0 O y w m c X V v d D t P Z G J j L k R h d G F T b 3 V y Y 2 V c X C 8 x L 2 R z b j 1 Q S U N B T m V 0 L 1 B J Q 0 F O Z X Q v Q W 5 u d W F s U m V w b 3 J 0 L 1 R h Y m x l M z l f M j A y M C 5 7 a X F y X 3 J l c 3 A s M j J 9 J n F 1 b 3 Q 7 L C Z x d W 9 0 O 0 9 k Y m M u R G F 0 Y V N v d X J j Z V x c L z E v Z H N u P V B J Q 0 F O Z X Q v U E l D Q U 5 l d C 9 B b m 5 1 Y W x S Z X B v c n Q v V G F i b G U z O V 8 y M D I w L n t t Z W R p Y W 5 f d H J h d W 1 h L D I z f S Z x d W 9 0 O y w m c X V v d D t P Z G J j L k R h d G F T b 3 V y Y 2 V c X C 8 x L 2 R z b j 1 Q S U N B T m V 0 L 1 B J Q 0 F O Z X Q v Q W 5 u d W F s U m V w b 3 J 0 L 1 R h Y m x l M z l f M j A y M C 5 7 a X F y X 3 R y Y X V t Y S w y N H 0 m c X V v d D s s J n F 1 b 3 Q 7 T 2 R i Y y 5 E Y X R h U 2 9 1 c m N l X F w v M S 9 k c 2 4 9 U E l D Q U 5 l d C 9 Q S U N B T m V 0 L 0 F u b n V h b F J l c G 9 y d C 9 U Y W J s Z T M 5 X z I w M j A u e 2 1 l Z G l h b l 9 v d G g s M j V 9 J n F 1 b 3 Q 7 L C Z x d W 9 0 O 0 9 k Y m M u R G F 0 Y V N v d X J j Z V x c L z E v Z H N u P V B J Q 0 F O Z X Q v U E l D Q U 5 l d C 9 B b m 5 1 Y W x S Z X B v c n Q v V G F i b G U z O V 8 y M D I w L n t p c X J f b 3 R o L D I 2 f S Z x d W 9 0 O y w m c X V v d D t P Z G J j L k R h d G F T b 3 V y Y 2 V c X C 8 x L 2 R z b j 1 Q S U N B T m V 0 L 1 B J Q 0 F O Z X Q v Q W 5 u d W F s U m V w b 3 J 0 L 1 R h Y m x l M z l f M j A y M C 5 7 b W V k a W F u X 3 V u a 2 5 v d 2 4 s M j d 9 J n F 1 b 3 Q 7 L C Z x d W 9 0 O 0 9 k Y m M u R G F 0 Y V N v d X J j Z V x c L z E v Z H N u P V B J Q 0 F O Z X Q v U E l D Q U 5 l d C 9 B b m 5 1 Y W x S Z X B v c n Q v V G F i b G U z O V 8 y M D I w L n t p c X J f d W 5 r b m 9 3 b i w y O H 0 m c X V v d D t d L C Z x d W 9 0 O 1 J l b G F 0 a W 9 u c 2 h p c E l u Z m 8 m c X V v d D s 6 W 1 1 9 I i A v P j x F b n R y e S B U e X B l P S J G a W x s V G F y Z 2 V 0 T m F t Z U N 1 c 3 R v b W l 6 Z W Q i I F Z h b H V l P S J s M S I g L z 4 8 L 1 N 0 Y W J s Z U V u d H J p Z X M + P C 9 J d G V t P j x J d G V t P j x J d G V t T G 9 j Y X R p b 2 4 + P E l 0 Z W 1 U e X B l P k Z v c m 1 1 b G E 8 L 0 l 0 Z W 1 U e X B l P j x J d G V t U G F 0 a D 5 T Z W N 0 a W 9 u M S 9 U Y W J s Z T M 5 X z I w M j A v U 2 9 1 c m N l P C 9 J d G V t U G F 0 a D 4 8 L 0 l 0 Z W 1 M b 2 N h d G l v b j 4 8 U 3 R h Y m x l R W 5 0 c m l l c y A v P j w v S X R l b T 4 8 S X R l b T 4 8 S X R l b U x v Y 2 F 0 a W 9 u P j x J d G V t V H l w Z T 5 G b 3 J t d W x h P C 9 J d G V t V H l w Z T 4 8 S X R l b V B h d G g + U 2 V j d G l v b j E v V G F i b G U z O V 8 y M D I w L 1 B J Q 0 F O Z X R f R G F 0 Y W J h c 2 U 8 L 0 l 0 Z W 1 Q Y X R o P j w v S X R l b U x v Y 2 F 0 a W 9 u P j x T d G F i b G V F b n R y a W V z I C 8 + P C 9 J d G V t P j x J d G V t P j x J d G V t T G 9 j Y X R p b 2 4 + P E l 0 Z W 1 U e X B l P k Z v c m 1 1 b G E 8 L 0 l 0 Z W 1 U e X B l P j x J d G V t U G F 0 a D 5 T Z W N 0 a W 9 u M S 9 U Y W J s Z T M 5 X z I w M j A v Q W 5 u d W F s U m V w b 3 J 0 X 1 N j a G V t Y T w v S X R l b V B h d G g + P C 9 J d G V t T G 9 j Y X R p b 2 4 + P F N 0 Y W J s Z U V u d H J p Z X M g L z 4 8 L 0 l 0 Z W 0 + P E l 0 Z W 0 + P E l 0 Z W 1 M b 2 N h d G l v b j 4 8 S X R l b V R 5 c G U + R m 9 y b X V s Y T w v S X R l b V R 5 c G U + P E l 0 Z W 1 Q Y X R o P l N l Y 3 R p b 2 4 x L 1 R h Y m x l M z l f M j A y M C 9 U Y W J s Z T M 5 X z I w M j B f V G F i b G U 8 L 0 l 0 Z W 1 Q Y X R o P j w v S X R l b U x v Y 2 F 0 a W 9 u P j x T d G F i b G V F b n R y a W V z I C 8 + P C 9 J d G V t P j x J d G V t P j x J d G V t T G 9 j Y X R p b 2 4 + P E l 0 Z W 1 U e X B l P k Z v c m 1 1 b G E 8 L 0 l 0 Z W 1 U e X B l P j x J d G V t U G F 0 a D 5 T Z W N 0 a W 9 u M S 9 U Y W J s Z T M 2 X z I w M j 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R m l s b F R h c m d l d C I g V m F s d W U 9 I n N U Y W J s Z T M 2 X z I w M j A i I C 8 + P E V u d H J 5 I F R 5 c G U 9 I k Z p b G x l Z E N v b X B s Z X R l U m V z d W x 0 V G 9 X b 3 J r c 2 h l Z X Q i I F Z h b H V l P S J s M S I g L z 4 8 R W 5 0 c n k g V H l w Z T 0 i U m V j b 3 Z l c n l U Y X J n Z X R T a G V l d C I g V m F s d W U 9 I n N T a G V l d D U x I i A v P j x F b n R y e S B U e X B l P S J S Z W N v d m V y e V R h c m d l d E N v b H V t b i I g V m F s d W U 9 I m w x I i A v P j x F b n R y e S B U e X B l P S J S Z W N v d m V y e V R h c m d l d F J v d y I g V m F s d W U 9 I m w x I i A v P j x F b n R y e S B U e X B l P S J C d W Z m Z X J O Z X h 0 U m V m c m V z a C I g V m F s d W U 9 I m w x I i A v P j x F b n R y e S B U e X B l P S J S Z X N 1 b H R U e X B l I i B W Y W x 1 Z T 0 i c 1 R h Y m x l I i A v P j x F b n R y e S B U e X B l P S J O Y W 1 l V X B k Y X R l Z E F m d G V y R m l s b C I g V m F s d W U 9 I m w x I i A v P j x F b n R y e S B U e X B l P S J B Z G R l Z F R v R G F 0 Y U 1 v Z G V s I i B W Y W x 1 Z T 0 i b D A i I C 8 + P E V u d H J 5 I F R 5 c G U 9 I k Z p b G x D b 3 V u d C I g V m F s d W U 9 I m w z N i I g L z 4 8 R W 5 0 c n k g V H l w Z T 0 i R m l s b E V y c m 9 y Q 2 9 k Z S I g V m F s d W U 9 I n N V b m t u b 3 d u I i A v P j x F b n R y e S B U e X B l P S J G a W x s R X J y b 3 J D b 3 V u d C I g V m F s d W U 9 I m w w I i A v P j x F b n R y e S B U e X B l P S J G a W x s T G F z d F V w Z G F 0 Z W Q i I F Z h b H V l P S J k M j A y M C 0 x M i 0 w N 1 Q x M T o y N D o w M y 4 0 M j U 5 N z g 5 W i I g L z 4 8 R W 5 0 c n k g V H l w Z T 0 i R m l s b E N v b H V t b l R 5 c G V z I i B W Y W x 1 Z T 0 i c 0 J R V U Z C Z z 0 9 I i A v P j x F b n R y e S B U e X B l P S J G a W x s Q 2 9 s d W 1 u T m F t Z X M i I F Z h b H V l P S J z W y Z x d W 9 0 O 3 l l Y X I m c X V v d D s s J n F 1 b 3 Q 7 b W 9 u d G g m c X V v d D s s J n F 1 b 3 Q 7 b W V k a W F u J n F 1 b 3 Q 7 L C Z x d W 9 0 O 2 l x c 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0 9 k Y m M u R G F 0 Y V N v d X J j Z V x c L z E v Z H N u P V B J Q 0 F O Z X Q v U E l D Q U 5 l d C 9 B b m 5 1 Y W x S Z X B v c n Q v V G F i b G U z N l 8 y M D I w L n t 5 Z W F y L D B 9 J n F 1 b 3 Q 7 L C Z x d W 9 0 O 0 9 k Y m M u R G F 0 Y V N v d X J j Z V x c L z E v Z H N u P V B J Q 0 F O Z X Q v U E l D Q U 5 l d C 9 B b m 5 1 Y W x S Z X B v c n Q v V G F i b G U z N l 8 y M D I w L n t t b 2 5 0 a C w x f S Z x d W 9 0 O y w m c X V v d D t P Z G J j L k R h d G F T b 3 V y Y 2 V c X C 8 x L 2 R z b j 1 Q S U N B T m V 0 L 1 B J Q 0 F O Z X Q v Q W 5 u d W F s U m V w b 3 J 0 L 1 R h Y m x l M z Z f M j A y M C 5 7 b W V k a W F u L D J 9 J n F 1 b 3 Q 7 L C Z x d W 9 0 O 0 9 k Y m M u R G F 0 Y V N v d X J j Z V x c L z E v Z H N u P V B J Q 0 F O Z X Q v U E l D Q U 5 l d C 9 B b m 5 1 Y W x S Z X B v c n Q v V G F i b G U z N l 8 y M D I w L n t p c X I s M 3 0 m c X V v d D t d L C Z x d W 9 0 O 0 N v b H V t b k N v d W 5 0 J n F 1 b 3 Q 7 O j Q s J n F 1 b 3 Q 7 S 2 V 5 Q 2 9 s d W 1 u T m F t Z X M m c X V v d D s 6 W 1 0 s J n F 1 b 3 Q 7 Q 2 9 s d W 1 u S W R l b n R p d G l l c y Z x d W 9 0 O z p b J n F 1 b 3 Q 7 T 2 R i Y y 5 E Y X R h U 2 9 1 c m N l X F w v M S 9 k c 2 4 9 U E l D Q U 5 l d C 9 Q S U N B T m V 0 L 0 F u b n V h b F J l c G 9 y d C 9 U Y W J s Z T M 2 X z I w M j A u e 3 l l Y X I s M H 0 m c X V v d D s s J n F 1 b 3 Q 7 T 2 R i Y y 5 E Y X R h U 2 9 1 c m N l X F w v M S 9 k c 2 4 9 U E l D Q U 5 l d C 9 Q S U N B T m V 0 L 0 F u b n V h b F J l c G 9 y d C 9 U Y W J s Z T M 2 X z I w M j A u e 2 1 v b n R o L D F 9 J n F 1 b 3 Q 7 L C Z x d W 9 0 O 0 9 k Y m M u R G F 0 Y V N v d X J j Z V x c L z E v Z H N u P V B J Q 0 F O Z X Q v U E l D Q U 5 l d C 9 B b m 5 1 Y W x S Z X B v c n Q v V G F i b G U z N l 8 y M D I w L n t t Z W R p Y W 4 s M n 0 m c X V v d D s s J n F 1 b 3 Q 7 T 2 R i Y y 5 E Y X R h U 2 9 1 c m N l X F w v M S 9 k c 2 4 9 U E l D Q U 5 l d C 9 Q S U N B T m V 0 L 0 F u b n V h b F J l c G 9 y d C 9 U Y W J s Z T M 2 X z I w M j A u e 2 l x c i w z f S Z x d W 9 0 O 1 0 s J n F 1 b 3 Q 7 U m V s Y X R p b 2 5 z a G l w S W 5 m b y Z x d W 9 0 O z p b X X 0 i I C 8 + P E V u d H J 5 I F R 5 c G U 9 I k Z p b G x U Y X J n Z X R O Y W 1 l Q 3 V z d G 9 t a X p l Z C I g V m F s d W U 9 I m w x I i A v P j w v U 3 R h Y m x l R W 5 0 c m l l c z 4 8 L 0 l 0 Z W 0 + P E l 0 Z W 0 + P E l 0 Z W 1 M b 2 N h d G l v b j 4 8 S X R l b V R 5 c G U + R m 9 y b X V s Y T w v S X R l b V R 5 c G U + P E l 0 Z W 1 Q Y X R o P l N l Y 3 R p b 2 4 x L 1 R h Y m x l M z Z f M j A y M C 9 T b 3 V y Y 2 U 8 L 0 l 0 Z W 1 Q Y X R o P j w v S X R l b U x v Y 2 F 0 a W 9 u P j x T d G F i b G V F b n R y a W V z I C 8 + P C 9 J d G V t P j x J d G V t P j x J d G V t T G 9 j Y X R p b 2 4 + P E l 0 Z W 1 U e X B l P k Z v c m 1 1 b G E 8 L 0 l 0 Z W 1 U e X B l P j x J d G V t U G F 0 a D 5 T Z W N 0 a W 9 u M S 9 U Y W J s Z T M 2 X z I w M j A v U E l D Q U 5 l d F 9 E Y X R h Y m F z Z T w v S X R l b V B h d G g + P C 9 J d G V t T G 9 j Y X R p b 2 4 + P F N 0 Y W J s Z U V u d H J p Z X M g L z 4 8 L 0 l 0 Z W 0 + P E l 0 Z W 0 + P E l 0 Z W 1 M b 2 N h d G l v b j 4 8 S X R l b V R 5 c G U + R m 9 y b X V s Y T w v S X R l b V R 5 c G U + P E l 0 Z W 1 Q Y X R o P l N l Y 3 R p b 2 4 x L 1 R h Y m x l M z Z f M j A y M C 9 B b m 5 1 Y W x S Z X B v c n R f U 2 N o Z W 1 h P C 9 J d G V t U G F 0 a D 4 8 L 0 l 0 Z W 1 M b 2 N h d G l v b j 4 8 U 3 R h Y m x l R W 5 0 c m l l c y A v P j w v S X R l b T 4 8 S X R l b T 4 8 S X R l b U x v Y 2 F 0 a W 9 u P j x J d G V t V H l w Z T 5 G b 3 J t d W x h P C 9 J d G V t V H l w Z T 4 8 S X R l b V B h d G g + U 2 V j d G l v b j E v V G F i b G U z N l 8 y M D I w L 1 R h Y m x l M z Z f M j A y M F 9 U Y W J s Z T w v S X R l b V B h d G g + P C 9 J d G V t T G 9 j Y X R p b 2 4 + P F N 0 Y W J s Z U V u d H J p Z X M g L z 4 8 L 0 l 0 Z W 0 + P E l 0 Z W 0 + P E l 0 Z W 1 M b 2 N h d G l v b j 4 8 S X R l b V R 5 c G U + R m 9 y b X V s Y T w v S X R l b V R 5 c G U + P E l 0 Z W 1 Q Y X R o P l N l Y 3 R p b 2 4 x L 3 R i b D E 2 L 1 N v c n R l Z C U y M F J v d 3 M 8 L 0 l 0 Z W 1 Q Y X R o P j w v S X R l b U x v Y 2 F 0 a W 9 u P j x T d G F i b G V F b n R y a W V z I C 8 + P C 9 J d G V t P j x J d G V t P j x J d G V t T G 9 j Y X R p b 2 4 + P E l 0 Z W 1 U e X B l P k Z v c m 1 1 b G E 8 L 0 l 0 Z W 1 U e X B l P j x J d G V t U G F 0 a D 5 T Z W N 0 a W 9 u M S 9 0 Y m w x N i 9 S Z W 1 v d m V k J T I w Q 2 9 s d W 1 u c z w v S X R l b V B h d G g + P C 9 J d G V t T G 9 j Y X R p b 2 4 + P F N 0 Y W J s Z U V u d H J p Z X M g L z 4 8 L 0 l 0 Z W 0 + P E l 0 Z W 0 + P E l 0 Z W 1 M b 2 N h d G l v b j 4 8 S X R l b V R 5 c G U + R m 9 y b X V s Y T w v S X R l b V R 5 c G U + P E l 0 Z W 1 Q Y X R o P l N l Y 3 R p b 2 4 x L 3 R i b D U v U 2 9 y d G V k J T I w U m 9 3 c z w v S X R l b V B h d G g + P C 9 J d G V t T G 9 j Y X R p b 2 4 + P F N 0 Y W J s Z U V u d H J p Z X M g L z 4 8 L 0 l 0 Z W 0 + P E l 0 Z W 0 + P E l 0 Z W 1 M b 2 N h d G l v b j 4 8 S X R l b V R 5 c G U + R m 9 y b X V s Y T w v S X R l b V R 5 c G U + P E l 0 Z W 1 Q Y X R o P l N l Y 3 R p b 2 4 x L 3 R i b D U v U m V t b 3 Z l Z C U y M E N v b H V t b n M 8 L 0 l 0 Z W 1 Q Y X R o P j w v S X R l b U x v Y 2 F 0 a W 9 u P j x T d G F i b G V F b n R y a W V z I C 8 + P C 9 J d G V t P j x J d G V t P j x J d G V t T G 9 j Y X R p b 2 4 + P E l 0 Z W 1 U e X B l P k Z v c m 1 1 b G E 8 L 0 l 0 Z W 1 U e X B l P j x J d G V t U G F 0 a D 5 T Z W N 0 a W 9 u M S 9 0 Y m w x O S U y M C g y K T w v S X R l b V B h d G g + P C 9 J d G V t T G 9 j Y X R p b 2 4 + P F N 0 Y W J s Z U V u d H J p Z X M + P E V u d H J 5 I F R 5 c G U 9 I k l z U H J p d m F 0 Z S I g V m F s d W U 9 I m w w I i A v P j x F b n R y e S B U e X B l P S J C d W Z m Z X J O Z X h 0 U m V m c m V z a C I g V m F s d W U 9 I m w x I i A v P j x F b n R y e S B U e X B l P S J S Z X N 1 b H R U e X B l I i B W Y W x 1 Z T 0 i c 1 R h Y m x l I i A v P j x F b n R y e S B U e X B l P S J O Y X Z p Z 2 F 0 a W 9 u U 3 R l c E 5 h b W U i I F Z h b H V l P S J z T m F 2 a W d h d G l v b i I g L z 4 8 R W 5 0 c n k g V H l w Z T 0 i R m l s b E V u Y W J s Z W Q i I F Z h b H V l P S J s M S I g L z 4 8 R W 5 0 c n k g V H l w Z T 0 i R m l s b E 9 i a m V j d F R 5 c G U i I F Z h b H V l P S J z V G F i b G U i I C 8 + P E V u d H J 5 I F R 5 c G U 9 I k Z p b G x U b 0 R h d G F N b 2 R l b E V u Y W J s Z W Q i I F Z h b H V l P S J s M C I g L z 4 8 R W 5 0 c n k g V H l w Z T 0 i R m l s b F R h c m d l d C I g V m F s d W U 9 I n N f d G J s M T k 2 I i A v P j x F b n R y e S B U e X B l P S J G a W x s Z W R D b 2 1 w b G V 0 Z V J l c 3 V s d F R v V 2 9 y a 3 N o Z W V 0 I i B W Y W x 1 Z T 0 i b D E i I C 8 + P E V u d H J 5 I F R 5 c G U 9 I k Z p b G x D b 2 x 1 b W 5 U e X B l c y I g V m F s d W U 9 I n N C Z 1 l D Q m d J R 0 F n W U N C Z 0 l H Q W d Z Q 0 J n S U d B Z 1 l D Q m d J R 0 F n W U N C Z 0 l H Q W d Z P S I g L z 4 8 R W 5 0 c n k g V H l w Z T 0 i R m l s b E N v b H V t b k 5 h b W V z I i B W Y W x 1 Z T 0 i c 1 s m c X V v d D t Z Z W F y J n F 1 b 3 Q 7 L C Z x d W 9 0 O 0 9 y Z 2 F u a X N h d G l v b i Z x d W 9 0 O y w m c X V v d D t C b G 9 v Z C A v I G x 5 b X B o Y X R p Y y Z x d W 9 0 O y w m c X V v d D t C b G 9 v Z C A v I G x 5 b X B o Y X R p Y y A o J S k m c X V v d D s s J n F 1 b 3 Q 7 Q m 9 k e S B 3 Y W x s I G F u Z C B j Y X Z p d G l l c y Z x d W 9 0 O y w m c X V v d D t C b 2 R 5 I H d h b G w g Y W 5 k I G N h d m l 0 a W V z I C g l K S Z x d W 9 0 O y w m c X V v d D t D Y X J k a W 9 2 Y X N j d W x h c i Z x d W 9 0 O y w m c X V v d D t D Y X J k a W 9 2 Y X N j d W x h c i A o J S k m c X V v d D s s J n F 1 b 3 Q 7 R W 5 k b 2 N y a W 5 l I C 8 g b W V 0 Y W J v b G l j J n F 1 b 3 Q 7 L C Z x d W 9 0 O 0 V u Z G 9 j c m l u Z S A v I G 1 l d G F i b 2 x p Y y A o J S k m c X V v d D s s J n F 1 b 3 Q 7 R 2 F z d H J v a W 5 0 Z X N 0 a W 5 h b C Z x d W 9 0 O y w m c X V v d D t H Y X N 0 c m 9 p b n R l c 3 R p b m F s I C g l K S Z x d W 9 0 O y w m c X V v d D t J b m Z l Y 3 R p b 2 4 m c X V v d D s s J n F 1 b 3 Q 7 S W 5 m Z W N 0 a W 9 u I C g l K S Z x d W 9 0 O y w m c X V v d D t N d W x 0 a X N 5 c 3 R l b S Z x d W 9 0 O y w m c X V v d D t N d W x 0 a X N 5 c 3 R l b S A o J S k m c X V v d D s s J n F 1 b 3 Q 7 T X V z Y 3 V s b 3 N r Z W x l d G F s J n F 1 b 3 Q 7 L C Z x d W 9 0 O 0 1 1 c 2 N 1 b G 9 z a 2 V s Z X R h b C A o J S k m c X V v d D s s J n F 1 b 3 Q 7 T m V 1 c m 9 s b 2 d p Y 2 F s J n F 1 b 3 Q 7 L C Z x d W 9 0 O 0 5 l d X J v b G 9 n a W N h b C A o J S k m c X V v d D s s J n F 1 b 3 Q 7 T 2 5 j b 2 x v Z 3 k m c X V v d D s s J n F 1 b 3 Q 7 T 2 5 j b 2 x v Z 3 k g K C U p J n F 1 b 3 Q 7 L C Z x d W 9 0 O 1 J l c 3 B p c m F 0 b 3 J 5 J n F 1 b 3 Q 7 L C Z x d W 9 0 O 1 J l c 3 B p c m F 0 b 3 J 5 I C g l K S Z x d W 9 0 O y w m c X V v d D t U c m F 1 b W E m c X V v d D s s J n F 1 b 3 Q 7 V H J h d W 1 h I C g l K S Z x d W 9 0 O y w m c X V v d D t P d G h l c i Z x d W 9 0 O y w m c X V v d D t P d G h l c i A o J S k m c X V v d D s s J n F 1 b 3 Q 7 V W 5 r b m 9 3 b i Z x d W 9 0 O y w m c X V v d D t V b m t u b 3 d u I C g l K S Z x d W 9 0 O y w m c X V v d D t U b 3 R h b C Z x d W 9 0 O y w m c X V v d D t U b 3 R h b C A o J S k m c X V v d D t d I i A v P j x F b n R y e S B U e X B l P S J G a W x s U 3 R h d H V z I i B W Y W x 1 Z T 0 i c 0 N v b X B s Z X R l I i A v P j x F b n R y e S B U e X B l P S J G a W x s T G F z d F V w Z G F 0 Z W Q i I F Z h b H V l P S J k M j A y M C 0 x M i 0 w N 1 Q x N z o y N j o 0 M y 4 2 M z g 1 M j Y x W i I g L z 4 8 R W 5 0 c n k g V H l w Z T 0 i R m l s b E N v d W 5 0 I i B W Y W x 1 Z T 0 i b D E w M C I g L z 4 8 R W 5 0 c n k g V H l w Z T 0 i R m l s b E V y c m 9 y Q 2 9 1 b n Q i I F Z h b H V l P S J s M C I g L z 4 8 R W 5 0 c n k g V H l w Z T 0 i U m V s Y X R p b 2 5 z a G l w S W 5 m b 0 N v b n R h a W 5 l c i I g V m F s d W U 9 I n N 7 J n F 1 b 3 Q 7 Y 2 9 s d W 1 u Q 2 9 1 b n Q m c X V v d D s 6 M z I s J n F 1 b 3 Q 7 a 2 V 5 Q 2 9 s d W 1 u T m F t Z X M m c X V v d D s 6 W 1 0 s J n F 1 b 3 Q 7 c X V l c n l S Z W x h d G l v b n N o a X B z J n F 1 b 3 Q 7 O l t d L C Z x d W 9 0 O 2 N v b H V t b k l k Z W 5 0 a X R p Z X M m c X V v d D s 6 W y Z x d W 9 0 O 0 9 k Y m M u R G F 0 Y V N v d X J j Z V x c L z E v Z H N u P V B J Q 0 F O Z X Q v U E l D Q U 5 l d C 9 B b m 5 1 Y W x S Z X B v c n Q v d G J s M T k u e 1 l l Y X I s M H 0 m c X V v d D s s J n F 1 b 3 Q 7 T 2 R i Y y 5 E Y X R h U 2 9 1 c m N l X F w v M S 9 k c 2 4 9 U E l D Q U 5 l d C 9 Q S U N B T m V 0 L 0 F u b n V h b F J l c G 9 y d C 9 0 Y m w x O S 5 7 T 3 J n Y W 5 p c 2 F 0 a W 9 u L D F 9 J n F 1 b 3 Q 7 L C Z x d W 9 0 O 0 9 k Y m M u R G F 0 Y V N v d X J j Z V x c L z E v Z H N u P V B J Q 0 F O Z X Q v U E l D Q U 5 l d C 9 B b m 5 1 Y W x S Z X B v c n Q v d G J s M T k u e 0 J s b 2 9 k I C 8 g b H l t c G h h d G l j L D J 9 J n F 1 b 3 Q 7 L C Z x d W 9 0 O 0 9 k Y m M u R G F 0 Y V N v d X J j Z V x c L z E v Z H N u P V B J Q 0 F O Z X Q v U E l D Q U 5 l d C 9 B b m 5 1 Y W x S Z X B v c n Q v d G J s M T k u e 0 J s b 2 9 k I C 8 g b H l t c G h h d G l j I C g l K S w z f S Z x d W 9 0 O y w m c X V v d D t P Z G J j L k R h d G F T b 3 V y Y 2 V c X C 8 x L 2 R z b j 1 Q S U N B T m V 0 L 1 B J Q 0 F O Z X Q v Q W 5 u d W F s U m V w b 3 J 0 L 3 R i b D E 5 L n t C b 2 R 5 I H d h b G w g Y W 5 k I G N h d m l 0 a W V z L D R 9 J n F 1 b 3 Q 7 L C Z x d W 9 0 O 0 9 k Y m M u R G F 0 Y V N v d X J j Z V x c L z E v Z H N u P V B J Q 0 F O Z X Q v U E l D Q U 5 l d C 9 B b m 5 1 Y W x S Z X B v c n Q v d G J s M T k u e 0 J v Z H k g d 2 F s b C B h b m Q g Y 2 F 2 a X R p Z X M g K C U p L D V 9 J n F 1 b 3 Q 7 L C Z x d W 9 0 O 0 9 k Y m M u R G F 0 Y V N v d X J j Z V x c L z E v Z H N u P V B J Q 0 F O Z X Q v U E l D Q U 5 l d C 9 B b m 5 1 Y W x S Z X B v c n Q v d G J s M T k u e 0 N h c m R p b 3 Z h c 2 N 1 b G F y L D Z 9 J n F 1 b 3 Q 7 L C Z x d W 9 0 O 0 9 k Y m M u R G F 0 Y V N v d X J j Z V x c L z E v Z H N u P V B J Q 0 F O Z X Q v U E l D Q U 5 l d C 9 B b m 5 1 Y W x S Z X B v c n Q v d G J s M T k u e 0 N h c m R p b 3 Z h c 2 N 1 b G F y I C g l K S w 3 f S Z x d W 9 0 O y w m c X V v d D t P Z G J j L k R h d G F T b 3 V y Y 2 V c X C 8 x L 2 R z b j 1 Q S U N B T m V 0 L 1 B J Q 0 F O Z X Q v Q W 5 u d W F s U m V w b 3 J 0 L 3 R i b D E 5 L n t F b m R v Y 3 J p b m U g L y B t Z X R h Y m 9 s a W M s O H 0 m c X V v d D s s J n F 1 b 3 Q 7 T 2 R i Y y 5 E Y X R h U 2 9 1 c m N l X F w v M S 9 k c 2 4 9 U E l D Q U 5 l d C 9 Q S U N B T m V 0 L 0 F u b n V h b F J l c G 9 y d C 9 0 Y m w x O S 5 7 R W 5 k b 2 N y a W 5 l I C 8 g b W V 0 Y W J v b G l j I C g l K S w 5 f S Z x d W 9 0 O y w m c X V v d D t P Z G J j L k R h d G F T b 3 V y Y 2 V c X C 8 x L 2 R z b j 1 Q S U N B T m V 0 L 1 B J Q 0 F O Z X Q v Q W 5 u d W F s U m V w b 3 J 0 L 3 R i b D E 5 L n t H Y X N 0 c m 9 p b n R l c 3 R p b m F s L D E w f S Z x d W 9 0 O y w m c X V v d D t P Z G J j L k R h d G F T b 3 V y Y 2 V c X C 8 x L 2 R z b j 1 Q S U N B T m V 0 L 1 B J Q 0 F O Z X Q v Q W 5 u d W F s U m V w b 3 J 0 L 3 R i b D E 5 L n t H Y X N 0 c m 9 p b n R l c 3 R p b m F s I C g l K S w x M X 0 m c X V v d D s s J n F 1 b 3 Q 7 T 2 R i Y y 5 E Y X R h U 2 9 1 c m N l X F w v M S 9 k c 2 4 9 U E l D Q U 5 l d C 9 Q S U N B T m V 0 L 0 F u b n V h b F J l c G 9 y d C 9 0 Y m w x O S 5 7 S W 5 m Z W N 0 a W 9 u L D E y f S Z x d W 9 0 O y w m c X V v d D t P Z G J j L k R h d G F T b 3 V y Y 2 V c X C 8 x L 2 R z b j 1 Q S U N B T m V 0 L 1 B J Q 0 F O Z X Q v Q W 5 u d W F s U m V w b 3 J 0 L 3 R i b D E 5 L n t J b m Z l Y 3 R p b 2 4 g K C U p L D E z f S Z x d W 9 0 O y w m c X V v d D t P Z G J j L k R h d G F T b 3 V y Y 2 V c X C 8 x L 2 R z b j 1 Q S U N B T m V 0 L 1 B J Q 0 F O Z X Q v Q W 5 u d W F s U m V w b 3 J 0 L 3 R i b D E 5 L n t N d W x 0 a X N 5 c 3 R l b S w x N H 0 m c X V v d D s s J n F 1 b 3 Q 7 T 2 R i Y y 5 E Y X R h U 2 9 1 c m N l X F w v M S 9 k c 2 4 9 U E l D Q U 5 l d C 9 Q S U N B T m V 0 L 0 F u b n V h b F J l c G 9 y d C 9 0 Y m w x O S 5 7 T X V s d G l z e X N 0 Z W 0 g K C U p L D E 1 f S Z x d W 9 0 O y w m c X V v d D t P Z G J j L k R h d G F T b 3 V y Y 2 V c X C 8 x L 2 R z b j 1 Q S U N B T m V 0 L 1 B J Q 0 F O Z X Q v Q W 5 u d W F s U m V w b 3 J 0 L 3 R i b D E 5 L n t N d X N j d W x v c 2 t l b G V 0 Y W w s M T Z 9 J n F 1 b 3 Q 7 L C Z x d W 9 0 O 0 9 k Y m M u R G F 0 Y V N v d X J j Z V x c L z E v Z H N u P V B J Q 0 F O Z X Q v U E l D Q U 5 l d C 9 B b m 5 1 Y W x S Z X B v c n Q v d G J s M T k u e 0 1 1 c 2 N 1 b G 9 z a 2 V s Z X R h b C A o J S k s M T d 9 J n F 1 b 3 Q 7 L C Z x d W 9 0 O 0 9 k Y m M u R G F 0 Y V N v d X J j Z V x c L z E v Z H N u P V B J Q 0 F O Z X Q v U E l D Q U 5 l d C 9 B b m 5 1 Y W x S Z X B v c n Q v d G J s M T k u e 0 5 l d X J v b G 9 n a W N h b C w x O H 0 m c X V v d D s s J n F 1 b 3 Q 7 T 2 R i Y y 5 E Y X R h U 2 9 1 c m N l X F w v M S 9 k c 2 4 9 U E l D Q U 5 l d C 9 Q S U N B T m V 0 L 0 F u b n V h b F J l c G 9 y d C 9 0 Y m w x O S 5 7 T m V 1 c m 9 s b 2 d p Y 2 F s I C g l K S w x O X 0 m c X V v d D s s J n F 1 b 3 Q 7 T 2 R i Y y 5 E Y X R h U 2 9 1 c m N l X F w v M S 9 k c 2 4 9 U E l D Q U 5 l d C 9 Q S U N B T m V 0 L 0 F u b n V h b F J l c G 9 y d C 9 0 Y m w x O S 5 7 T 2 5 j b 2 x v Z 3 k s M j B 9 J n F 1 b 3 Q 7 L C Z x d W 9 0 O 0 9 k Y m M u R G F 0 Y V N v d X J j Z V x c L z E v Z H N u P V B J Q 0 F O Z X Q v U E l D Q U 5 l d C 9 B b m 5 1 Y W x S Z X B v c n Q v d G J s M T k u e 0 9 u Y 2 9 s b 2 d 5 I C g l K S w y M X 0 m c X V v d D s s J n F 1 b 3 Q 7 T 2 R i Y y 5 E Y X R h U 2 9 1 c m N l X F w v M S 9 k c 2 4 9 U E l D Q U 5 l d C 9 Q S U N B T m V 0 L 0 F u b n V h b F J l c G 9 y d C 9 0 Y m w x O S 5 7 U m V z c G l y Y X R v c n k s M j J 9 J n F 1 b 3 Q 7 L C Z x d W 9 0 O 0 9 k Y m M u R G F 0 Y V N v d X J j Z V x c L z E v Z H N u P V B J Q 0 F O Z X Q v U E l D Q U 5 l d C 9 B b m 5 1 Y W x S Z X B v c n Q v d G J s M T k u e 1 J l c 3 B p c m F 0 b 3 J 5 I C g l K S w y M 3 0 m c X V v d D s s J n F 1 b 3 Q 7 T 2 R i Y y 5 E Y X R h U 2 9 1 c m N l X F w v M S 9 k c 2 4 9 U E l D Q U 5 l d C 9 Q S U N B T m V 0 L 0 F u b n V h b F J l c G 9 y d C 9 0 Y m w x O S 5 7 V H J h d W 1 h L D I 0 f S Z x d W 9 0 O y w m c X V v d D t P Z G J j L k R h d G F T b 3 V y Y 2 V c X C 8 x L 2 R z b j 1 Q S U N B T m V 0 L 1 B J Q 0 F O Z X Q v Q W 5 u d W F s U m V w b 3 J 0 L 3 R i b D E 5 L n t U c m F 1 b W E g K C U p L D I 1 f S Z x d W 9 0 O y w m c X V v d D t P Z G J j L k R h d G F T b 3 V y Y 2 V c X C 8 x L 2 R z b j 1 Q S U N B T m V 0 L 1 B J Q 0 F O Z X Q v Q W 5 u d W F s U m V w b 3 J 0 L 3 R i b D E 5 L n t P d G h l c i w y N n 0 m c X V v d D s s J n F 1 b 3 Q 7 T 2 R i Y y 5 E Y X R h U 2 9 1 c m N l X F w v M S 9 k c 2 4 9 U E l D Q U 5 l d C 9 Q S U N B T m V 0 L 0 F u b n V h b F J l c G 9 y d C 9 0 Y m w x O S 5 7 T 3 R o Z X I g K C U p L D I 3 f S Z x d W 9 0 O y w m c X V v d D t P Z G J j L k R h d G F T b 3 V y Y 2 V c X C 8 x L 2 R z b j 1 Q S U N B T m V 0 L 1 B J Q 0 F O Z X Q v Q W 5 u d W F s U m V w b 3 J 0 L 3 R i b D E 5 L n t V b m t u b 3 d u L D I 4 f S Z x d W 9 0 O y w m c X V v d D t P Z G J j L k R h d G F T b 3 V y Y 2 V c X C 8 x L 2 R z b j 1 Q S U N B T m V 0 L 1 B J Q 0 F O Z X Q v Q W 5 u d W F s U m V w b 3 J 0 L 3 R i b D E 5 L n t V b m t u b 3 d u I C g l K S w y O X 0 m c X V v d D s s J n F 1 b 3 Q 7 T 2 R i Y y 5 E Y X R h U 2 9 1 c m N l X F w v M S 9 k c 2 4 9 U E l D Q U 5 l d C 9 Q S U N B T m V 0 L 0 F u b n V h b F J l c G 9 y d C 9 0 Y m w x O S 5 7 V G 9 0 Y W w s M z B 9 J n F 1 b 3 Q 7 L C Z x d W 9 0 O 0 9 k Y m M u R G F 0 Y V N v d X J j Z V x c L z E v Z H N u P V B J Q 0 F O Z X Q v U E l D Q U 5 l d C 9 B b m 5 1 Y W x S Z X B v c n Q v d G J s M T k u e 1 R v d G F s I C g l K S w z M X 0 m c X V v d D t d L C Z x d W 9 0 O 0 N v b H V t b k N v d W 5 0 J n F 1 b 3 Q 7 O j M y L C Z x d W 9 0 O 0 t l e U N v b H V t b k 5 h b W V z J n F 1 b 3 Q 7 O l t d L C Z x d W 9 0 O 0 N v b H V t b k l k Z W 5 0 a X R p Z X M m c X V v d D s 6 W y Z x d W 9 0 O 0 9 k Y m M u R G F 0 Y V N v d X J j Z V x c L z E v Z H N u P V B J Q 0 F O Z X Q v U E l D Q U 5 l d C 9 B b m 5 1 Y W x S Z X B v c n Q v d G J s M T k u e 1 l l Y X I s M H 0 m c X V v d D s s J n F 1 b 3 Q 7 T 2 R i Y y 5 E Y X R h U 2 9 1 c m N l X F w v M S 9 k c 2 4 9 U E l D Q U 5 l d C 9 Q S U N B T m V 0 L 0 F u b n V h b F J l c G 9 y d C 9 0 Y m w x O S 5 7 T 3 J n Y W 5 p c 2 F 0 a W 9 u L D F 9 J n F 1 b 3 Q 7 L C Z x d W 9 0 O 0 9 k Y m M u R G F 0 Y V N v d X J j Z V x c L z E v Z H N u P V B J Q 0 F O Z X Q v U E l D Q U 5 l d C 9 B b m 5 1 Y W x S Z X B v c n Q v d G J s M T k u e 0 J s b 2 9 k I C 8 g b H l t c G h h d G l j L D J 9 J n F 1 b 3 Q 7 L C Z x d W 9 0 O 0 9 k Y m M u R G F 0 Y V N v d X J j Z V x c L z E v Z H N u P V B J Q 0 F O Z X Q v U E l D Q U 5 l d C 9 B b m 5 1 Y W x S Z X B v c n Q v d G J s M T k u e 0 J s b 2 9 k I C 8 g b H l t c G h h d G l j I C g l K S w z f S Z x d W 9 0 O y w m c X V v d D t P Z G J j L k R h d G F T b 3 V y Y 2 V c X C 8 x L 2 R z b j 1 Q S U N B T m V 0 L 1 B J Q 0 F O Z X Q v Q W 5 u d W F s U m V w b 3 J 0 L 3 R i b D E 5 L n t C b 2 R 5 I H d h b G w g Y W 5 k I G N h d m l 0 a W V z L D R 9 J n F 1 b 3 Q 7 L C Z x d W 9 0 O 0 9 k Y m M u R G F 0 Y V N v d X J j Z V x c L z E v Z H N u P V B J Q 0 F O Z X Q v U E l D Q U 5 l d C 9 B b m 5 1 Y W x S Z X B v c n Q v d G J s M T k u e 0 J v Z H k g d 2 F s b C B h b m Q g Y 2 F 2 a X R p Z X M g K C U p L D V 9 J n F 1 b 3 Q 7 L C Z x d W 9 0 O 0 9 k Y m M u R G F 0 Y V N v d X J j Z V x c L z E v Z H N u P V B J Q 0 F O Z X Q v U E l D Q U 5 l d C 9 B b m 5 1 Y W x S Z X B v c n Q v d G J s M T k u e 0 N h c m R p b 3 Z h c 2 N 1 b G F y L D Z 9 J n F 1 b 3 Q 7 L C Z x d W 9 0 O 0 9 k Y m M u R G F 0 Y V N v d X J j Z V x c L z E v Z H N u P V B J Q 0 F O Z X Q v U E l D Q U 5 l d C 9 B b m 5 1 Y W x S Z X B v c n Q v d G J s M T k u e 0 N h c m R p b 3 Z h c 2 N 1 b G F y I C g l K S w 3 f S Z x d W 9 0 O y w m c X V v d D t P Z G J j L k R h d G F T b 3 V y Y 2 V c X C 8 x L 2 R z b j 1 Q S U N B T m V 0 L 1 B J Q 0 F O Z X Q v Q W 5 u d W F s U m V w b 3 J 0 L 3 R i b D E 5 L n t F b m R v Y 3 J p b m U g L y B t Z X R h Y m 9 s a W M s O H 0 m c X V v d D s s J n F 1 b 3 Q 7 T 2 R i Y y 5 E Y X R h U 2 9 1 c m N l X F w v M S 9 k c 2 4 9 U E l D Q U 5 l d C 9 Q S U N B T m V 0 L 0 F u b n V h b F J l c G 9 y d C 9 0 Y m w x O S 5 7 R W 5 k b 2 N y a W 5 l I C 8 g b W V 0 Y W J v b G l j I C g l K S w 5 f S Z x d W 9 0 O y w m c X V v d D t P Z G J j L k R h d G F T b 3 V y Y 2 V c X C 8 x L 2 R z b j 1 Q S U N B T m V 0 L 1 B J Q 0 F O Z X Q v Q W 5 u d W F s U m V w b 3 J 0 L 3 R i b D E 5 L n t H Y X N 0 c m 9 p b n R l c 3 R p b m F s L D E w f S Z x d W 9 0 O y w m c X V v d D t P Z G J j L k R h d G F T b 3 V y Y 2 V c X C 8 x L 2 R z b j 1 Q S U N B T m V 0 L 1 B J Q 0 F O Z X Q v Q W 5 u d W F s U m V w b 3 J 0 L 3 R i b D E 5 L n t H Y X N 0 c m 9 p b n R l c 3 R p b m F s I C g l K S w x M X 0 m c X V v d D s s J n F 1 b 3 Q 7 T 2 R i Y y 5 E Y X R h U 2 9 1 c m N l X F w v M S 9 k c 2 4 9 U E l D Q U 5 l d C 9 Q S U N B T m V 0 L 0 F u b n V h b F J l c G 9 y d C 9 0 Y m w x O S 5 7 S W 5 m Z W N 0 a W 9 u L D E y f S Z x d W 9 0 O y w m c X V v d D t P Z G J j L k R h d G F T b 3 V y Y 2 V c X C 8 x L 2 R z b j 1 Q S U N B T m V 0 L 1 B J Q 0 F O Z X Q v Q W 5 u d W F s U m V w b 3 J 0 L 3 R i b D E 5 L n t J b m Z l Y 3 R p b 2 4 g K C U p L D E z f S Z x d W 9 0 O y w m c X V v d D t P Z G J j L k R h d G F T b 3 V y Y 2 V c X C 8 x L 2 R z b j 1 Q S U N B T m V 0 L 1 B J Q 0 F O Z X Q v Q W 5 u d W F s U m V w b 3 J 0 L 3 R i b D E 5 L n t N d W x 0 a X N 5 c 3 R l b S w x N H 0 m c X V v d D s s J n F 1 b 3 Q 7 T 2 R i Y y 5 E Y X R h U 2 9 1 c m N l X F w v M S 9 k c 2 4 9 U E l D Q U 5 l d C 9 Q S U N B T m V 0 L 0 F u b n V h b F J l c G 9 y d C 9 0 Y m w x O S 5 7 T X V s d G l z e X N 0 Z W 0 g K C U p L D E 1 f S Z x d W 9 0 O y w m c X V v d D t P Z G J j L k R h d G F T b 3 V y Y 2 V c X C 8 x L 2 R z b j 1 Q S U N B T m V 0 L 1 B J Q 0 F O Z X Q v Q W 5 u d W F s U m V w b 3 J 0 L 3 R i b D E 5 L n t N d X N j d W x v c 2 t l b G V 0 Y W w s M T Z 9 J n F 1 b 3 Q 7 L C Z x d W 9 0 O 0 9 k Y m M u R G F 0 Y V N v d X J j Z V x c L z E v Z H N u P V B J Q 0 F O Z X Q v U E l D Q U 5 l d C 9 B b m 5 1 Y W x S Z X B v c n Q v d G J s M T k u e 0 1 1 c 2 N 1 b G 9 z a 2 V s Z X R h b C A o J S k s M T d 9 J n F 1 b 3 Q 7 L C Z x d W 9 0 O 0 9 k Y m M u R G F 0 Y V N v d X J j Z V x c L z E v Z H N u P V B J Q 0 F O Z X Q v U E l D Q U 5 l d C 9 B b m 5 1 Y W x S Z X B v c n Q v d G J s M T k u e 0 5 l d X J v b G 9 n a W N h b C w x O H 0 m c X V v d D s s J n F 1 b 3 Q 7 T 2 R i Y y 5 E Y X R h U 2 9 1 c m N l X F w v M S 9 k c 2 4 9 U E l D Q U 5 l d C 9 Q S U N B T m V 0 L 0 F u b n V h b F J l c G 9 y d C 9 0 Y m w x O S 5 7 T m V 1 c m 9 s b 2 d p Y 2 F s I C g l K S w x O X 0 m c X V v d D s s J n F 1 b 3 Q 7 T 2 R i Y y 5 E Y X R h U 2 9 1 c m N l X F w v M S 9 k c 2 4 9 U E l D Q U 5 l d C 9 Q S U N B T m V 0 L 0 F u b n V h b F J l c G 9 y d C 9 0 Y m w x O S 5 7 T 2 5 j b 2 x v Z 3 k s M j B 9 J n F 1 b 3 Q 7 L C Z x d W 9 0 O 0 9 k Y m M u R G F 0 Y V N v d X J j Z V x c L z E v Z H N u P V B J Q 0 F O Z X Q v U E l D Q U 5 l d C 9 B b m 5 1 Y W x S Z X B v c n Q v d G J s M T k u e 0 9 u Y 2 9 s b 2 d 5 I C g l K S w y M X 0 m c X V v d D s s J n F 1 b 3 Q 7 T 2 R i Y y 5 E Y X R h U 2 9 1 c m N l X F w v M S 9 k c 2 4 9 U E l D Q U 5 l d C 9 Q S U N B T m V 0 L 0 F u b n V h b F J l c G 9 y d C 9 0 Y m w x O S 5 7 U m V z c G l y Y X R v c n k s M j J 9 J n F 1 b 3 Q 7 L C Z x d W 9 0 O 0 9 k Y m M u R G F 0 Y V N v d X J j Z V x c L z E v Z H N u P V B J Q 0 F O Z X Q v U E l D Q U 5 l d C 9 B b m 5 1 Y W x S Z X B v c n Q v d G J s M T k u e 1 J l c 3 B p c m F 0 b 3 J 5 I C g l K S w y M 3 0 m c X V v d D s s J n F 1 b 3 Q 7 T 2 R i Y y 5 E Y X R h U 2 9 1 c m N l X F w v M S 9 k c 2 4 9 U E l D Q U 5 l d C 9 Q S U N B T m V 0 L 0 F u b n V h b F J l c G 9 y d C 9 0 Y m w x O S 5 7 V H J h d W 1 h L D I 0 f S Z x d W 9 0 O y w m c X V v d D t P Z G J j L k R h d G F T b 3 V y Y 2 V c X C 8 x L 2 R z b j 1 Q S U N B T m V 0 L 1 B J Q 0 F O Z X Q v Q W 5 u d W F s U m V w b 3 J 0 L 3 R i b D E 5 L n t U c m F 1 b W E g K C U p L D I 1 f S Z x d W 9 0 O y w m c X V v d D t P Z G J j L k R h d G F T b 3 V y Y 2 V c X C 8 x L 2 R z b j 1 Q S U N B T m V 0 L 1 B J Q 0 F O Z X Q v Q W 5 u d W F s U m V w b 3 J 0 L 3 R i b D E 5 L n t P d G h l c i w y N n 0 m c X V v d D s s J n F 1 b 3 Q 7 T 2 R i Y y 5 E Y X R h U 2 9 1 c m N l X F w v M S 9 k c 2 4 9 U E l D Q U 5 l d C 9 Q S U N B T m V 0 L 0 F u b n V h b F J l c G 9 y d C 9 0 Y m w x O S 5 7 T 3 R o Z X I g K C U p L D I 3 f S Z x d W 9 0 O y w m c X V v d D t P Z G J j L k R h d G F T b 3 V y Y 2 V c X C 8 x L 2 R z b j 1 Q S U N B T m V 0 L 1 B J Q 0 F O Z X Q v Q W 5 u d W F s U m V w b 3 J 0 L 3 R i b D E 5 L n t V b m t u b 3 d u L D I 4 f S Z x d W 9 0 O y w m c X V v d D t P Z G J j L k R h d G F T b 3 V y Y 2 V c X C 8 x L 2 R z b j 1 Q S U N B T m V 0 L 1 B J Q 0 F O Z X Q v Q W 5 u d W F s U m V w b 3 J 0 L 3 R i b D E 5 L n t V b m t u b 3 d u I C g l K S w y O X 0 m c X V v d D s s J n F 1 b 3 Q 7 T 2 R i Y y 5 E Y X R h U 2 9 1 c m N l X F w v M S 9 k c 2 4 9 U E l D Q U 5 l d C 9 Q S U N B T m V 0 L 0 F u b n V h b F J l c G 9 y d C 9 0 Y m w x O S 5 7 V G 9 0 Y W w s M z B 9 J n F 1 b 3 Q 7 L C Z x d W 9 0 O 0 9 k Y m M u R G F 0 Y V N v d X J j Z V x c L z E v Z H N u P V B J Q 0 F O Z X Q v U E l D Q U 5 l d C 9 B b m 5 1 Y W x S Z X B v c n Q v d G J s M T k u e 1 R v d G F s I C g l K S w z M X 0 m c X V v d D t d L C Z x d W 9 0 O 1 J l b G F 0 a W 9 u c 2 h p c E l u Z m 8 m c X V v d D s 6 W 1 1 9 I i A v P j x F b n R y e S B U e X B l P S J G a W x s R X J y b 3 J D b 2 R l I i B W Y W x 1 Z T 0 i c 1 V u a 2 5 v d 2 4 i I C 8 + P E V u d H J 5 I F R 5 c G U 9 I k x v Y W R l Z F R v Q W 5 h b H l z a X N T Z X J 2 a W N l c y I g V m F s d W U 9 I m w w I i A v P j x F b n R y e S B U e X B l P S J B Z G R l Z F R v R G F 0 Y U 1 v Z G V s I i B W Y W x 1 Z T 0 i b D A i I C 8 + P C 9 T d G F i b G V F b n R y a W V z P j w v S X R l b T 4 8 S X R l b T 4 8 S X R l b U x v Y 2 F 0 a W 9 u P j x J d G V t V H l w Z T 5 G b 3 J t d W x h P C 9 J d G V t V H l w Z T 4 8 S X R l b V B h d G g + U 2 V j d G l v b j E v d G J s M T k l M j A o M i k v U 2 9 1 c m N l P C 9 J d G V t U G F 0 a D 4 8 L 0 l 0 Z W 1 M b 2 N h d G l v b j 4 8 U 3 R h Y m x l R W 5 0 c m l l c y A v P j w v S X R l b T 4 8 S X R l b T 4 8 S X R l b U x v Y 2 F 0 a W 9 u P j x J d G V t V H l w Z T 5 G b 3 J t d W x h P C 9 J d G V t V H l w Z T 4 8 S X R l b V B h d G g + U 2 V j d G l v b j E v d G J s M T k l M j A o M i k v U E l D Q U 5 l d E F u b 2 5 f R G F 0 Y W J h c 2 U 8 L 0 l 0 Z W 1 Q Y X R o P j w v S X R l b U x v Y 2 F 0 a W 9 u P j x T d G F i b G V F b n R y a W V z I C 8 + P C 9 J d G V t P j x J d G V t P j x J d G V t T G 9 j Y X R p b 2 4 + P E l 0 Z W 1 U e X B l P k Z v c m 1 1 b G E 8 L 0 l 0 Z W 1 U e X B l P j x J d G V t U G F 0 a D 5 T Z W N 0 a W 9 u M S 9 0 Y m w x O S U y M C g y K S 9 k Y m 9 f U 2 N o Z W 1 h P C 9 J d G V t U G F 0 a D 4 8 L 0 l 0 Z W 1 M b 2 N h d G l v b j 4 8 U 3 R h Y m x l R W 5 0 c m l l c y A v P j w v S X R l b T 4 8 S X R l b T 4 8 S X R l b U x v Y 2 F 0 a W 9 u P j x J d G V t V H l w Z T 5 G b 3 J t d W x h P C 9 J d G V t V H l w Z T 4 8 S X R l b V B h d G g + U 2 V j d G l v b j E v d G J s M T k l M j A o M i k v d G J s M T l f V G F i b G U 8 L 0 l 0 Z W 1 Q Y X R o P j w v S X R l b U x v Y 2 F 0 a W 9 u P j x T d G F i b G V F b n R y a W V z I C 8 + P C 9 J d G V t P j x J d G V t P j x J d G V t T G 9 j Y X R p b 2 4 + P E l 0 Z W 1 U e X B l P k Z v c m 1 1 b G E 8 L 0 l 0 Z W 1 U e X B l P j x J d G V t U G F 0 a D 5 T Z W N 0 a W 9 u M S 9 0 Y m w x O S U y M C g y K S 9 T b 3 J 0 Z W Q l M j B S b 3 d z P C 9 J d G V t U G F 0 a D 4 8 L 0 l 0 Z W 1 M b 2 N h d G l v b j 4 8 U 3 R h Y m x l R W 5 0 c m l l c y A v P j w v S X R l b T 4 8 S X R l b T 4 8 S X R l b U x v Y 2 F 0 a W 9 u P j x J d G V t V H l w Z T 5 G b 3 J t d W x h P C 9 J d G V t V H l w Z T 4 8 S X R l b V B h d G g + U 2 V j d G l v b j E v d G J s M T k l M j A o M i k v U m V t b 3 Z l Z C U y M E N v b H V t b n M 8 L 0 l 0 Z W 1 Q Y X R o P j w v S X R l b U x v Y 2 F 0 a W 9 u P j x T d G F i b G V F b n R y a W V z I C 8 + P C 9 J d G V t P j x J d G V t P j x J d G V t T G 9 j Y X R p b 2 4 + P E l 0 Z W 1 U e X B l P k Z v c m 1 1 b G E 8 L 0 l 0 Z W 1 U e X B l P j x J d G V t U G F 0 a D 5 T Z W N 0 a W 9 u M S 9 0 Y m w x O S U y M C g z K T w v S X R l b V B h d G g + P C 9 J d G V t T G 9 j Y X R p b 2 4 + P F N 0 Y W J s Z U V u d H J p Z X M + P E V u d H J 5 I F R 5 c G U 9 I k l z U H J p d m F 0 Z S 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x O T Y x M S I g L z 4 8 R W 5 0 c n k g V H l w Z T 0 i R m l s b G V k Q 2 9 t c G x l d G V S Z X N 1 b H R U b 1 d v c m t z a G V l d C I g V m F s d W U 9 I m w x I i A v P j x F b n R y e S B U e X B l P S J G a W x s Q 2 9 s d W 1 u T m F t Z X M i I F Z h b H V l P S J z W y Z x d W 9 0 O 1 l l Y X I m c X V v d D s s J n F 1 b 3 Q 7 T 3 J n Y W 5 p c 2 F 0 a W 9 u J n F 1 b 3 Q 7 L C Z x d W 9 0 O 0 J s b 2 9 k I C 8 g b H l t c G h h d G l j J n F 1 b 3 Q 7 L C Z x d W 9 0 O 0 J s b 2 9 k I C 8 g b H l t c G h h d G l j I C g l K S Z x d W 9 0 O y w m c X V v d D t C b 2 R 5 I H d h b G w g Y W 5 k I G N h d m l 0 a W V z J n F 1 b 3 Q 7 L C Z x d W 9 0 O 0 J v Z H k g d 2 F s b C B h b m Q g Y 2 F 2 a X R p Z X M g K C U p J n F 1 b 3 Q 7 L C Z x d W 9 0 O 0 N h c m R p b 3 Z h c 2 N 1 b G F y J n F 1 b 3 Q 7 L C Z x d W 9 0 O 0 N h c m R p b 3 Z h c 2 N 1 b G F y I C g l K S Z x d W 9 0 O y w m c X V v d D t F b m R v Y 3 J p b m U g L y B t Z X R h Y m 9 s a W M m c X V v d D s s J n F 1 b 3 Q 7 R W 5 k b 2 N y a W 5 l I C 8 g b W V 0 Y W J v b G l j I C g l K S Z x d W 9 0 O y w m c X V v d D t H Y X N 0 c m 9 p b n R l c 3 R p b m F s J n F 1 b 3 Q 7 L C Z x d W 9 0 O 0 d h c 3 R y b 2 l u d G V z d G l u Y W w g K C U p J n F 1 b 3 Q 7 L C Z x d W 9 0 O 0 l u Z m V j d G l v b i Z x d W 9 0 O y w m c X V v d D t J b m Z l Y 3 R p b 2 4 g K C U p J n F 1 b 3 Q 7 L C Z x d W 9 0 O 0 1 1 b H R p c 3 l z d G V t J n F 1 b 3 Q 7 L C Z x d W 9 0 O 0 1 1 b H R p c 3 l z d G V t I C g l K S Z x d W 9 0 O y w m c X V v d D t N d X N j d W x v c 2 t l b G V 0 Y W w m c X V v d D s s J n F 1 b 3 Q 7 T X V z Y 3 V s b 3 N r Z W x l d G F s I C g l K S Z x d W 9 0 O y w m c X V v d D t O Z X V y b 2 x v Z 2 l j Y W w m c X V v d D s s J n F 1 b 3 Q 7 T m V 1 c m 9 s b 2 d p Y 2 F s I C g l K S Z x d W 9 0 O y w m c X V v d D t P b m N v b G 9 n e S Z x d W 9 0 O y w m c X V v d D t P b m N v b G 9 n e S A o J S k m c X V v d D s s J n F 1 b 3 Q 7 U m V z c G l y Y X R v c n k m c X V v d D s s J n F 1 b 3 Q 7 U m V z c G l y Y X R v c n k g K C U p J n F 1 b 3 Q 7 L C Z x d W 9 0 O 1 R y Y X V t Y S Z x d W 9 0 O y w m c X V v d D t U c m F 1 b W E g K C U p J n F 1 b 3 Q 7 L C Z x d W 9 0 O 0 9 0 a G V y J n F 1 b 3 Q 7 L C Z x d W 9 0 O 0 9 0 a G V y I C g l K S Z x d W 9 0 O y w m c X V v d D t V b m t u b 3 d u J n F 1 b 3 Q 7 L C Z x d W 9 0 O 1 V u a 2 5 v d 2 4 g K C U p J n F 1 b 3 Q 7 L C Z x d W 9 0 O 1 R v d G F s J n F 1 b 3 Q 7 L C Z x d W 9 0 O 1 R v d G F s I C g l K S Z x d W 9 0 O 1 0 i I C 8 + P E V u d H J 5 I F R 5 c G U 9 I k Z p b G x T d G F 0 d X M i I F Z h b H V l P S J z Q 2 9 t c G x l d G U i I C 8 + P E V u d H J 5 I F R 5 c G U 9 I k Z p b G x D b 3 V u d C I g V m F s d W U 9 I m w x M D A i I C 8 + P E V u d H J 5 I F R 5 c G U 9 I k Z p b G x D b 2 x 1 b W 5 U e X B l c y I g V m F s d W U 9 I n N C Z 1 l D Q m d J R 0 F n W U N C Z 0 l H Q W d Z Q 0 J n S U d B Z 1 l D Q m d J R 0 F n W U N C Z 0 l H Q W d Z P S I g L z 4 8 R W 5 0 c n k g V H l w Z T 0 i R m l s b E V y c m 9 y Q 2 9 1 b n Q i I F Z h b H V l P S J s M C I g L z 4 8 R W 5 0 c n k g V H l w Z T 0 i R m l s b E x h c 3 R V c G R h d G V k I i B W Y W x 1 Z T 0 i Z D I w M j A t M T I t M D d U M T c 6 M j Y 6 N D M u N j M 4 N T I 2 M V o i I C 8 + P E V u d H J 5 I F R 5 c G U 9 I l J l b G F 0 a W 9 u c 2 h p c E l u Z m 9 D b 2 5 0 Y W l u Z X I i I F Z h b H V l P S J z e y Z x d W 9 0 O 2 N v b H V t b k N v d W 5 0 J n F 1 b 3 Q 7 O j M y L C Z x d W 9 0 O 2 t l e U N v b H V t b k 5 h b W V z J n F 1 b 3 Q 7 O l t d L C Z x d W 9 0 O 3 F 1 Z X J 5 U m V s Y X R p b 2 5 z a G l w c y Z x d W 9 0 O z p b X S w m c X V v d D t j b 2 x 1 b W 5 J Z G V u d G l 0 a W V z J n F 1 b 3 Q 7 O l s m c X V v d D t P Z G J j L k R h d G F T b 3 V y Y 2 V c X C 8 x L 2 R z b j 1 Q S U N B T m V 0 L 1 B J Q 0 F O Z X Q v Q W 5 u d W F s U m V w b 3 J 0 L 3 R i b D E 5 L n t Z Z W F y L D B 9 J n F 1 b 3 Q 7 L C Z x d W 9 0 O 0 9 k Y m M u R G F 0 Y V N v d X J j Z V x c L z E v Z H N u P V B J Q 0 F O Z X Q v U E l D Q U 5 l d C 9 B b m 5 1 Y W x S Z X B v c n Q v d G J s M T k u e 0 9 y Z 2 F u a X N h d G l v b i w x f S Z x d W 9 0 O y w m c X V v d D t P Z G J j L k R h d G F T b 3 V y Y 2 V c X C 8 x L 2 R z b j 1 Q S U N B T m V 0 L 1 B J Q 0 F O Z X Q v Q W 5 u d W F s U m V w b 3 J 0 L 3 R i b D E 5 L n t C b G 9 v Z C A v I G x 5 b X B o Y X R p Y y w y f S Z x d W 9 0 O y w m c X V v d D t P Z G J j L k R h d G F T b 3 V y Y 2 V c X C 8 x L 2 R z b j 1 Q S U N B T m V 0 L 1 B J Q 0 F O Z X Q v Q W 5 u d W F s U m V w b 3 J 0 L 3 R i b D E 5 L n t C b G 9 v Z C A v I G x 5 b X B o Y X R p Y y A o J S k s M 3 0 m c X V v d D s s J n F 1 b 3 Q 7 T 2 R i Y y 5 E Y X R h U 2 9 1 c m N l X F w v M S 9 k c 2 4 9 U E l D Q U 5 l d C 9 Q S U N B T m V 0 L 0 F u b n V h b F J l c G 9 y d C 9 0 Y m w x O S 5 7 Q m 9 k e S B 3 Y W x s I G F u Z C B j Y X Z p d G l l c y w 0 f S Z x d W 9 0 O y w m c X V v d D t P Z G J j L k R h d G F T b 3 V y Y 2 V c X C 8 x L 2 R z b j 1 Q S U N B T m V 0 L 1 B J Q 0 F O Z X Q v Q W 5 u d W F s U m V w b 3 J 0 L 3 R i b D E 5 L n t C b 2 R 5 I H d h b G w g Y W 5 k I G N h d m l 0 a W V z I C g l K S w 1 f S Z x d W 9 0 O y w m c X V v d D t P Z G J j L k R h d G F T b 3 V y Y 2 V c X C 8 x L 2 R z b j 1 Q S U N B T m V 0 L 1 B J Q 0 F O Z X Q v Q W 5 u d W F s U m V w b 3 J 0 L 3 R i b D E 5 L n t D Y X J k a W 9 2 Y X N j d W x h c i w 2 f S Z x d W 9 0 O y w m c X V v d D t P Z G J j L k R h d G F T b 3 V y Y 2 V c X C 8 x L 2 R z b j 1 Q S U N B T m V 0 L 1 B J Q 0 F O Z X Q v Q W 5 u d W F s U m V w b 3 J 0 L 3 R i b D E 5 L n t D Y X J k a W 9 2 Y X N j d W x h c i A o J S k s N 3 0 m c X V v d D s s J n F 1 b 3 Q 7 T 2 R i Y y 5 E Y X R h U 2 9 1 c m N l X F w v M S 9 k c 2 4 9 U E l D Q U 5 l d C 9 Q S U N B T m V 0 L 0 F u b n V h b F J l c G 9 y d C 9 0 Y m w x O S 5 7 R W 5 k b 2 N y a W 5 l I C 8 g b W V 0 Y W J v b G l j L D h 9 J n F 1 b 3 Q 7 L C Z x d W 9 0 O 0 9 k Y m M u R G F 0 Y V N v d X J j Z V x c L z E v Z H N u P V B J Q 0 F O Z X Q v U E l D Q U 5 l d C 9 B b m 5 1 Y W x S Z X B v c n Q v d G J s M T k u e 0 V u Z G 9 j c m l u Z S A v I G 1 l d G F i b 2 x p Y y A o J S k s O X 0 m c X V v d D s s J n F 1 b 3 Q 7 T 2 R i Y y 5 E Y X R h U 2 9 1 c m N l X F w v M S 9 k c 2 4 9 U E l D Q U 5 l d C 9 Q S U N B T m V 0 L 0 F u b n V h b F J l c G 9 y d C 9 0 Y m w x O S 5 7 R 2 F z d H J v a W 5 0 Z X N 0 a W 5 h b C w x M H 0 m c X V v d D s s J n F 1 b 3 Q 7 T 2 R i Y y 5 E Y X R h U 2 9 1 c m N l X F w v M S 9 k c 2 4 9 U E l D Q U 5 l d C 9 Q S U N B T m V 0 L 0 F u b n V h b F J l c G 9 y d C 9 0 Y m w x O S 5 7 R 2 F z d H J v a W 5 0 Z X N 0 a W 5 h b C A o J S k s M T F 9 J n F 1 b 3 Q 7 L C Z x d W 9 0 O 0 9 k Y m M u R G F 0 Y V N v d X J j Z V x c L z E v Z H N u P V B J Q 0 F O Z X Q v U E l D Q U 5 l d C 9 B b m 5 1 Y W x S Z X B v c n Q v d G J s M T k u e 0 l u Z m V j d G l v b i w x M n 0 m c X V v d D s s J n F 1 b 3 Q 7 T 2 R i Y y 5 E Y X R h U 2 9 1 c m N l X F w v M S 9 k c 2 4 9 U E l D Q U 5 l d C 9 Q S U N B T m V 0 L 0 F u b n V h b F J l c G 9 y d C 9 0 Y m w x O S 5 7 S W 5 m Z W N 0 a W 9 u I C g l K S w x M 3 0 m c X V v d D s s J n F 1 b 3 Q 7 T 2 R i Y y 5 E Y X R h U 2 9 1 c m N l X F w v M S 9 k c 2 4 9 U E l D Q U 5 l d C 9 Q S U N B T m V 0 L 0 F u b n V h b F J l c G 9 y d C 9 0 Y m w x O S 5 7 T X V s d G l z e X N 0 Z W 0 s M T R 9 J n F 1 b 3 Q 7 L C Z x d W 9 0 O 0 9 k Y m M u R G F 0 Y V N v d X J j Z V x c L z E v Z H N u P V B J Q 0 F O Z X Q v U E l D Q U 5 l d C 9 B b m 5 1 Y W x S Z X B v c n Q v d G J s M T k u e 0 1 1 b H R p c 3 l z d G V t I C g l K S w x N X 0 m c X V v d D s s J n F 1 b 3 Q 7 T 2 R i Y y 5 E Y X R h U 2 9 1 c m N l X F w v M S 9 k c 2 4 9 U E l D Q U 5 l d C 9 Q S U N B T m V 0 L 0 F u b n V h b F J l c G 9 y d C 9 0 Y m w x O S 5 7 T X V z Y 3 V s b 3 N r Z W x l d G F s L D E 2 f S Z x d W 9 0 O y w m c X V v d D t P Z G J j L k R h d G F T b 3 V y Y 2 V c X C 8 x L 2 R z b j 1 Q S U N B T m V 0 L 1 B J Q 0 F O Z X Q v Q W 5 u d W F s U m V w b 3 J 0 L 3 R i b D E 5 L n t N d X N j d W x v c 2 t l b G V 0 Y W w g K C U p L D E 3 f S Z x d W 9 0 O y w m c X V v d D t P Z G J j L k R h d G F T b 3 V y Y 2 V c X C 8 x L 2 R z b j 1 Q S U N B T m V 0 L 1 B J Q 0 F O Z X Q v Q W 5 u d W F s U m V w b 3 J 0 L 3 R i b D E 5 L n t O Z X V y b 2 x v Z 2 l j Y W w s M T h 9 J n F 1 b 3 Q 7 L C Z x d W 9 0 O 0 9 k Y m M u R G F 0 Y V N v d X J j Z V x c L z E v Z H N u P V B J Q 0 F O Z X Q v U E l D Q U 5 l d C 9 B b m 5 1 Y W x S Z X B v c n Q v d G J s M T k u e 0 5 l d X J v b G 9 n a W N h b C A o J S k s M T l 9 J n F 1 b 3 Q 7 L C Z x d W 9 0 O 0 9 k Y m M u R G F 0 Y V N v d X J j Z V x c L z E v Z H N u P V B J Q 0 F O Z X Q v U E l D Q U 5 l d C 9 B b m 5 1 Y W x S Z X B v c n Q v d G J s M T k u e 0 9 u Y 2 9 s b 2 d 5 L D I w f S Z x d W 9 0 O y w m c X V v d D t P Z G J j L k R h d G F T b 3 V y Y 2 V c X C 8 x L 2 R z b j 1 Q S U N B T m V 0 L 1 B J Q 0 F O Z X Q v Q W 5 u d W F s U m V w b 3 J 0 L 3 R i b D E 5 L n t P b m N v b G 9 n e S A o J S k s M j F 9 J n F 1 b 3 Q 7 L C Z x d W 9 0 O 0 9 k Y m M u R G F 0 Y V N v d X J j Z V x c L z E v Z H N u P V B J Q 0 F O Z X Q v U E l D Q U 5 l d C 9 B b m 5 1 Y W x S Z X B v c n Q v d G J s M T k u e 1 J l c 3 B p c m F 0 b 3 J 5 L D I y f S Z x d W 9 0 O y w m c X V v d D t P Z G J j L k R h d G F T b 3 V y Y 2 V c X C 8 x L 2 R z b j 1 Q S U N B T m V 0 L 1 B J Q 0 F O Z X Q v Q W 5 u d W F s U m V w b 3 J 0 L 3 R i b D E 5 L n t S Z X N w a X J h d G 9 y e S A o J S k s M j N 9 J n F 1 b 3 Q 7 L C Z x d W 9 0 O 0 9 k Y m M u R G F 0 Y V N v d X J j Z V x c L z E v Z H N u P V B J Q 0 F O Z X Q v U E l D Q U 5 l d C 9 B b m 5 1 Y W x S Z X B v c n Q v d G J s M T k u e 1 R y Y X V t Y S w y N H 0 m c X V v d D s s J n F 1 b 3 Q 7 T 2 R i Y y 5 E Y X R h U 2 9 1 c m N l X F w v M S 9 k c 2 4 9 U E l D Q U 5 l d C 9 Q S U N B T m V 0 L 0 F u b n V h b F J l c G 9 y d C 9 0 Y m w x O S 5 7 V H J h d W 1 h I C g l K S w y N X 0 m c X V v d D s s J n F 1 b 3 Q 7 T 2 R i Y y 5 E Y X R h U 2 9 1 c m N l X F w v M S 9 k c 2 4 9 U E l D Q U 5 l d C 9 Q S U N B T m V 0 L 0 F u b n V h b F J l c G 9 y d C 9 0 Y m w x O S 5 7 T 3 R o Z X I s M j Z 9 J n F 1 b 3 Q 7 L C Z x d W 9 0 O 0 9 k Y m M u R G F 0 Y V N v d X J j Z V x c L z E v Z H N u P V B J Q 0 F O Z X Q v U E l D Q U 5 l d C 9 B b m 5 1 Y W x S Z X B v c n Q v d G J s M T k u e 0 9 0 a G V y I C g l K S w y N 3 0 m c X V v d D s s J n F 1 b 3 Q 7 T 2 R i Y y 5 E Y X R h U 2 9 1 c m N l X F w v M S 9 k c 2 4 9 U E l D Q U 5 l d C 9 Q S U N B T m V 0 L 0 F u b n V h b F J l c G 9 y d C 9 0 Y m w x O S 5 7 V W 5 r b m 9 3 b i w y O H 0 m c X V v d D s s J n F 1 b 3 Q 7 T 2 R i Y y 5 E Y X R h U 2 9 1 c m N l X F w v M S 9 k c 2 4 9 U E l D Q U 5 l d C 9 Q S U N B T m V 0 L 0 F u b n V h b F J l c G 9 y d C 9 0 Y m w x O S 5 7 V W 5 r b m 9 3 b i A o J S k s M j l 9 J n F 1 b 3 Q 7 L C Z x d W 9 0 O 0 9 k Y m M u R G F 0 Y V N v d X J j Z V x c L z E v Z H N u P V B J Q 0 F O Z X Q v U E l D Q U 5 l d C 9 B b m 5 1 Y W x S Z X B v c n Q v d G J s M T k u e 1 R v d G F s L D M w f S Z x d W 9 0 O y w m c X V v d D t P Z G J j L k R h d G F T b 3 V y Y 2 V c X C 8 x L 2 R z b j 1 Q S U N B T m V 0 L 1 B J Q 0 F O Z X Q v Q W 5 u d W F s U m V w b 3 J 0 L 3 R i b D E 5 L n t U b 3 R h b C A o J S k s M z F 9 J n F 1 b 3 Q 7 X S w m c X V v d D t D b 2 x 1 b W 5 D b 3 V u d C Z x d W 9 0 O z o z M i w m c X V v d D t L Z X l D b 2 x 1 b W 5 O Y W 1 l c y Z x d W 9 0 O z p b X S w m c X V v d D t D b 2 x 1 b W 5 J Z G V u d G l 0 a W V z J n F 1 b 3 Q 7 O l s m c X V v d D t P Z G J j L k R h d G F T b 3 V y Y 2 V c X C 8 x L 2 R z b j 1 Q S U N B T m V 0 L 1 B J Q 0 F O Z X Q v Q W 5 u d W F s U m V w b 3 J 0 L 3 R i b D E 5 L n t Z Z W F y L D B 9 J n F 1 b 3 Q 7 L C Z x d W 9 0 O 0 9 k Y m M u R G F 0 Y V N v d X J j Z V x c L z E v Z H N u P V B J Q 0 F O Z X Q v U E l D Q U 5 l d C 9 B b m 5 1 Y W x S Z X B v c n Q v d G J s M T k u e 0 9 y Z 2 F u a X N h d G l v b i w x f S Z x d W 9 0 O y w m c X V v d D t P Z G J j L k R h d G F T b 3 V y Y 2 V c X C 8 x L 2 R z b j 1 Q S U N B T m V 0 L 1 B J Q 0 F O Z X Q v Q W 5 u d W F s U m V w b 3 J 0 L 3 R i b D E 5 L n t C b G 9 v Z C A v I G x 5 b X B o Y X R p Y y w y f S Z x d W 9 0 O y w m c X V v d D t P Z G J j L k R h d G F T b 3 V y Y 2 V c X C 8 x L 2 R z b j 1 Q S U N B T m V 0 L 1 B J Q 0 F O Z X Q v Q W 5 u d W F s U m V w b 3 J 0 L 3 R i b D E 5 L n t C b G 9 v Z C A v I G x 5 b X B o Y X R p Y y A o J S k s M 3 0 m c X V v d D s s J n F 1 b 3 Q 7 T 2 R i Y y 5 E Y X R h U 2 9 1 c m N l X F w v M S 9 k c 2 4 9 U E l D Q U 5 l d C 9 Q S U N B T m V 0 L 0 F u b n V h b F J l c G 9 y d C 9 0 Y m w x O S 5 7 Q m 9 k e S B 3 Y W x s I G F u Z C B j Y X Z p d G l l c y w 0 f S Z x d W 9 0 O y w m c X V v d D t P Z G J j L k R h d G F T b 3 V y Y 2 V c X C 8 x L 2 R z b j 1 Q S U N B T m V 0 L 1 B J Q 0 F O Z X Q v Q W 5 u d W F s U m V w b 3 J 0 L 3 R i b D E 5 L n t C b 2 R 5 I H d h b G w g Y W 5 k I G N h d m l 0 a W V z I C g l K S w 1 f S Z x d W 9 0 O y w m c X V v d D t P Z G J j L k R h d G F T b 3 V y Y 2 V c X C 8 x L 2 R z b j 1 Q S U N B T m V 0 L 1 B J Q 0 F O Z X Q v Q W 5 u d W F s U m V w b 3 J 0 L 3 R i b D E 5 L n t D Y X J k a W 9 2 Y X N j d W x h c i w 2 f S Z x d W 9 0 O y w m c X V v d D t P Z G J j L k R h d G F T b 3 V y Y 2 V c X C 8 x L 2 R z b j 1 Q S U N B T m V 0 L 1 B J Q 0 F O Z X Q v Q W 5 u d W F s U m V w b 3 J 0 L 3 R i b D E 5 L n t D Y X J k a W 9 2 Y X N j d W x h c i A o J S k s N 3 0 m c X V v d D s s J n F 1 b 3 Q 7 T 2 R i Y y 5 E Y X R h U 2 9 1 c m N l X F w v M S 9 k c 2 4 9 U E l D Q U 5 l d C 9 Q S U N B T m V 0 L 0 F u b n V h b F J l c G 9 y d C 9 0 Y m w x O S 5 7 R W 5 k b 2 N y a W 5 l I C 8 g b W V 0 Y W J v b G l j L D h 9 J n F 1 b 3 Q 7 L C Z x d W 9 0 O 0 9 k Y m M u R G F 0 Y V N v d X J j Z V x c L z E v Z H N u P V B J Q 0 F O Z X Q v U E l D Q U 5 l d C 9 B b m 5 1 Y W x S Z X B v c n Q v d G J s M T k u e 0 V u Z G 9 j c m l u Z S A v I G 1 l d G F i b 2 x p Y y A o J S k s O X 0 m c X V v d D s s J n F 1 b 3 Q 7 T 2 R i Y y 5 E Y X R h U 2 9 1 c m N l X F w v M S 9 k c 2 4 9 U E l D Q U 5 l d C 9 Q S U N B T m V 0 L 0 F u b n V h b F J l c G 9 y d C 9 0 Y m w x O S 5 7 R 2 F z d H J v a W 5 0 Z X N 0 a W 5 h b C w x M H 0 m c X V v d D s s J n F 1 b 3 Q 7 T 2 R i Y y 5 E Y X R h U 2 9 1 c m N l X F w v M S 9 k c 2 4 9 U E l D Q U 5 l d C 9 Q S U N B T m V 0 L 0 F u b n V h b F J l c G 9 y d C 9 0 Y m w x O S 5 7 R 2 F z d H J v a W 5 0 Z X N 0 a W 5 h b C A o J S k s M T F 9 J n F 1 b 3 Q 7 L C Z x d W 9 0 O 0 9 k Y m M u R G F 0 Y V N v d X J j Z V x c L z E v Z H N u P V B J Q 0 F O Z X Q v U E l D Q U 5 l d C 9 B b m 5 1 Y W x S Z X B v c n Q v d G J s M T k u e 0 l u Z m V j d G l v b i w x M n 0 m c X V v d D s s J n F 1 b 3 Q 7 T 2 R i Y y 5 E Y X R h U 2 9 1 c m N l X F w v M S 9 k c 2 4 9 U E l D Q U 5 l d C 9 Q S U N B T m V 0 L 0 F u b n V h b F J l c G 9 y d C 9 0 Y m w x O S 5 7 S W 5 m Z W N 0 a W 9 u I C g l K S w x M 3 0 m c X V v d D s s J n F 1 b 3 Q 7 T 2 R i Y y 5 E Y X R h U 2 9 1 c m N l X F w v M S 9 k c 2 4 9 U E l D Q U 5 l d C 9 Q S U N B T m V 0 L 0 F u b n V h b F J l c G 9 y d C 9 0 Y m w x O S 5 7 T X V s d G l z e X N 0 Z W 0 s M T R 9 J n F 1 b 3 Q 7 L C Z x d W 9 0 O 0 9 k Y m M u R G F 0 Y V N v d X J j Z V x c L z E v Z H N u P V B J Q 0 F O Z X Q v U E l D Q U 5 l d C 9 B b m 5 1 Y W x S Z X B v c n Q v d G J s M T k u e 0 1 1 b H R p c 3 l z d G V t I C g l K S w x N X 0 m c X V v d D s s J n F 1 b 3 Q 7 T 2 R i Y y 5 E Y X R h U 2 9 1 c m N l X F w v M S 9 k c 2 4 9 U E l D Q U 5 l d C 9 Q S U N B T m V 0 L 0 F u b n V h b F J l c G 9 y d C 9 0 Y m w x O S 5 7 T X V z Y 3 V s b 3 N r Z W x l d G F s L D E 2 f S Z x d W 9 0 O y w m c X V v d D t P Z G J j L k R h d G F T b 3 V y Y 2 V c X C 8 x L 2 R z b j 1 Q S U N B T m V 0 L 1 B J Q 0 F O Z X Q v Q W 5 u d W F s U m V w b 3 J 0 L 3 R i b D E 5 L n t N d X N j d W x v c 2 t l b G V 0 Y W w g K C U p L D E 3 f S Z x d W 9 0 O y w m c X V v d D t P Z G J j L k R h d G F T b 3 V y Y 2 V c X C 8 x L 2 R z b j 1 Q S U N B T m V 0 L 1 B J Q 0 F O Z X Q v Q W 5 u d W F s U m V w b 3 J 0 L 3 R i b D E 5 L n t O Z X V y b 2 x v Z 2 l j Y W w s M T h 9 J n F 1 b 3 Q 7 L C Z x d W 9 0 O 0 9 k Y m M u R G F 0 Y V N v d X J j Z V x c L z E v Z H N u P V B J Q 0 F O Z X Q v U E l D Q U 5 l d C 9 B b m 5 1 Y W x S Z X B v c n Q v d G J s M T k u e 0 5 l d X J v b G 9 n a W N h b C A o J S k s M T l 9 J n F 1 b 3 Q 7 L C Z x d W 9 0 O 0 9 k Y m M u R G F 0 Y V N v d X J j Z V x c L z E v Z H N u P V B J Q 0 F O Z X Q v U E l D Q U 5 l d C 9 B b m 5 1 Y W x S Z X B v c n Q v d G J s M T k u e 0 9 u Y 2 9 s b 2 d 5 L D I w f S Z x d W 9 0 O y w m c X V v d D t P Z G J j L k R h d G F T b 3 V y Y 2 V c X C 8 x L 2 R z b j 1 Q S U N B T m V 0 L 1 B J Q 0 F O Z X Q v Q W 5 u d W F s U m V w b 3 J 0 L 3 R i b D E 5 L n t P b m N v b G 9 n e S A o J S k s M j F 9 J n F 1 b 3 Q 7 L C Z x d W 9 0 O 0 9 k Y m M u R G F 0 Y V N v d X J j Z V x c L z E v Z H N u P V B J Q 0 F O Z X Q v U E l D Q U 5 l d C 9 B b m 5 1 Y W x S Z X B v c n Q v d G J s M T k u e 1 J l c 3 B p c m F 0 b 3 J 5 L D I y f S Z x d W 9 0 O y w m c X V v d D t P Z G J j L k R h d G F T b 3 V y Y 2 V c X C 8 x L 2 R z b j 1 Q S U N B T m V 0 L 1 B J Q 0 F O Z X Q v Q W 5 u d W F s U m V w b 3 J 0 L 3 R i b D E 5 L n t S Z X N w a X J h d G 9 y e S A o J S k s M j N 9 J n F 1 b 3 Q 7 L C Z x d W 9 0 O 0 9 k Y m M u R G F 0 Y V N v d X J j Z V x c L z E v Z H N u P V B J Q 0 F O Z X Q v U E l D Q U 5 l d C 9 B b m 5 1 Y W x S Z X B v c n Q v d G J s M T k u e 1 R y Y X V t Y S w y N H 0 m c X V v d D s s J n F 1 b 3 Q 7 T 2 R i Y y 5 E Y X R h U 2 9 1 c m N l X F w v M S 9 k c 2 4 9 U E l D Q U 5 l d C 9 Q S U N B T m V 0 L 0 F u b n V h b F J l c G 9 y d C 9 0 Y m w x O S 5 7 V H J h d W 1 h I C g l K S w y N X 0 m c X V v d D s s J n F 1 b 3 Q 7 T 2 R i Y y 5 E Y X R h U 2 9 1 c m N l X F w v M S 9 k c 2 4 9 U E l D Q U 5 l d C 9 Q S U N B T m V 0 L 0 F u b n V h b F J l c G 9 y d C 9 0 Y m w x O S 5 7 T 3 R o Z X I s M j Z 9 J n F 1 b 3 Q 7 L C Z x d W 9 0 O 0 9 k Y m M u R G F 0 Y V N v d X J j Z V x c L z E v Z H N u P V B J Q 0 F O Z X Q v U E l D Q U 5 l d C 9 B b m 5 1 Y W x S Z X B v c n Q v d G J s M T k u e 0 9 0 a G V y I C g l K S w y N 3 0 m c X V v d D s s J n F 1 b 3 Q 7 T 2 R i Y y 5 E Y X R h U 2 9 1 c m N l X F w v M S 9 k c 2 4 9 U E l D Q U 5 l d C 9 Q S U N B T m V 0 L 0 F u b n V h b F J l c G 9 y d C 9 0 Y m w x O S 5 7 V W 5 r b m 9 3 b i w y O H 0 m c X V v d D s s J n F 1 b 3 Q 7 T 2 R i Y y 5 E Y X R h U 2 9 1 c m N l X F w v M S 9 k c 2 4 9 U E l D Q U 5 l d C 9 Q S U N B T m V 0 L 0 F u b n V h b F J l c G 9 y d C 9 0 Y m w x O S 5 7 V W 5 r b m 9 3 b i A o J S k s M j l 9 J n F 1 b 3 Q 7 L C Z x d W 9 0 O 0 9 k Y m M u R G F 0 Y V N v d X J j Z V x c L z E v Z H N u P V B J Q 0 F O Z X Q v U E l D Q U 5 l d C 9 B b m 5 1 Y W x S Z X B v c n Q v d G J s M T k u e 1 R v d G F s L D M w f S Z x d W 9 0 O y w m c X V v d D t P Z G J j L k R h d G F T b 3 V y Y 2 V c X C 8 x L 2 R z b j 1 Q S U N B T m V 0 L 1 B J Q 0 F O Z X Q v Q W 5 u d W F s U m V w b 3 J 0 L 3 R i b D E 5 L n t U b 3 R h b C A o J S k s M z F 9 J n F 1 b 3 Q 7 X S w m c X V v d D t S Z W x h d G l v b n N o a X B J b m Z v J n F 1 b 3 Q 7 O l t d f S I g L z 4 8 R W 5 0 c n k g V H l w Z T 0 i T G 9 h Z G V k V G 9 B b m F s e X N p c 1 N l c n Z p Y 2 V z I i B W Y W x 1 Z T 0 i b D A i I C 8 + P E V u d H J 5 I F R 5 c G U 9 I k Z p b G x F c n J v c k N v Z G U i I F Z h b H V l P S J z V W 5 r b m 9 3 b i I g L z 4 8 R W 5 0 c n k g V H l w Z T 0 i Q W R k Z W R U b 0 R h d G F N b 2 R l b C I g V m F s d W U 9 I m w w I i A v P j x F b n R y e S B U e X B l P S J O Y X Z p Z 2 F 0 a W 9 u U 3 R l c E 5 h b W U i I F Z h b H V l P S J z T m F 2 a W d h d G l v b i I g L z 4 8 L 1 N 0 Y W J s Z U V u d H J p Z X M + P C 9 J d G V t P j x J d G V t P j x J d G V t T G 9 j Y X R p b 2 4 + P E l 0 Z W 1 U e X B l P k Z v c m 1 1 b G E 8 L 0 l 0 Z W 1 U e X B l P j x J d G V t U G F 0 a D 5 T Z W N 0 a W 9 u M S 9 0 Y m w x O S U y M C g z K S 9 T b 3 V y Y 2 U 8 L 0 l 0 Z W 1 Q Y X R o P j w v S X R l b U x v Y 2 F 0 a W 9 u P j x T d G F i b G V F b n R y a W V z I C 8 + P C 9 J d G V t P j x J d G V t P j x J d G V t T G 9 j Y X R p b 2 4 + P E l 0 Z W 1 U e X B l P k Z v c m 1 1 b G E 8 L 0 l 0 Z W 1 U e X B l P j x J d G V t U G F 0 a D 5 T Z W N 0 a W 9 u M S 9 0 Y m w x O S U y M C g z K S 9 Q S U N B T m V 0 Q W 5 v b l 9 E Y X R h Y m F z Z T w v S X R l b V B h d G g + P C 9 J d G V t T G 9 j Y X R p b 2 4 + P F N 0 Y W J s Z U V u d H J p Z X M g L z 4 8 L 0 l 0 Z W 0 + P E l 0 Z W 0 + P E l 0 Z W 1 M b 2 N h d G l v b j 4 8 S X R l b V R 5 c G U + R m 9 y b X V s Y T w v S X R l b V R 5 c G U + P E l 0 Z W 1 Q Y X R o P l N l Y 3 R p b 2 4 x L 3 R i b D E 5 J T I w K D M p L 2 R i b 1 9 T Y 2 h l b W E 8 L 0 l 0 Z W 1 Q Y X R o P j w v S X R l b U x v Y 2 F 0 a W 9 u P j x T d G F i b G V F b n R y a W V z I C 8 + P C 9 J d G V t P j x J d G V t P j x J d G V t T G 9 j Y X R p b 2 4 + P E l 0 Z W 1 U e X B l P k Z v c m 1 1 b G E 8 L 0 l 0 Z W 1 U e X B l P j x J d G V t U G F 0 a D 5 T Z W N 0 a W 9 u M S 9 0 Y m w x O S U y M C g z K S 9 0 Y m w x O V 9 U Y W J s Z T w v S X R l b V B h d G g + P C 9 J d G V t T G 9 j Y X R p b 2 4 + P F N 0 Y W J s Z U V u d H J p Z X M g L z 4 8 L 0 l 0 Z W 0 + P E l 0 Z W 0 + P E l 0 Z W 1 M b 2 N h d G l v b j 4 8 S X R l b V R 5 c G U + R m 9 y b X V s Y T w v S X R l b V R 5 c G U + P E l 0 Z W 1 Q Y X R o P l N l Y 3 R p b 2 4 x L 3 R i b D E 5 J T I w K D M p L 1 N v c n R l Z C U y M F J v d 3 M 8 L 0 l 0 Z W 1 Q Y X R o P j w v S X R l b U x v Y 2 F 0 a W 9 u P j x T d G F i b G V F b n R y a W V z I C 8 + P C 9 J d G V t P j x J d G V t P j x J d G V t T G 9 j Y X R p b 2 4 + P E l 0 Z W 1 U e X B l P k Z v c m 1 1 b G E 8 L 0 l 0 Z W 1 U e X B l P j x J d G V t U G F 0 a D 5 T Z W N 0 a W 9 u M S 9 0 Y m w x O S U y M C g z K S 9 S Z W 1 v d m V k J T I w Q 2 9 s d W 1 u c z w v S X R l b V B h d G g + P C 9 J d G V t T G 9 j Y X R p b 2 4 + P F N 0 Y W J s Z U V u d H J p Z X M g L z 4 8 L 0 l 0 Z W 0 + P E l 0 Z W 0 + P E l 0 Z W 1 M b 2 N h d G l v b j 4 8 S X R l b V R 5 c G U + R m 9 y b X V s Y T w v S X R l b V R 5 c G U + P E l 0 Z W 1 Q Y X R o P l N l Y 3 R p b 2 4 x L 3 R i b D E 5 J T I w K D Q p P C 9 J d G V t U G F 0 a D 4 8 L 0 l 0 Z W 1 M b 2 N h d G l v b j 4 8 U 3 R h Y m x l R W 5 0 c m l l c z 4 8 R W 5 0 c n k g V H l w Z T 0 i S X N Q c m l 2 Y X R l 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E 5 N j E y I i A v P j x F b n R y e S B U e X B l P S J G a W x s Z W R D b 2 1 w b G V 0 Z V J l c 3 V s d F R v V 2 9 y a 3 N o Z W V 0 I i B W Y W x 1 Z T 0 i b D E i I C 8 + P E V u d H J 5 I F R 5 c G U 9 I k Z p b G x D b 2 x 1 b W 5 O Y W 1 l c y I g V m F s d W U 9 I n N b J n F 1 b 3 Q 7 W W V h c i Z x d W 9 0 O y w m c X V v d D t P c m d h b m l z Y X R p b 2 4 m c X V v d D s s J n F 1 b 3 Q 7 Q m x v b 2 Q g L y B s e W 1 w a G F 0 a W M m c X V v d D s s J n F 1 b 3 Q 7 Q m x v b 2 Q g L y B s e W 1 w a G F 0 a W M g K C U p J n F 1 b 3 Q 7 L C Z x d W 9 0 O 0 J v Z H k g d 2 F s b C B h b m Q g Y 2 F 2 a X R p Z X M m c X V v d D s s J n F 1 b 3 Q 7 Q m 9 k e S B 3 Y W x s I G F u Z C B j Y X Z p d G l l c y A o J S k m c X V v d D s s J n F 1 b 3 Q 7 Q 2 F y Z G l v d m F z Y 3 V s Y X I m c X V v d D s s J n F 1 b 3 Q 7 Q 2 F y Z G l v d m F z Y 3 V s Y X I g K C U p J n F 1 b 3 Q 7 L C Z x d W 9 0 O 0 V u Z G 9 j c m l u Z S A v I G 1 l d G F i b 2 x p Y y Z x d W 9 0 O y w m c X V v d D t F b m R v Y 3 J p b m U g L y B t Z X R h Y m 9 s a W M g K C U p J n F 1 b 3 Q 7 L C Z x d W 9 0 O 0 d h c 3 R y b 2 l u d G V z d G l u Y W w m c X V v d D s s J n F 1 b 3 Q 7 R 2 F z d H J v a W 5 0 Z X N 0 a W 5 h b C A o J S k m c X V v d D s s J n F 1 b 3 Q 7 S W 5 m Z W N 0 a W 9 u J n F 1 b 3 Q 7 L C Z x d W 9 0 O 0 l u Z m V j d G l v b i A o J S k m c X V v d D s s J n F 1 b 3 Q 7 T X V s d G l z e X N 0 Z W 0 m c X V v d D s s J n F 1 b 3 Q 7 T X V s d G l z e X N 0 Z W 0 g K C U p J n F 1 b 3 Q 7 L C Z x d W 9 0 O 0 1 1 c 2 N 1 b G 9 z a 2 V s Z X R h b C Z x d W 9 0 O y w m c X V v d D t N d X N j d W x v c 2 t l b G V 0 Y W w g K C U p J n F 1 b 3 Q 7 L C Z x d W 9 0 O 0 5 l d X J v b G 9 n a W N h b C Z x d W 9 0 O y w m c X V v d D t O Z X V y b 2 x v Z 2 l j Y W w g K C U p J n F 1 b 3 Q 7 L C Z x d W 9 0 O 0 9 u Y 2 9 s b 2 d 5 J n F 1 b 3 Q 7 L C Z x d W 9 0 O 0 9 u Y 2 9 s b 2 d 5 I C g l K S Z x d W 9 0 O y w m c X V v d D t S Z X N w a X J h d G 9 y e S Z x d W 9 0 O y w m c X V v d D t S Z X N w a X J h d G 9 y e S A o J S k m c X V v d D s s J n F 1 b 3 Q 7 V H J h d W 1 h J n F 1 b 3 Q 7 L C Z x d W 9 0 O 1 R y Y X V t Y S A o J S k m c X V v d D s s J n F 1 b 3 Q 7 T 3 R o Z X I m c X V v d D s s J n F 1 b 3 Q 7 T 3 R o Z X I g K C U p J n F 1 b 3 Q 7 L C Z x d W 9 0 O 1 V u a 2 5 v d 2 4 m c X V v d D s s J n F 1 b 3 Q 7 V W 5 r b m 9 3 b i A o J S k m c X V v d D s s J n F 1 b 3 Q 7 V G 9 0 Y W w m c X V v d D s s J n F 1 b 3 Q 7 V G 9 0 Y W w g K C U p J n F 1 b 3 Q 7 X S I g L z 4 8 R W 5 0 c n k g V H l w Z T 0 i R m l s b F N 0 Y X R 1 c y I g V m F s d W U 9 I n N D b 2 1 w b G V 0 Z S I g L z 4 8 R W 5 0 c n k g V H l w Z T 0 i R m l s b E N v d W 5 0 I i B W Y W x 1 Z T 0 i b D E w M C I g L z 4 8 R W 5 0 c n k g V H l w Z T 0 i R m l s b E N v b H V t b l R 5 c G V z I i B W Y W x 1 Z T 0 i c 0 J n W U N C Z 0 l H Q W d Z Q 0 J n S U d B Z 1 l D Q m d J R 0 F n W U N C Z 0 l H Q W d Z Q 0 J n S U d B Z 1 k 9 I i A v P j x F b n R y e S B U e X B l P S J G a W x s R X J y b 3 J D b 3 V u d C I g V m F s d W U 9 I m w w I i A v P j x F b n R y e S B U e X B l P S J G a W x s T G F z d F V w Z G F 0 Z W Q i I F Z h b H V l P S J k M j A y M C 0 x M i 0 w N 1 Q x N z o y N j o 0 M y 4 2 M z g 1 M j Y x W i I g L z 4 8 R W 5 0 c n k g V H l w Z T 0 i U m V s Y X R p b 2 5 z a G l w S W 5 m b 0 N v b n R h a W 5 l c i I g V m F s d W U 9 I n N 7 J n F 1 b 3 Q 7 Y 2 9 s d W 1 u Q 2 9 1 b n Q m c X V v d D s 6 M z I s J n F 1 b 3 Q 7 a 2 V 5 Q 2 9 s d W 1 u T m F t Z X M m c X V v d D s 6 W 1 0 s J n F 1 b 3 Q 7 c X V l c n l S Z W x h d G l v b n N o a X B z J n F 1 b 3 Q 7 O l t d L C Z x d W 9 0 O 2 N v b H V t b k l k Z W 5 0 a X R p Z X M m c X V v d D s 6 W y Z x d W 9 0 O 0 9 k Y m M u R G F 0 Y V N v d X J j Z V x c L z E v Z H N u P V B J Q 0 F O Z X Q v U E l D Q U 5 l d C 9 B b m 5 1 Y W x S Z X B v c n Q v d G J s M T k u e 1 l l Y X I s M H 0 m c X V v d D s s J n F 1 b 3 Q 7 T 2 R i Y y 5 E Y X R h U 2 9 1 c m N l X F w v M S 9 k c 2 4 9 U E l D Q U 5 l d C 9 Q S U N B T m V 0 L 0 F u b n V h b F J l c G 9 y d C 9 0 Y m w x O S 5 7 T 3 J n Y W 5 p c 2 F 0 a W 9 u L D F 9 J n F 1 b 3 Q 7 L C Z x d W 9 0 O 0 9 k Y m M u R G F 0 Y V N v d X J j Z V x c L z E v Z H N u P V B J Q 0 F O Z X Q v U E l D Q U 5 l d C 9 B b m 5 1 Y W x S Z X B v c n Q v d G J s M T k u e 0 J s b 2 9 k I C 8 g b H l t c G h h d G l j L D J 9 J n F 1 b 3 Q 7 L C Z x d W 9 0 O 0 9 k Y m M u R G F 0 Y V N v d X J j Z V x c L z E v Z H N u P V B J Q 0 F O Z X Q v U E l D Q U 5 l d C 9 B b m 5 1 Y W x S Z X B v c n Q v d G J s M T k u e 0 J s b 2 9 k I C 8 g b H l t c G h h d G l j I C g l K S w z f S Z x d W 9 0 O y w m c X V v d D t P Z G J j L k R h d G F T b 3 V y Y 2 V c X C 8 x L 2 R z b j 1 Q S U N B T m V 0 L 1 B J Q 0 F O Z X Q v Q W 5 u d W F s U m V w b 3 J 0 L 3 R i b D E 5 L n t C b 2 R 5 I H d h b G w g Y W 5 k I G N h d m l 0 a W V z L D R 9 J n F 1 b 3 Q 7 L C Z x d W 9 0 O 0 9 k Y m M u R G F 0 Y V N v d X J j Z V x c L z E v Z H N u P V B J Q 0 F O Z X Q v U E l D Q U 5 l d C 9 B b m 5 1 Y W x S Z X B v c n Q v d G J s M T k u e 0 J v Z H k g d 2 F s b C B h b m Q g Y 2 F 2 a X R p Z X M g K C U p L D V 9 J n F 1 b 3 Q 7 L C Z x d W 9 0 O 0 9 k Y m M u R G F 0 Y V N v d X J j Z V x c L z E v Z H N u P V B J Q 0 F O Z X Q v U E l D Q U 5 l d C 9 B b m 5 1 Y W x S Z X B v c n Q v d G J s M T k u e 0 N h c m R p b 3 Z h c 2 N 1 b G F y L D Z 9 J n F 1 b 3 Q 7 L C Z x d W 9 0 O 0 9 k Y m M u R G F 0 Y V N v d X J j Z V x c L z E v Z H N u P V B J Q 0 F O Z X Q v U E l D Q U 5 l d C 9 B b m 5 1 Y W x S Z X B v c n Q v d G J s M T k u e 0 N h c m R p b 3 Z h c 2 N 1 b G F y I C g l K S w 3 f S Z x d W 9 0 O y w m c X V v d D t P Z G J j L k R h d G F T b 3 V y Y 2 V c X C 8 x L 2 R z b j 1 Q S U N B T m V 0 L 1 B J Q 0 F O Z X Q v Q W 5 u d W F s U m V w b 3 J 0 L 3 R i b D E 5 L n t F b m R v Y 3 J p b m U g L y B t Z X R h Y m 9 s a W M s O H 0 m c X V v d D s s J n F 1 b 3 Q 7 T 2 R i Y y 5 E Y X R h U 2 9 1 c m N l X F w v M S 9 k c 2 4 9 U E l D Q U 5 l d C 9 Q S U N B T m V 0 L 0 F u b n V h b F J l c G 9 y d C 9 0 Y m w x O S 5 7 R W 5 k b 2 N y a W 5 l I C 8 g b W V 0 Y W J v b G l j I C g l K S w 5 f S Z x d W 9 0 O y w m c X V v d D t P Z G J j L k R h d G F T b 3 V y Y 2 V c X C 8 x L 2 R z b j 1 Q S U N B T m V 0 L 1 B J Q 0 F O Z X Q v Q W 5 u d W F s U m V w b 3 J 0 L 3 R i b D E 5 L n t H Y X N 0 c m 9 p b n R l c 3 R p b m F s L D E w f S Z x d W 9 0 O y w m c X V v d D t P Z G J j L k R h d G F T b 3 V y Y 2 V c X C 8 x L 2 R z b j 1 Q S U N B T m V 0 L 1 B J Q 0 F O Z X Q v Q W 5 u d W F s U m V w b 3 J 0 L 3 R i b D E 5 L n t H Y X N 0 c m 9 p b n R l c 3 R p b m F s I C g l K S w x M X 0 m c X V v d D s s J n F 1 b 3 Q 7 T 2 R i Y y 5 E Y X R h U 2 9 1 c m N l X F w v M S 9 k c 2 4 9 U E l D Q U 5 l d C 9 Q S U N B T m V 0 L 0 F u b n V h b F J l c G 9 y d C 9 0 Y m w x O S 5 7 S W 5 m Z W N 0 a W 9 u L D E y f S Z x d W 9 0 O y w m c X V v d D t P Z G J j L k R h d G F T b 3 V y Y 2 V c X C 8 x L 2 R z b j 1 Q S U N B T m V 0 L 1 B J Q 0 F O Z X Q v Q W 5 u d W F s U m V w b 3 J 0 L 3 R i b D E 5 L n t J b m Z l Y 3 R p b 2 4 g K C U p L D E z f S Z x d W 9 0 O y w m c X V v d D t P Z G J j L k R h d G F T b 3 V y Y 2 V c X C 8 x L 2 R z b j 1 Q S U N B T m V 0 L 1 B J Q 0 F O Z X Q v Q W 5 u d W F s U m V w b 3 J 0 L 3 R i b D E 5 L n t N d W x 0 a X N 5 c 3 R l b S w x N H 0 m c X V v d D s s J n F 1 b 3 Q 7 T 2 R i Y y 5 E Y X R h U 2 9 1 c m N l X F w v M S 9 k c 2 4 9 U E l D Q U 5 l d C 9 Q S U N B T m V 0 L 0 F u b n V h b F J l c G 9 y d C 9 0 Y m w x O S 5 7 T X V s d G l z e X N 0 Z W 0 g K C U p L D E 1 f S Z x d W 9 0 O y w m c X V v d D t P Z G J j L k R h d G F T b 3 V y Y 2 V c X C 8 x L 2 R z b j 1 Q S U N B T m V 0 L 1 B J Q 0 F O Z X Q v Q W 5 u d W F s U m V w b 3 J 0 L 3 R i b D E 5 L n t N d X N j d W x v c 2 t l b G V 0 Y W w s M T Z 9 J n F 1 b 3 Q 7 L C Z x d W 9 0 O 0 9 k Y m M u R G F 0 Y V N v d X J j Z V x c L z E v Z H N u P V B J Q 0 F O Z X Q v U E l D Q U 5 l d C 9 B b m 5 1 Y W x S Z X B v c n Q v d G J s M T k u e 0 1 1 c 2 N 1 b G 9 z a 2 V s Z X R h b C A o J S k s M T d 9 J n F 1 b 3 Q 7 L C Z x d W 9 0 O 0 9 k Y m M u R G F 0 Y V N v d X J j Z V x c L z E v Z H N u P V B J Q 0 F O Z X Q v U E l D Q U 5 l d C 9 B b m 5 1 Y W x S Z X B v c n Q v d G J s M T k u e 0 5 l d X J v b G 9 n a W N h b C w x O H 0 m c X V v d D s s J n F 1 b 3 Q 7 T 2 R i Y y 5 E Y X R h U 2 9 1 c m N l X F w v M S 9 k c 2 4 9 U E l D Q U 5 l d C 9 Q S U N B T m V 0 L 0 F u b n V h b F J l c G 9 y d C 9 0 Y m w x O S 5 7 T m V 1 c m 9 s b 2 d p Y 2 F s I C g l K S w x O X 0 m c X V v d D s s J n F 1 b 3 Q 7 T 2 R i Y y 5 E Y X R h U 2 9 1 c m N l X F w v M S 9 k c 2 4 9 U E l D Q U 5 l d C 9 Q S U N B T m V 0 L 0 F u b n V h b F J l c G 9 y d C 9 0 Y m w x O S 5 7 T 2 5 j b 2 x v Z 3 k s M j B 9 J n F 1 b 3 Q 7 L C Z x d W 9 0 O 0 9 k Y m M u R G F 0 Y V N v d X J j Z V x c L z E v Z H N u P V B J Q 0 F O Z X Q v U E l D Q U 5 l d C 9 B b m 5 1 Y W x S Z X B v c n Q v d G J s M T k u e 0 9 u Y 2 9 s b 2 d 5 I C g l K S w y M X 0 m c X V v d D s s J n F 1 b 3 Q 7 T 2 R i Y y 5 E Y X R h U 2 9 1 c m N l X F w v M S 9 k c 2 4 9 U E l D Q U 5 l d C 9 Q S U N B T m V 0 L 0 F u b n V h b F J l c G 9 y d C 9 0 Y m w x O S 5 7 U m V z c G l y Y X R v c n k s M j J 9 J n F 1 b 3 Q 7 L C Z x d W 9 0 O 0 9 k Y m M u R G F 0 Y V N v d X J j Z V x c L z E v Z H N u P V B J Q 0 F O Z X Q v U E l D Q U 5 l d C 9 B b m 5 1 Y W x S Z X B v c n Q v d G J s M T k u e 1 J l c 3 B p c m F 0 b 3 J 5 I C g l K S w y M 3 0 m c X V v d D s s J n F 1 b 3 Q 7 T 2 R i Y y 5 E Y X R h U 2 9 1 c m N l X F w v M S 9 k c 2 4 9 U E l D Q U 5 l d C 9 Q S U N B T m V 0 L 0 F u b n V h b F J l c G 9 y d C 9 0 Y m w x O S 5 7 V H J h d W 1 h L D I 0 f S Z x d W 9 0 O y w m c X V v d D t P Z G J j L k R h d G F T b 3 V y Y 2 V c X C 8 x L 2 R z b j 1 Q S U N B T m V 0 L 1 B J Q 0 F O Z X Q v Q W 5 u d W F s U m V w b 3 J 0 L 3 R i b D E 5 L n t U c m F 1 b W E g K C U p L D I 1 f S Z x d W 9 0 O y w m c X V v d D t P Z G J j L k R h d G F T b 3 V y Y 2 V c X C 8 x L 2 R z b j 1 Q S U N B T m V 0 L 1 B J Q 0 F O Z X Q v Q W 5 u d W F s U m V w b 3 J 0 L 3 R i b D E 5 L n t P d G h l c i w y N n 0 m c X V v d D s s J n F 1 b 3 Q 7 T 2 R i Y y 5 E Y X R h U 2 9 1 c m N l X F w v M S 9 k c 2 4 9 U E l D Q U 5 l d C 9 Q S U N B T m V 0 L 0 F u b n V h b F J l c G 9 y d C 9 0 Y m w x O S 5 7 T 3 R o Z X I g K C U p L D I 3 f S Z x d W 9 0 O y w m c X V v d D t P Z G J j L k R h d G F T b 3 V y Y 2 V c X C 8 x L 2 R z b j 1 Q S U N B T m V 0 L 1 B J Q 0 F O Z X Q v Q W 5 u d W F s U m V w b 3 J 0 L 3 R i b D E 5 L n t V b m t u b 3 d u L D I 4 f S Z x d W 9 0 O y w m c X V v d D t P Z G J j L k R h d G F T b 3 V y Y 2 V c X C 8 x L 2 R z b j 1 Q S U N B T m V 0 L 1 B J Q 0 F O Z X Q v Q W 5 u d W F s U m V w b 3 J 0 L 3 R i b D E 5 L n t V b m t u b 3 d u I C g l K S w y O X 0 m c X V v d D s s J n F 1 b 3 Q 7 T 2 R i Y y 5 E Y X R h U 2 9 1 c m N l X F w v M S 9 k c 2 4 9 U E l D Q U 5 l d C 9 Q S U N B T m V 0 L 0 F u b n V h b F J l c G 9 y d C 9 0 Y m w x O S 5 7 V G 9 0 Y W w s M z B 9 J n F 1 b 3 Q 7 L C Z x d W 9 0 O 0 9 k Y m M u R G F 0 Y V N v d X J j Z V x c L z E v Z H N u P V B J Q 0 F O Z X Q v U E l D Q U 5 l d C 9 B b m 5 1 Y W x S Z X B v c n Q v d G J s M T k u e 1 R v d G F s I C g l K S w z M X 0 m c X V v d D t d L C Z x d W 9 0 O 0 N v b H V t b k N v d W 5 0 J n F 1 b 3 Q 7 O j M y L C Z x d W 9 0 O 0 t l e U N v b H V t b k 5 h b W V z J n F 1 b 3 Q 7 O l t d L C Z x d W 9 0 O 0 N v b H V t b k l k Z W 5 0 a X R p Z X M m c X V v d D s 6 W y Z x d W 9 0 O 0 9 k Y m M u R G F 0 Y V N v d X J j Z V x c L z E v Z H N u P V B J Q 0 F O Z X Q v U E l D Q U 5 l d C 9 B b m 5 1 Y W x S Z X B v c n Q v d G J s M T k u e 1 l l Y X I s M H 0 m c X V v d D s s J n F 1 b 3 Q 7 T 2 R i Y y 5 E Y X R h U 2 9 1 c m N l X F w v M S 9 k c 2 4 9 U E l D Q U 5 l d C 9 Q S U N B T m V 0 L 0 F u b n V h b F J l c G 9 y d C 9 0 Y m w x O S 5 7 T 3 J n Y W 5 p c 2 F 0 a W 9 u L D F 9 J n F 1 b 3 Q 7 L C Z x d W 9 0 O 0 9 k Y m M u R G F 0 Y V N v d X J j Z V x c L z E v Z H N u P V B J Q 0 F O Z X Q v U E l D Q U 5 l d C 9 B b m 5 1 Y W x S Z X B v c n Q v d G J s M T k u e 0 J s b 2 9 k I C 8 g b H l t c G h h d G l j L D J 9 J n F 1 b 3 Q 7 L C Z x d W 9 0 O 0 9 k Y m M u R G F 0 Y V N v d X J j Z V x c L z E v Z H N u P V B J Q 0 F O Z X Q v U E l D Q U 5 l d C 9 B b m 5 1 Y W x S Z X B v c n Q v d G J s M T k u e 0 J s b 2 9 k I C 8 g b H l t c G h h d G l j I C g l K S w z f S Z x d W 9 0 O y w m c X V v d D t P Z G J j L k R h d G F T b 3 V y Y 2 V c X C 8 x L 2 R z b j 1 Q S U N B T m V 0 L 1 B J Q 0 F O Z X Q v Q W 5 u d W F s U m V w b 3 J 0 L 3 R i b D E 5 L n t C b 2 R 5 I H d h b G w g Y W 5 k I G N h d m l 0 a W V z L D R 9 J n F 1 b 3 Q 7 L C Z x d W 9 0 O 0 9 k Y m M u R G F 0 Y V N v d X J j Z V x c L z E v Z H N u P V B J Q 0 F O Z X Q v U E l D Q U 5 l d C 9 B b m 5 1 Y W x S Z X B v c n Q v d G J s M T k u e 0 J v Z H k g d 2 F s b C B h b m Q g Y 2 F 2 a X R p Z X M g K C U p L D V 9 J n F 1 b 3 Q 7 L C Z x d W 9 0 O 0 9 k Y m M u R G F 0 Y V N v d X J j Z V x c L z E v Z H N u P V B J Q 0 F O Z X Q v U E l D Q U 5 l d C 9 B b m 5 1 Y W x S Z X B v c n Q v d G J s M T k u e 0 N h c m R p b 3 Z h c 2 N 1 b G F y L D Z 9 J n F 1 b 3 Q 7 L C Z x d W 9 0 O 0 9 k Y m M u R G F 0 Y V N v d X J j Z V x c L z E v Z H N u P V B J Q 0 F O Z X Q v U E l D Q U 5 l d C 9 B b m 5 1 Y W x S Z X B v c n Q v d G J s M T k u e 0 N h c m R p b 3 Z h c 2 N 1 b G F y I C g l K S w 3 f S Z x d W 9 0 O y w m c X V v d D t P Z G J j L k R h d G F T b 3 V y Y 2 V c X C 8 x L 2 R z b j 1 Q S U N B T m V 0 L 1 B J Q 0 F O Z X Q v Q W 5 u d W F s U m V w b 3 J 0 L 3 R i b D E 5 L n t F b m R v Y 3 J p b m U g L y B t Z X R h Y m 9 s a W M s O H 0 m c X V v d D s s J n F 1 b 3 Q 7 T 2 R i Y y 5 E Y X R h U 2 9 1 c m N l X F w v M S 9 k c 2 4 9 U E l D Q U 5 l d C 9 Q S U N B T m V 0 L 0 F u b n V h b F J l c G 9 y d C 9 0 Y m w x O S 5 7 R W 5 k b 2 N y a W 5 l I C 8 g b W V 0 Y W J v b G l j I C g l K S w 5 f S Z x d W 9 0 O y w m c X V v d D t P Z G J j L k R h d G F T b 3 V y Y 2 V c X C 8 x L 2 R z b j 1 Q S U N B T m V 0 L 1 B J Q 0 F O Z X Q v Q W 5 u d W F s U m V w b 3 J 0 L 3 R i b D E 5 L n t H Y X N 0 c m 9 p b n R l c 3 R p b m F s L D E w f S Z x d W 9 0 O y w m c X V v d D t P Z G J j L k R h d G F T b 3 V y Y 2 V c X C 8 x L 2 R z b j 1 Q S U N B T m V 0 L 1 B J Q 0 F O Z X Q v Q W 5 u d W F s U m V w b 3 J 0 L 3 R i b D E 5 L n t H Y X N 0 c m 9 p b n R l c 3 R p b m F s I C g l K S w x M X 0 m c X V v d D s s J n F 1 b 3 Q 7 T 2 R i Y y 5 E Y X R h U 2 9 1 c m N l X F w v M S 9 k c 2 4 9 U E l D Q U 5 l d C 9 Q S U N B T m V 0 L 0 F u b n V h b F J l c G 9 y d C 9 0 Y m w x O S 5 7 S W 5 m Z W N 0 a W 9 u L D E y f S Z x d W 9 0 O y w m c X V v d D t P Z G J j L k R h d G F T b 3 V y Y 2 V c X C 8 x L 2 R z b j 1 Q S U N B T m V 0 L 1 B J Q 0 F O Z X Q v Q W 5 u d W F s U m V w b 3 J 0 L 3 R i b D E 5 L n t J b m Z l Y 3 R p b 2 4 g K C U p L D E z f S Z x d W 9 0 O y w m c X V v d D t P Z G J j L k R h d G F T b 3 V y Y 2 V c X C 8 x L 2 R z b j 1 Q S U N B T m V 0 L 1 B J Q 0 F O Z X Q v Q W 5 u d W F s U m V w b 3 J 0 L 3 R i b D E 5 L n t N d W x 0 a X N 5 c 3 R l b S w x N H 0 m c X V v d D s s J n F 1 b 3 Q 7 T 2 R i Y y 5 E Y X R h U 2 9 1 c m N l X F w v M S 9 k c 2 4 9 U E l D Q U 5 l d C 9 Q S U N B T m V 0 L 0 F u b n V h b F J l c G 9 y d C 9 0 Y m w x O S 5 7 T X V s d G l z e X N 0 Z W 0 g K C U p L D E 1 f S Z x d W 9 0 O y w m c X V v d D t P Z G J j L k R h d G F T b 3 V y Y 2 V c X C 8 x L 2 R z b j 1 Q S U N B T m V 0 L 1 B J Q 0 F O Z X Q v Q W 5 u d W F s U m V w b 3 J 0 L 3 R i b D E 5 L n t N d X N j d W x v c 2 t l b G V 0 Y W w s M T Z 9 J n F 1 b 3 Q 7 L C Z x d W 9 0 O 0 9 k Y m M u R G F 0 Y V N v d X J j Z V x c L z E v Z H N u P V B J Q 0 F O Z X Q v U E l D Q U 5 l d C 9 B b m 5 1 Y W x S Z X B v c n Q v d G J s M T k u e 0 1 1 c 2 N 1 b G 9 z a 2 V s Z X R h b C A o J S k s M T d 9 J n F 1 b 3 Q 7 L C Z x d W 9 0 O 0 9 k Y m M u R G F 0 Y V N v d X J j Z V x c L z E v Z H N u P V B J Q 0 F O Z X Q v U E l D Q U 5 l d C 9 B b m 5 1 Y W x S Z X B v c n Q v d G J s M T k u e 0 5 l d X J v b G 9 n a W N h b C w x O H 0 m c X V v d D s s J n F 1 b 3 Q 7 T 2 R i Y y 5 E Y X R h U 2 9 1 c m N l X F w v M S 9 k c 2 4 9 U E l D Q U 5 l d C 9 Q S U N B T m V 0 L 0 F u b n V h b F J l c G 9 y d C 9 0 Y m w x O S 5 7 T m V 1 c m 9 s b 2 d p Y 2 F s I C g l K S w x O X 0 m c X V v d D s s J n F 1 b 3 Q 7 T 2 R i Y y 5 E Y X R h U 2 9 1 c m N l X F w v M S 9 k c 2 4 9 U E l D Q U 5 l d C 9 Q S U N B T m V 0 L 0 F u b n V h b F J l c G 9 y d C 9 0 Y m w x O S 5 7 T 2 5 j b 2 x v Z 3 k s M j B 9 J n F 1 b 3 Q 7 L C Z x d W 9 0 O 0 9 k Y m M u R G F 0 Y V N v d X J j Z V x c L z E v Z H N u P V B J Q 0 F O Z X Q v U E l D Q U 5 l d C 9 B b m 5 1 Y W x S Z X B v c n Q v d G J s M T k u e 0 9 u Y 2 9 s b 2 d 5 I C g l K S w y M X 0 m c X V v d D s s J n F 1 b 3 Q 7 T 2 R i Y y 5 E Y X R h U 2 9 1 c m N l X F w v M S 9 k c 2 4 9 U E l D Q U 5 l d C 9 Q S U N B T m V 0 L 0 F u b n V h b F J l c G 9 y d C 9 0 Y m w x O S 5 7 U m V z c G l y Y X R v c n k s M j J 9 J n F 1 b 3 Q 7 L C Z x d W 9 0 O 0 9 k Y m M u R G F 0 Y V N v d X J j Z V x c L z E v Z H N u P V B J Q 0 F O Z X Q v U E l D Q U 5 l d C 9 B b m 5 1 Y W x S Z X B v c n Q v d G J s M T k u e 1 J l c 3 B p c m F 0 b 3 J 5 I C g l K S w y M 3 0 m c X V v d D s s J n F 1 b 3 Q 7 T 2 R i Y y 5 E Y X R h U 2 9 1 c m N l X F w v M S 9 k c 2 4 9 U E l D Q U 5 l d C 9 Q S U N B T m V 0 L 0 F u b n V h b F J l c G 9 y d C 9 0 Y m w x O S 5 7 V H J h d W 1 h L D I 0 f S Z x d W 9 0 O y w m c X V v d D t P Z G J j L k R h d G F T b 3 V y Y 2 V c X C 8 x L 2 R z b j 1 Q S U N B T m V 0 L 1 B J Q 0 F O Z X Q v Q W 5 u d W F s U m V w b 3 J 0 L 3 R i b D E 5 L n t U c m F 1 b W E g K C U p L D I 1 f S Z x d W 9 0 O y w m c X V v d D t P Z G J j L k R h d G F T b 3 V y Y 2 V c X C 8 x L 2 R z b j 1 Q S U N B T m V 0 L 1 B J Q 0 F O Z X Q v Q W 5 u d W F s U m V w b 3 J 0 L 3 R i b D E 5 L n t P d G h l c i w y N n 0 m c X V v d D s s J n F 1 b 3 Q 7 T 2 R i Y y 5 E Y X R h U 2 9 1 c m N l X F w v M S 9 k c 2 4 9 U E l D Q U 5 l d C 9 Q S U N B T m V 0 L 0 F u b n V h b F J l c G 9 y d C 9 0 Y m w x O S 5 7 T 3 R o Z X I g K C U p L D I 3 f S Z x d W 9 0 O y w m c X V v d D t P Z G J j L k R h d G F T b 3 V y Y 2 V c X C 8 x L 2 R z b j 1 Q S U N B T m V 0 L 1 B J Q 0 F O Z X Q v Q W 5 u d W F s U m V w b 3 J 0 L 3 R i b D E 5 L n t V b m t u b 3 d u L D I 4 f S Z x d W 9 0 O y w m c X V v d D t P Z G J j L k R h d G F T b 3 V y Y 2 V c X C 8 x L 2 R z b j 1 Q S U N B T m V 0 L 1 B J Q 0 F O Z X Q v Q W 5 u d W F s U m V w b 3 J 0 L 3 R i b D E 5 L n t V b m t u b 3 d u I C g l K S w y O X 0 m c X V v d D s s J n F 1 b 3 Q 7 T 2 R i Y y 5 E Y X R h U 2 9 1 c m N l X F w v M S 9 k c 2 4 9 U E l D Q U 5 l d C 9 Q S U N B T m V 0 L 0 F u b n V h b F J l c G 9 y d C 9 0 Y m w x O S 5 7 V G 9 0 Y W w s M z B 9 J n F 1 b 3 Q 7 L C Z x d W 9 0 O 0 9 k Y m M u R G F 0 Y V N v d X J j Z V x c L z E v Z H N u P V B J Q 0 F O Z X Q v U E l D Q U 5 l d C 9 B b m 5 1 Y W x S Z X B v c n Q v d G J s M T k u e 1 R v d G F s I C g l K S w z M X 0 m c X V v d D t d L C Z x d W 9 0 O 1 J l b G F 0 a W 9 u c 2 h p c E l u Z m 8 m c X V v d D s 6 W 1 1 9 I i A v P j x F b n R y e S B U e X B l P S J M b 2 F k Z W R U b 0 F u Y W x 5 c 2 l z U 2 V y d m l j Z X M i I F Z h b H V l P S J s M C I g L z 4 8 R W 5 0 c n k g V H l w Z T 0 i R m l s b E V y c m 9 y Q 2 9 k Z S I g V m F s d W U 9 I n N V b m t u b 3 d u I i A v P j x F b n R y e S B U e X B l P S J B Z G R l Z F R v R G F 0 Y U 1 v Z G V s I i B W Y W x 1 Z T 0 i b D A i I C 8 + P E V u d H J 5 I F R 5 c G U 9 I k 5 h d m l n Y X R p b 2 5 T d G V w T m F t Z S I g V m F s d W U 9 I n N O Y X Z p Z 2 F 0 a W 9 u I i A v P j w v U 3 R h Y m x l R W 5 0 c m l l c z 4 8 L 0 l 0 Z W 0 + P E l 0 Z W 0 + P E l 0 Z W 1 M b 2 N h d G l v b j 4 8 S X R l b V R 5 c G U + R m 9 y b X V s Y T w v S X R l b V R 5 c G U + P E l 0 Z W 1 Q Y X R o P l N l Y 3 R p b 2 4 x L 3 R i b D E 5 J T I w K D Q p L 1 N v d X J j Z T w v S X R l b V B h d G g + P C 9 J d G V t T G 9 j Y X R p b 2 4 + P F N 0 Y W J s Z U V u d H J p Z X M g L z 4 8 L 0 l 0 Z W 0 + P E l 0 Z W 0 + P E l 0 Z W 1 M b 2 N h d G l v b j 4 8 S X R l b V R 5 c G U + R m 9 y b X V s Y T w v S X R l b V R 5 c G U + P E l 0 Z W 1 Q Y X R o P l N l Y 3 R p b 2 4 x L 3 R i b D E 5 J T I w K D Q p L 1 B J Q 0 F O Z X R B b m 9 u X 0 R h d G F i Y X N l P C 9 J d G V t U G F 0 a D 4 8 L 0 l 0 Z W 1 M b 2 N h d G l v b j 4 8 U 3 R h Y m x l R W 5 0 c m l l c y A v P j w v S X R l b T 4 8 S X R l b T 4 8 S X R l b U x v Y 2 F 0 a W 9 u P j x J d G V t V H l w Z T 5 G b 3 J t d W x h P C 9 J d G V t V H l w Z T 4 8 S X R l b V B h d G g + U 2 V j d G l v b j E v d G J s M T k l M j A o N C k v Z G J v X 1 N j a G V t Y T w v S X R l b V B h d G g + P C 9 J d G V t T G 9 j Y X R p b 2 4 + P F N 0 Y W J s Z U V u d H J p Z X M g L z 4 8 L 0 l 0 Z W 0 + P E l 0 Z W 0 + P E l 0 Z W 1 M b 2 N h d G l v b j 4 8 S X R l b V R 5 c G U + R m 9 y b X V s Y T w v S X R l b V R 5 c G U + P E l 0 Z W 1 Q Y X R o P l N l Y 3 R p b 2 4 x L 3 R i b D E 5 J T I w K D Q p L 3 R i b D E 5 X 1 R h Y m x l P C 9 J d G V t U G F 0 a D 4 8 L 0 l 0 Z W 1 M b 2 N h d G l v b j 4 8 U 3 R h Y m x l R W 5 0 c m l l c y A v P j w v S X R l b T 4 8 S X R l b T 4 8 S X R l b U x v Y 2 F 0 a W 9 u P j x J d G V t V H l w Z T 5 G b 3 J t d W x h P C 9 J d G V t V H l w Z T 4 8 S X R l b V B h d G g + U 2 V j d G l v b j E v d G J s M T k l M j A o N C k v U 2 9 y d G V k J T I w U m 9 3 c z w v S X R l b V B h d G g + P C 9 J d G V t T G 9 j Y X R p b 2 4 + P F N 0 Y W J s Z U V u d H J p Z X M g L z 4 8 L 0 l 0 Z W 0 + P E l 0 Z W 0 + P E l 0 Z W 1 M b 2 N h d G l v b j 4 8 S X R l b V R 5 c G U + R m 9 y b X V s Y T w v S X R l b V R 5 c G U + P E l 0 Z W 1 Q Y X R o P l N l Y 3 R p b 2 4 x L 3 R i b D E 5 J T I w K D Q p L 1 J l b W 9 2 Z W Q l M j B D b 2 x 1 b W 5 z P C 9 J d G V t U G F 0 a D 4 8 L 0 l 0 Z W 1 M b 2 N h d G l v b j 4 8 U 3 R h Y m x l R W 5 0 c m l l c y A v P j w v S X R l b T 4 8 L 0 l 0 Z W 1 z P j w v T G 9 j Y W x Q Y W N r Y W d l T W V 0 Y W R h d G F G a W x l P h Y A A A B Q S w U G A A A A A A A A A A A A A A A A A A A A A A A A 2 g A A A A E A A A D Q j J 3 f A R X R E Y x 6 A M B P w p f r A Q A A A N K t Y r T 1 w L 9 O h m h 3 M A + M 4 n M A A A A A A g A A A A A A A 2 Y A A M A A A A A Q A A A A o 2 C U x E b 2 E k 2 Z 9 H e C p q 7 I l A A A A A A E g A A A o A A A A B A A A A D 6 l T 7 u Y Z d 6 3 I S 0 d B R c Y q / 9 U A A A A E 1 y n U O + 4 F H I q h G 6 S E m 5 V W D b B 5 Y a L l Q m g R 7 4 x v J n h L s s m M O D q z R R G H 6 q i X k n M m i X Z p P P B W U a Y Q P G k k G q + o k d U E U G 1 2 E A L f P p H r 8 Q 0 d 5 W D Y p V F A A A A G q P S k g M v B t J z N o M M v z x Q Y 9 T Q C M 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29085D5DA9669D4EBF0B26B52C14AF0D" ma:contentTypeVersion="13" ma:contentTypeDescription="Create a new document." ma:contentTypeScope="" ma:versionID="eed13517fa9a83304a3b11561231d34d">
  <xsd:schema xmlns:xsd="http://www.w3.org/2001/XMLSchema" xmlns:xs="http://www.w3.org/2001/XMLSchema" xmlns:p="http://schemas.microsoft.com/office/2006/metadata/properties" xmlns:ns2="5c74ec0a-3c19-4e5d-aa2c-6e998ff895eb" xmlns:ns3="f45d532d-0902-4517-8898-be13a139f8c6" targetNamespace="http://schemas.microsoft.com/office/2006/metadata/properties" ma:root="true" ma:fieldsID="5c5136b48656e636a5f272f1ebd35538" ns2:_="" ns3:_="">
    <xsd:import namespace="5c74ec0a-3c19-4e5d-aa2c-6e998ff895eb"/>
    <xsd:import namespace="f45d532d-0902-4517-8898-be13a139f8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4ec0a-3c19-4e5d-aa2c-6e998ff89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5d532d-0902-4517-8898-be13a139f8c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AE8B4D-4A34-4F4F-B4B8-E0998B2C790F}">
  <ds:schemaRefs>
    <ds:schemaRef ds:uri="http://schemas.microsoft.com/DataMashup"/>
  </ds:schemaRefs>
</ds:datastoreItem>
</file>

<file path=customXml/itemProps2.xml><?xml version="1.0" encoding="utf-8"?>
<ds:datastoreItem xmlns:ds="http://schemas.openxmlformats.org/officeDocument/2006/customXml" ds:itemID="{A814ACB1-2901-4687-A05B-AA605120E84F}"/>
</file>

<file path=customXml/itemProps3.xml><?xml version="1.0" encoding="utf-8"?>
<ds:datastoreItem xmlns:ds="http://schemas.openxmlformats.org/officeDocument/2006/customXml" ds:itemID="{B902781B-E4C6-4AB2-8BEA-3A4FEC94B8DB}"/>
</file>

<file path=customXml/itemProps4.xml><?xml version="1.0" encoding="utf-8"?>
<ds:datastoreItem xmlns:ds="http://schemas.openxmlformats.org/officeDocument/2006/customXml" ds:itemID="{1C96D48A-510F-4ECB-BCFB-8CEE29061D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23</vt:i4>
      </vt:variant>
    </vt:vector>
  </HeadingPairs>
  <TitlesOfParts>
    <vt:vector size="48" baseType="lpstr">
      <vt:lpstr>Key</vt:lpstr>
      <vt:lpstr>Index to Admission Data</vt:lpstr>
      <vt:lpstr>1</vt:lpstr>
      <vt:lpstr>2a</vt:lpstr>
      <vt:lpstr>2b</vt:lpstr>
      <vt:lpstr>3</vt:lpstr>
      <vt:lpstr>4</vt:lpstr>
      <vt:lpstr>5</vt:lpstr>
      <vt:lpstr>6a</vt:lpstr>
      <vt:lpstr>6b</vt:lpstr>
      <vt:lpstr>7</vt:lpstr>
      <vt:lpstr>8</vt:lpstr>
      <vt:lpstr>9</vt:lpstr>
      <vt:lpstr>10</vt:lpstr>
      <vt:lpstr>Fig10</vt:lpstr>
      <vt:lpstr>11</vt:lpstr>
      <vt:lpstr>Fig11</vt:lpstr>
      <vt:lpstr>12</vt:lpstr>
      <vt:lpstr>Fig12</vt:lpstr>
      <vt:lpstr>13</vt:lpstr>
      <vt:lpstr>14</vt:lpstr>
      <vt:lpstr>15</vt:lpstr>
      <vt:lpstr>16</vt:lpstr>
      <vt:lpstr>17</vt:lpstr>
      <vt:lpstr>18</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'2a'!Print_Area</vt:lpstr>
      <vt:lpstr>'2b'!Print_Area</vt:lpstr>
      <vt:lpstr>'3'!Print_Area</vt:lpstr>
      <vt:lpstr>'4'!Print_Area</vt:lpstr>
      <vt:lpstr>'5'!Print_Area</vt:lpstr>
      <vt:lpstr>'7'!Print_Area</vt:lpstr>
      <vt:lpstr>'8'!Print_Area</vt:lpstr>
      <vt:lpstr>'9'!Print_Area</vt:lpstr>
      <vt:lpstr>'Fig10'!Print_Area</vt:lpstr>
      <vt:lpstr>'Fig11'!Print_Area</vt:lpstr>
      <vt:lpstr>'Fig12'!Print_Area</vt:lpstr>
      <vt:lpstr>'Index to Admission Data'!Print_Area</vt:lpstr>
      <vt:lpstr>Key!Print_Area</vt:lpstr>
    </vt:vector>
  </TitlesOfParts>
  <Manager/>
  <Company>University of Leeds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Norman</dc:creator>
  <cp:keywords/>
  <dc:description/>
  <cp:lastModifiedBy>Christopher Leahy</cp:lastModifiedBy>
  <cp:revision/>
  <cp:lastPrinted>2021-01-22T20:23:21Z</cp:lastPrinted>
  <dcterms:created xsi:type="dcterms:W3CDTF">2020-04-12T22:33:50Z</dcterms:created>
  <dcterms:modified xsi:type="dcterms:W3CDTF">2022-01-10T16:38:46Z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0x01010029085D5DA9669D4EBF0B26B52C14AF0D</vt:lpwstr>
  </property>
</Properties>
</file>