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tables/table2.xml" ContentType="application/vnd.openxmlformats-officedocument.spreadsheetml.table+xml"/>
  <Override PartName="/xl/connections.xml" ContentType="application/vnd.openxmlformats-officedocument.spreadsheetml.connection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xl/queryTables/queryTable4.xml" ContentType="application/vnd.openxmlformats-officedocument.spreadsheetml.query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queryTables/queryTable2.xml" ContentType="application/vnd.openxmlformats-officedocument.spreadsheetml.queryTable+xml"/>
  <Override PartName="/xl/tables/table3.xml" ContentType="application/vnd.openxmlformats-officedocument.spreadsheetml.table+xml"/>
  <Override PartName="/xl/tables/table5.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calcChain.xml" ContentType="application/vnd.openxmlformats-officedocument.spreadsheetml.calcChain+xml"/>
  <Override PartName="/docProps/app.xml" ContentType="application/vnd.openxmlformats-officedocument.extended-properties+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64011"/>
  <mc:AlternateContent xmlns:mc="http://schemas.openxmlformats.org/markup-compatibility/2006">
    <mc:Choice Requires="x15">
      <x15ac:absPath xmlns:x15ac="http://schemas.microsoft.com/office/spreadsheetml/2010/11/ac" url="N:\Faculty-of-Medicine-and-Health\LIDA\PICANet\Annual Reports\Annual_Report_2021\Tables\Final\Published 13Jan2022\"/>
    </mc:Choice>
  </mc:AlternateContent>
  <bookViews>
    <workbookView xWindow="28680" yWindow="-120" windowWidth="29040" windowHeight="15840" tabRatio="708" activeTab="1"/>
  </bookViews>
  <sheets>
    <sheet name="Key" sheetId="195" r:id="rId1"/>
    <sheet name="Index to Retrieval &amp; Transfer" sheetId="108" r:id="rId2"/>
    <sheet name="19" sheetId="65" r:id="rId3"/>
    <sheet name="20" sheetId="67" r:id="rId4"/>
    <sheet name="21" sheetId="66" r:id="rId5"/>
    <sheet name="22" sheetId="68" r:id="rId6"/>
    <sheet name="Index to Intervention data" sheetId="110" r:id="rId7"/>
    <sheet name="23" sheetId="69" r:id="rId8"/>
    <sheet name="24" sheetId="70" r:id="rId9"/>
    <sheet name="25" sheetId="71" r:id="rId10"/>
    <sheet name="26" sheetId="194" r:id="rId11"/>
  </sheets>
  <definedNames>
    <definedName name="ExternalData_1" localSheetId="2" hidden="1">'19'!$A$5:$L$27</definedName>
    <definedName name="ExternalData_1" localSheetId="3" hidden="1">'20'!$A$5:$K$16</definedName>
    <definedName name="ExternalData_1" localSheetId="4" hidden="1">'21'!$A$5:$K$15</definedName>
    <definedName name="ExternalData_1" localSheetId="5" hidden="1">'22'!$A$5:$O$38</definedName>
    <definedName name="ExternalData_1" localSheetId="7" hidden="1">'23'!$A$5:$V$105</definedName>
    <definedName name="ExternalData_1" localSheetId="8" hidden="1">'24'!$A$6:$L$22</definedName>
    <definedName name="ExternalData_1" localSheetId="9" hidden="1">'25'!$A$6:$L$106</definedName>
    <definedName name="ExternalData_1" localSheetId="10" hidden="1">'26'!$A$4:$I$104</definedName>
    <definedName name="Fig_DQ4" localSheetId="6">#REF!</definedName>
    <definedName name="Fig_DQ4" localSheetId="1">#REF!</definedName>
    <definedName name="Fig_DQ4" localSheetId="0">#REF!</definedName>
    <definedName name="Fig_DQ4">#REF!</definedName>
    <definedName name="Fig_DQ5" localSheetId="6">#REF!</definedName>
    <definedName name="Fig_DQ5" localSheetId="1">#REF!</definedName>
    <definedName name="Fig_DQ5" localSheetId="0">#REF!</definedName>
    <definedName name="Fig_DQ5">#REF!</definedName>
    <definedName name="Fig_S4" localSheetId="6">#REF!</definedName>
    <definedName name="Fig_S4" localSheetId="1">#REF!</definedName>
    <definedName name="Fig_S4" localSheetId="0">#REF!</definedName>
    <definedName name="Fig_S4">#REF!</definedName>
    <definedName name="FigDQ3" localSheetId="6">#REF!</definedName>
    <definedName name="FigDQ3" localSheetId="1">#REF!</definedName>
    <definedName name="FigDQ3" localSheetId="0">#REF!</definedName>
    <definedName name="FigDQ3">#REF!</definedName>
    <definedName name="FigDQ4" localSheetId="6">#REF!</definedName>
    <definedName name="FigDQ4" localSheetId="1">#REF!</definedName>
    <definedName name="FigDQ4" localSheetId="0">#REF!</definedName>
    <definedName name="FigDQ4">#REF!</definedName>
    <definedName name="FigS4" localSheetId="6">#REF!</definedName>
    <definedName name="FigS4" localSheetId="1">#REF!</definedName>
    <definedName name="FigS4" localSheetId="0">#REF!</definedName>
    <definedName name="FigS4">#REF!</definedName>
    <definedName name="FigS4a" localSheetId="6">#REF!</definedName>
    <definedName name="FigS4a" localSheetId="1">#REF!</definedName>
    <definedName name="FigS4a" localSheetId="0">#REF!</definedName>
    <definedName name="FigS4a">#REF!</definedName>
    <definedName name="FigS5" localSheetId="6">#REF!</definedName>
    <definedName name="FigS5" localSheetId="1">#REF!</definedName>
    <definedName name="FigS5" localSheetId="0">#REF!</definedName>
    <definedName name="FigS5">#REF!</definedName>
    <definedName name="FigureS1" localSheetId="6">#REF!</definedName>
    <definedName name="FigureS1" localSheetId="1">#REF!</definedName>
    <definedName name="FigureS1" localSheetId="0">#REF!</definedName>
    <definedName name="FigureS1">#REF!</definedName>
    <definedName name="Nurses" localSheetId="6">#REF!</definedName>
    <definedName name="Nurses" localSheetId="1">#REF!</definedName>
    <definedName name="Nurses" localSheetId="0">#REF!</definedName>
    <definedName name="Nurses">#REF!</definedName>
    <definedName name="Occupancy" localSheetId="6">#REF!</definedName>
    <definedName name="Occupancy" localSheetId="1">#REF!</definedName>
    <definedName name="Occupancy" localSheetId="0">#REF!</definedName>
    <definedName name="Occupancy">#REF!</definedName>
    <definedName name="OtherProfs" localSheetId="6">#REF!</definedName>
    <definedName name="OtherProfs" localSheetId="1">#REF!</definedName>
    <definedName name="OtherProfs" localSheetId="0">#REF!</definedName>
    <definedName name="OtherProfs">#REF!</definedName>
    <definedName name="_xlnm.Print_Area" localSheetId="2">'19'!$A$1:$N$57</definedName>
    <definedName name="_xlnm.Print_Area" localSheetId="3">'20'!$A$1:$O$62</definedName>
    <definedName name="_xlnm.Print_Area" localSheetId="4">'21'!$A$1:$L$51</definedName>
    <definedName name="_xlnm.Print_Area" localSheetId="5">'22'!$A$1:$Q$91</definedName>
    <definedName name="_xlnm.Print_Area" localSheetId="7">'23'!$A$1:$V$111</definedName>
    <definedName name="_xlnm.Print_Area" localSheetId="8">'24'!$A$1:$M$27</definedName>
    <definedName name="_xlnm.Print_Area" localSheetId="9">'25'!$A$1:$M$112</definedName>
    <definedName name="_xlnm.Print_Area" localSheetId="10">'26'!$A$1:$J$114</definedName>
    <definedName name="_xlnm.Print_Area" localSheetId="6">'Index to Intervention data'!$A$1:$B$16</definedName>
    <definedName name="_xlnm.Print_Area" localSheetId="1">'Index to Retrieval &amp; Transfer'!$A$1:$A$20</definedName>
    <definedName name="_xlnm.Print_Area" localSheetId="0">Key!$A$1:$C$54</definedName>
    <definedName name="Staffing_Tables" localSheetId="6">#REF!</definedName>
    <definedName name="Staffing_Tables" localSheetId="1">#REF!</definedName>
    <definedName name="Staffing_Tables" localSheetId="0">#REF!</definedName>
    <definedName name="Staffing_Tables">#REF!</definedName>
    <definedName name="Summary" localSheetId="6">#REF!</definedName>
    <definedName name="Summary" localSheetId="1">#REF!</definedName>
    <definedName name="Summary" localSheetId="0">#REF!</definedName>
    <definedName name="Summary">#REF!</definedName>
    <definedName name="Support" localSheetId="6">#REF!</definedName>
    <definedName name="Support" localSheetId="1">#REF!</definedName>
    <definedName name="Support" localSheetId="0">#REF!</definedName>
    <definedName name="Support">#REF!</definedName>
    <definedName name="Table_S2" localSheetId="6">#REF!</definedName>
    <definedName name="Table_S2" localSheetId="1">#REF!</definedName>
    <definedName name="Table_S2" localSheetId="0">#REF!</definedName>
    <definedName name="Table_S2">#REF!</definedName>
    <definedName name="TABLE_S2_NUMBERS_OF_MEDICAL_STAFF__WTE__BY_POSITION_AND_UNIT_2011_to_2013" localSheetId="6">#REF!</definedName>
    <definedName name="TABLE_S2_NUMBERS_OF_MEDICAL_STAFF__WTE__BY_POSITION_AND_UNIT_2011_to_2013" localSheetId="1">#REF!</definedName>
    <definedName name="TABLE_S2_NUMBERS_OF_MEDICAL_STAFF__WTE__BY_POSITION_AND_UNIT_2011_to_2013" localSheetId="0">#REF!</definedName>
    <definedName name="TABLE_S2_NUMBERS_OF_MEDICAL_STAFF__WTE__BY_POSITION_AND_UNIT_2011_to_2013">#REF!</definedName>
    <definedName name="Table_S3" localSheetId="6">#REF!</definedName>
    <definedName name="Table_S3" localSheetId="1">#REF!</definedName>
    <definedName name="Table_S3" localSheetId="0">#REF!</definedName>
    <definedName name="Table_S3">#REF!</definedName>
    <definedName name="Table_S4" localSheetId="6">#REF!</definedName>
    <definedName name="Table_S4" localSheetId="1">#REF!</definedName>
    <definedName name="Table_S4" localSheetId="0">#REF!</definedName>
    <definedName name="Table_S4">#REF!</definedName>
    <definedName name="Table_S5" localSheetId="6">#REF!</definedName>
    <definedName name="Table_S5" localSheetId="1">#REF!</definedName>
    <definedName name="Table_S5" localSheetId="0">#REF!</definedName>
    <definedName name="Table_S5">#REF!</definedName>
    <definedName name="Table_S7" localSheetId="6">#REF!</definedName>
    <definedName name="Table_S7" localSheetId="1">#REF!</definedName>
    <definedName name="Table_S7" localSheetId="0">#REF!</definedName>
    <definedName name="Table_S7">#REF!</definedName>
    <definedName name="TableDQ1" localSheetId="6">#REF!</definedName>
    <definedName name="TableDQ1" localSheetId="1">#REF!</definedName>
    <definedName name="TableDQ1" localSheetId="0">#REF!</definedName>
    <definedName name="TableDQ1">#REF!</definedName>
    <definedName name="TableDQ3" localSheetId="6">#REF!</definedName>
    <definedName name="TableDQ3" localSheetId="1">#REF!</definedName>
    <definedName name="TableDQ3" localSheetId="0">#REF!</definedName>
    <definedName name="TableDQ3">#REF!</definedName>
    <definedName name="TableS2" localSheetId="6">#REF!</definedName>
    <definedName name="TableS2" localSheetId="1">#REF!</definedName>
    <definedName name="TableS2" localSheetId="0">#REF!</definedName>
    <definedName name="TableS2">#REF!</definedName>
    <definedName name="TableS3" localSheetId="6">#REF!</definedName>
    <definedName name="TableS3" localSheetId="1">#REF!</definedName>
    <definedName name="TableS3" localSheetId="0">#REF!</definedName>
    <definedName name="TableS3">#REF!</definedName>
    <definedName name="TableS4" localSheetId="6">#REF!</definedName>
    <definedName name="TableS4" localSheetId="1">#REF!</definedName>
    <definedName name="TableS4" localSheetId="0">#REF!</definedName>
    <definedName name="TableS4">#REF!</definedName>
    <definedName name="TableS5" localSheetId="6">#REF!</definedName>
    <definedName name="TableS5" localSheetId="1">#REF!</definedName>
    <definedName name="TableS5" localSheetId="0">#REF!</definedName>
    <definedName name="TableS5">#REF!</definedName>
    <definedName name="TableS7" localSheetId="6">#REF!</definedName>
    <definedName name="TableS7" localSheetId="1">#REF!</definedName>
    <definedName name="TableS7" localSheetId="0">#REF!</definedName>
    <definedName name="TableS7">#REF!</definedName>
    <definedName name="test" localSheetId="6">#REF!</definedName>
    <definedName name="test" localSheetId="1">#REF!</definedName>
    <definedName name="test" localSheetId="0">#REF!</definedName>
    <definedName name="test">#REF!</definedName>
    <definedName name="x" localSheetId="6">#REF!</definedName>
    <definedName name="x" localSheetId="1">#REF!</definedName>
    <definedName name="x" localSheetId="0">#REF!</definedName>
    <definedName name="x">#REF!</definedName>
    <definedName name="xa" localSheetId="6">#REF!</definedName>
    <definedName name="xa" localSheetId="1">#REF!</definedName>
    <definedName name="xa" localSheetId="0">#REF!</definedName>
    <definedName name="xa">#REF!</definedName>
    <definedName name="xb" localSheetId="6">#REF!</definedName>
    <definedName name="xb" localSheetId="1">#REF!</definedName>
    <definedName name="xb" localSheetId="0">#REF!</definedName>
    <definedName name="xb">#REF!</definedName>
    <definedName name="xc" localSheetId="6">#REF!</definedName>
    <definedName name="xc" localSheetId="1">#REF!</definedName>
    <definedName name="xc" localSheetId="0">#REF!</definedName>
    <definedName name="xc">#REF!</definedName>
    <definedName name="xp" localSheetId="6">#REF!</definedName>
    <definedName name="xp" localSheetId="1">#REF!</definedName>
    <definedName name="xp" localSheetId="0">#REF!</definedName>
    <definedName name="xp">#REF!</definedName>
    <definedName name="xq" localSheetId="6">#REF!</definedName>
    <definedName name="xq" localSheetId="1">#REF!</definedName>
    <definedName name="xq" localSheetId="0">#REF!</definedName>
    <definedName name="xq">#REF!</definedName>
    <definedName name="xr" localSheetId="6">#REF!</definedName>
    <definedName name="xr" localSheetId="1">#REF!</definedName>
    <definedName name="xr" localSheetId="0">#REF!</definedName>
    <definedName name="xr">#REF!</definedName>
    <definedName name="xx" localSheetId="6">#REF!</definedName>
    <definedName name="xx" localSheetId="1">#REF!</definedName>
    <definedName name="xx" localSheetId="0">#REF!</definedName>
    <definedName name="xx">#REF!</definedName>
    <definedName name="xy" localSheetId="6">#REF!</definedName>
    <definedName name="xy" localSheetId="1">#REF!</definedName>
    <definedName name="xy" localSheetId="0">#REF!</definedName>
    <definedName name="xy">#REF!</definedName>
    <definedName name="xz" localSheetId="6">#REF!</definedName>
    <definedName name="xz" localSheetId="1">#REF!</definedName>
    <definedName name="xz" localSheetId="0">#REF!</definedName>
    <definedName name="xz">#REF!</definedName>
    <definedName name="y" localSheetId="6">#REF!</definedName>
    <definedName name="y" localSheetId="1">#REF!</definedName>
    <definedName name="y" localSheetId="0">#REF!</definedName>
    <definedName name="y">#REF!</definedName>
    <definedName name="ya" localSheetId="6">#REF!</definedName>
    <definedName name="ya" localSheetId="1">#REF!</definedName>
    <definedName name="ya" localSheetId="0">#REF!</definedName>
    <definedName name="ya">#REF!</definedName>
    <definedName name="yb" localSheetId="6">#REF!</definedName>
    <definedName name="yb" localSheetId="1">#REF!</definedName>
    <definedName name="yb" localSheetId="0">#REF!</definedName>
    <definedName name="yb">#REF!</definedName>
    <definedName name="yc" localSheetId="6">#REF!</definedName>
    <definedName name="yc" localSheetId="1">#REF!</definedName>
    <definedName name="yc" localSheetId="0">#REF!</definedName>
    <definedName name="yc">#REF!</definedName>
    <definedName name="z" localSheetId="6">#REF!</definedName>
    <definedName name="z" localSheetId="1">#REF!</definedName>
    <definedName name="z" localSheetId="0">#REF!</definedName>
    <definedName name="z">#REF!</definedName>
  </definedNames>
  <calcPr calcId="162913"/>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46b_2020_41bd7326-86f9-446f-be33-5183adcae938" name="Table46b_2020" connection="Query - Table46b_2020"/>
          <x15:modelTable id="Table46b_ii_2020_b5408901-4898-42cf-a013-32c1dfac775c" name="Table46b_ii_2020" connection="Query - Table46b_ii_2020"/>
          <x15:modelTable id="Table46bi_2020_2472d10a-e6c1-4520-8aa4-a68feb9df495" name="Table46bi_2020" connection="Query - Table46bi_2020"/>
          <x15:modelTable id="Table49_2020_116c3ee3-ff9a-4ec3-9640-fc77ea8d6ce8" name="Table49_2020" connection="Query - Table49_2020"/>
          <x15:modelTable id="Table50_2020_f73c14a9-8f6a-4db6-90cc-cac871508d3b" name="Table50_2020" connection="Query - Table50_2020"/>
          <x15:modelTable id="Table50ci_2020_91ed4668-13cb-45c9-861a-64bf88e54918" name="Table50ci_2020" connection="Query - Table50ci_2020"/>
          <x15:modelTable id="Table50cii_2020_e3a25dd4-8938-4482-b464-80764a9d58de" name="Table50cii_2020" connection="Query - Table50cii_2020"/>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68" l="1"/>
  <c r="C26" i="65" l="1"/>
  <c r="K26" i="65"/>
  <c r="H15" i="66"/>
  <c r="D16" i="67"/>
  <c r="E27" i="65"/>
  <c r="J16" i="67" l="1"/>
  <c r="H16" i="67"/>
  <c r="F16" i="67"/>
  <c r="B16" i="67"/>
  <c r="C16" i="67" s="1"/>
  <c r="J15" i="66"/>
  <c r="F15" i="66"/>
  <c r="D15" i="66"/>
  <c r="B15" i="66"/>
  <c r="N38" i="68" l="1"/>
  <c r="L38" i="68"/>
  <c r="J38" i="68"/>
  <c r="H38" i="68"/>
  <c r="F38" i="68"/>
  <c r="G38" i="68" s="1"/>
  <c r="D38" i="68"/>
  <c r="E38" i="68" s="1"/>
  <c r="K27" i="65"/>
  <c r="I27" i="65"/>
  <c r="G27" i="65"/>
  <c r="C27" i="65"/>
  <c r="I26" i="65"/>
  <c r="G26" i="65"/>
  <c r="E26" i="65"/>
  <c r="D26" i="65"/>
  <c r="K19" i="65"/>
  <c r="I19" i="65"/>
  <c r="G19" i="65"/>
  <c r="E19" i="65"/>
  <c r="C19" i="65"/>
  <c r="K12" i="65"/>
  <c r="I12" i="65"/>
  <c r="G12" i="65"/>
  <c r="E12" i="65"/>
  <c r="C12" i="65"/>
  <c r="D12" i="65" s="1"/>
  <c r="D27" i="65" l="1"/>
  <c r="M38" i="68"/>
  <c r="H26" i="65"/>
  <c r="J26" i="65"/>
  <c r="D19" i="65"/>
  <c r="H27" i="65"/>
  <c r="L12" i="65"/>
  <c r="F27" i="65"/>
  <c r="L26" i="65"/>
  <c r="J27" i="65"/>
  <c r="H19" i="65"/>
  <c r="J19" i="65"/>
  <c r="F19" i="65"/>
  <c r="F26" i="65"/>
  <c r="I38" i="68"/>
  <c r="C38" i="68"/>
  <c r="K38" i="68"/>
  <c r="F12" i="65"/>
  <c r="H12" i="65"/>
  <c r="J12" i="65"/>
  <c r="L19" i="65"/>
  <c r="C15" i="66" l="1"/>
  <c r="G15" i="66" l="1"/>
  <c r="E15" i="66"/>
  <c r="I15" i="66"/>
  <c r="E16" i="67" l="1"/>
  <c r="G16" i="67"/>
  <c r="I16" i="67"/>
</calcChain>
</file>

<file path=xl/connections.xml><?xml version="1.0" encoding="utf-8"?>
<connections xmlns="http://schemas.openxmlformats.org/spreadsheetml/2006/main">
  <connection id="1" keepAlive="1" name="Query - Table31a_2020" description="Connection to the 'Table31a_2020' query in the workbook." type="5" refreshedVersion="6" background="1" saveData="1">
    <dbPr connection="Provider=Microsoft.Mashup.OleDb.1;Data Source=$Workbook$;Location=Table31a_2020;Extended Properties=&quot;&quot;" command="SELECT * FROM [Table31a_2020]"/>
  </connection>
  <connection id="2" name="Query - Table46b_2020" description="Connection to the 'Table46b_2020' query in the workbook." type="100" refreshedVersion="6" minRefreshableVersion="5">
    <extLst>
      <ext xmlns:x15="http://schemas.microsoft.com/office/spreadsheetml/2010/11/main" uri="{DE250136-89BD-433C-8126-D09CA5730AF9}">
        <x15:connection id="079e50e1-078f-4a8b-8933-4b9aa7dd0c1a"/>
      </ext>
    </extLst>
  </connection>
  <connection id="3" name="Query - Table46b_ii_2020" description="Connection to the 'Table46b_ii_2020' query in the workbook." type="100" refreshedVersion="6" minRefreshableVersion="5">
    <extLst>
      <ext xmlns:x15="http://schemas.microsoft.com/office/spreadsheetml/2010/11/main" uri="{DE250136-89BD-433C-8126-D09CA5730AF9}">
        <x15:connection id="0539c6da-b15d-49b6-8fb7-68e2249d64a5"/>
      </ext>
    </extLst>
  </connection>
  <connection id="4" name="Query - Table46bi_2020" description="Connection to the 'Table46bi_2020' query in the workbook." type="100" refreshedVersion="6" minRefreshableVersion="5">
    <extLst>
      <ext xmlns:x15="http://schemas.microsoft.com/office/spreadsheetml/2010/11/main" uri="{DE250136-89BD-433C-8126-D09CA5730AF9}">
        <x15:connection id="21da2d78-37de-45f9-b5ad-b35ab20bbf29"/>
      </ext>
    </extLst>
  </connection>
  <connection id="5" name="Query - Table49_2020" description="Connection to the 'Table49_2020' query in the workbook." type="100" refreshedVersion="6" minRefreshableVersion="5">
    <extLst>
      <ext xmlns:x15="http://schemas.microsoft.com/office/spreadsheetml/2010/11/main" uri="{DE250136-89BD-433C-8126-D09CA5730AF9}">
        <x15:connection id="6ebfac5e-390a-4cbf-a726-73701a8570c8"/>
      </ext>
    </extLst>
  </connection>
  <connection id="6" name="Query - Table50_2020" description="Connection to the 'Table50_2020' query in the workbook." type="100" refreshedVersion="6" minRefreshableVersion="5">
    <extLst>
      <ext xmlns:x15="http://schemas.microsoft.com/office/spreadsheetml/2010/11/main" uri="{DE250136-89BD-433C-8126-D09CA5730AF9}">
        <x15:connection id="1c151219-a4e6-4fe2-955a-bee380d3a9df"/>
      </ext>
    </extLst>
  </connection>
  <connection id="7" name="Query - Table50ci_2020" description="Connection to the 'Table50ci_2020' query in the workbook." type="100" refreshedVersion="6" minRefreshableVersion="5">
    <extLst>
      <ext xmlns:x15="http://schemas.microsoft.com/office/spreadsheetml/2010/11/main" uri="{DE250136-89BD-433C-8126-D09CA5730AF9}">
        <x15:connection id="211c1b75-a78b-40b3-b369-6dd613e17c09"/>
      </ext>
    </extLst>
  </connection>
  <connection id="8" name="Query - Table50cii_2020" description="Connection to the 'Table50cii_2020' query in the workbook." type="100" refreshedVersion="6" minRefreshableVersion="5">
    <extLst>
      <ext xmlns:x15="http://schemas.microsoft.com/office/spreadsheetml/2010/11/main" uri="{DE250136-89BD-433C-8126-D09CA5730AF9}">
        <x15:connection id="abb687f4-bcc6-4346-9f15-8d80dbe5a4bb"/>
      </ext>
    </extLst>
  </connection>
  <connection id="9" keepAlive="1" name="Query - tbl26" description="Connection to the 'tbl26' query in the workbook." type="5" refreshedVersion="6" background="1" saveData="1">
    <dbPr connection="Provider=Microsoft.Mashup.OleDb.1;Data Source=$Workbook$;Location=tbl26;Extended Properties=&quot;&quot;" command="SELECT * FROM [tbl26]"/>
  </connection>
  <connection id="10" keepAlive="1" name="Query - tbl27" description="Connection to the 'tbl27' query in the workbook." type="5" refreshedVersion="6" background="1" saveData="1">
    <dbPr connection="Provider=Microsoft.Mashup.OleDb.1;Data Source=$Workbook$;Location=tbl27;Extended Properties=&quot;&quot;" command="SELECT * FROM [tbl27]"/>
  </connection>
  <connection id="11" keepAlive="1" name="Query - tbl27a" description="Connection to the 'tbl27a' query in the workbook." type="5" refreshedVersion="6" background="1" saveData="1">
    <dbPr connection="Provider=Microsoft.Mashup.OleDb.1;Data Source=$Workbook$;Location=tbl27a;Extended Properties=&quot;&quot;" command="SELECT * FROM [tbl27a]"/>
  </connection>
  <connection id="12" keepAlive="1" name="Query - tbl28" description="Connection to the 'tbl28' query in the workbook." type="5" refreshedVersion="6" background="1" saveData="1">
    <dbPr connection="Provider=Microsoft.Mashup.OleDb.1;Data Source=$Workbook$;Location=tbl28;Extended Properties=&quot;&quot;" command="SELECT * FROM [tbl28]"/>
  </connection>
  <connection id="13" keepAlive="1" name="Query - tbl29" description="Connection to the 'tbl29' query in the workbook." type="5" refreshedVersion="6" background="1" saveData="1">
    <dbPr connection="Provider=Microsoft.Mashup.OleDb.1;Data Source=$Workbook$;Location=tbl29;Extended Properties=&quot;&quot;" command="SELECT * FROM [tbl29]"/>
  </connection>
  <connection id="14" keepAlive="1" name="Query - tbl30" description="Connection to the 'tbl30' query in the workbook." type="5" refreshedVersion="6" background="1" saveData="1">
    <dbPr connection="Provider=Microsoft.Mashup.OleDb.1;Data Source=$Workbook$;Location=tbl30;Extended Properties=&quot;&quot;" command="SELECT * FROM [tbl30]"/>
  </connection>
  <connection id="15" keepAlive="1" name="Query - tbl31" description="Connection to the 'tbl31' query in the workbook." type="5" refreshedVersion="6" background="1" saveData="1">
    <dbPr connection="Provider=Microsoft.Mashup.OleDb.1;Data Source=$Workbook$;Location=tbl31;Extended Properties=&quot;&quot;" command="SELECT * FROM [tbl31]"/>
  </connection>
  <connection id="16"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<sst xmlns="http://schemas.openxmlformats.org/spreadsheetml/2006/main" count="766" uniqueCount="331">
  <si>
    <t>Unknown</t>
  </si>
  <si>
    <t>Unknown (%)</t>
  </si>
  <si>
    <t>Total</t>
  </si>
  <si>
    <t>Total (%)</t>
  </si>
  <si>
    <t/>
  </si>
  <si>
    <t>Year</t>
  </si>
  <si>
    <t>Organisation</t>
  </si>
  <si>
    <t>&lt;1</t>
  </si>
  <si>
    <t>&lt;1 (%)</t>
  </si>
  <si>
    <t>1-4</t>
  </si>
  <si>
    <t>1-4 (%)</t>
  </si>
  <si>
    <t>5-10</t>
  </si>
  <si>
    <t>5-10 (%)</t>
  </si>
  <si>
    <t>11-15</t>
  </si>
  <si>
    <t>11-15 (%)</t>
  </si>
  <si>
    <t>A</t>
  </si>
  <si>
    <t>C</t>
  </si>
  <si>
    <t>D</t>
  </si>
  <si>
    <t>E1</t>
  </si>
  <si>
    <t>E2</t>
  </si>
  <si>
    <t>F</t>
  </si>
  <si>
    <t>H</t>
  </si>
  <si>
    <t>I</t>
  </si>
  <si>
    <t>K2</t>
  </si>
  <si>
    <t>K3</t>
  </si>
  <si>
    <t>L</t>
  </si>
  <si>
    <t>M</t>
  </si>
  <si>
    <t>N</t>
  </si>
  <si>
    <t>O</t>
  </si>
  <si>
    <t>P</t>
  </si>
  <si>
    <t>Q</t>
  </si>
  <si>
    <t>R</t>
  </si>
  <si>
    <t>S</t>
  </si>
  <si>
    <t>T</t>
  </si>
  <si>
    <t>U</t>
  </si>
  <si>
    <t>V</t>
  </si>
  <si>
    <t>W</t>
  </si>
  <si>
    <t>X1</t>
  </si>
  <si>
    <t>X2</t>
  </si>
  <si>
    <t>Y</t>
  </si>
  <si>
    <t>Z</t>
  </si>
  <si>
    <t>ZA</t>
  </si>
  <si>
    <t>ZB</t>
  </si>
  <si>
    <t>ZC</t>
  </si>
  <si>
    <t>ZD</t>
  </si>
  <si>
    <t>ZE</t>
  </si>
  <si>
    <t>ZF</t>
  </si>
  <si>
    <t>Grand</t>
  </si>
  <si>
    <t>Body wall and cavities</t>
  </si>
  <si>
    <t>Cardiovascular</t>
  </si>
  <si>
    <t>Endocrine / metabolic</t>
  </si>
  <si>
    <t>Gastrointestinal</t>
  </si>
  <si>
    <t>Infection</t>
  </si>
  <si>
    <t>Musculoskeletal</t>
  </si>
  <si>
    <t>Neurological</t>
  </si>
  <si>
    <t>Oncology</t>
  </si>
  <si>
    <t>Respiratory</t>
  </si>
  <si>
    <t>Other</t>
  </si>
  <si>
    <t>Grand Total</t>
  </si>
  <si>
    <t>Transport organisation type</t>
  </si>
  <si>
    <t>Centralised transport service (PIC)</t>
  </si>
  <si>
    <t>Non-specialist team</t>
  </si>
  <si>
    <t>Other specialist team</t>
  </si>
  <si>
    <t>PICU</t>
  </si>
  <si>
    <t>Transport team from neonates</t>
  </si>
  <si>
    <t>Diagnostic group</t>
  </si>
  <si>
    <t>PICU (%)</t>
  </si>
  <si>
    <t>Centralised transport service (PIC) (%)</t>
  </si>
  <si>
    <t>Transport team from neonates (%)</t>
  </si>
  <si>
    <t>Other specialist team (%)</t>
  </si>
  <si>
    <t>Non-specialist team (%)</t>
  </si>
  <si>
    <t>Invasive Ventilation</t>
  </si>
  <si>
    <t>Invasive Ventilation (%)</t>
  </si>
  <si>
    <t>Non-Invasive Ventilation</t>
  </si>
  <si>
    <t>Non-Invasive Ventilation (%)</t>
  </si>
  <si>
    <t>Tracheostomy</t>
  </si>
  <si>
    <t>Tracheostomy (%)</t>
  </si>
  <si>
    <t>IV Vasoactive Drugs</t>
  </si>
  <si>
    <t>IV Vasoactive Drugs (%)</t>
  </si>
  <si>
    <t>LVAD</t>
  </si>
  <si>
    <t>LVAD (%)</t>
  </si>
  <si>
    <t>ICP Device</t>
  </si>
  <si>
    <t>ICP Device (%)</t>
  </si>
  <si>
    <t>Renal Support</t>
  </si>
  <si>
    <t>Renal Support (%)</t>
  </si>
  <si>
    <t>Ventilation Status</t>
  </si>
  <si>
    <t>Both</t>
  </si>
  <si>
    <t>Invasive only</t>
  </si>
  <si>
    <t>Neither</t>
  </si>
  <si>
    <t>Non-invasive only</t>
  </si>
  <si>
    <t>Invasive only (%)</t>
  </si>
  <si>
    <t>Non-invasive only (%)</t>
  </si>
  <si>
    <t>Both (%)</t>
  </si>
  <si>
    <t>Neither (%)</t>
  </si>
  <si>
    <t>Notes</t>
  </si>
  <si>
    <t>INTERVENTION DATA</t>
  </si>
  <si>
    <t xml:space="preserve">      </t>
  </si>
  <si>
    <t>INDEX TO RETRIEVAL &amp; TRANSFER DATA</t>
  </si>
  <si>
    <t xml:space="preserve">     </t>
  </si>
  <si>
    <t xml:space="preserve">The percentages in the white columns show row percentages, i.e. what proportion of all retrievals/transfer were in each age category for each transport team type in each year.  The percentages in the 'Total' column show column percentages, i.e. what proportion of retrievals/transfers for a specific year were undertaken by each type of transport team. </t>
  </si>
  <si>
    <t>3) Based on retrieval and transfer data from the admissions dataset</t>
  </si>
  <si>
    <t xml:space="preserve">The percentages in the white columns show row percentages, i.e. what proportion of all retrievals/transfer made by non-specialist transport teams for a given diagnostic group, were for children in each age category.  The percentages in the 'Total' column show column percentages, i.e. what proportion of retrievals/transfers undertaken by non-specialist teams were in each diagnostic group. </t>
  </si>
  <si>
    <t>4) Based on retrieval and transfer data from the admissions dataset</t>
  </si>
  <si>
    <t>5) 'Other' includes a mixture of diagnoses but also some coding where a non-diagnostic Read code was given e.g. 'Post-surgical wound care', this practice varies by organisation.</t>
  </si>
  <si>
    <t xml:space="preserve">The percentages in the white columns show row percentages, i.e. what proportion of all retrievals/transfer made by specialist transport teams for a given diagnostic group, were for children in each age category.  The percentages in the 'Total' column show column percentages, i.e. what proportion of retrievals/transfers undertaken by specialist teams were in each diagnostic group. </t>
  </si>
  <si>
    <t xml:space="preserve">The percentages in the white columns show row percentages, i.e. what proportion of all admissions for retrievals/transfer, for admissions to each organisation, were for each transport team type.  The percentages in the 'Total' column show column percentages, i.e. what proportion of admissions were to each organisation, for each year.  </t>
  </si>
  <si>
    <t xml:space="preserve">In this report we present data on interventions received by children admitted to PICU during the reporting period. </t>
  </si>
  <si>
    <t>1) Most of the interventions described are available in all PICUs, although a few specialist interventions (such as extra corporeal membrane oxygenation (ECMO) or left ventricular assist device to support cardiac function (LVAD)) are only available in a PICU where invasive cardiac procedures are routinely performed.</t>
  </si>
  <si>
    <t xml:space="preserve">Ventilation status is defined as: (i) invasive ventilation only, i.e. the child received invasive ventilation during their admission but no non-invasive ventilation; (ii) non-invasive ventilation only, i.e. the child received invasive ventilation during their admission but no invasive ventilation; (iii) both, i.e. the child received both invasive and non-invasive ventilation during the admission; (iv) neither, i.e. the child did not receive any invasive or non-invasive ventilation during their admission. </t>
  </si>
  <si>
    <t>High Flow Nasal Cannula Therapy</t>
  </si>
  <si>
    <t>High Flow Nasal Cannula Therapy (%)</t>
  </si>
  <si>
    <t xml:space="preserve">A          </t>
  </si>
  <si>
    <t xml:space="preserve">C          </t>
  </si>
  <si>
    <t xml:space="preserve">D          </t>
  </si>
  <si>
    <t xml:space="preserve">E1         </t>
  </si>
  <si>
    <t xml:space="preserve">E2         </t>
  </si>
  <si>
    <t xml:space="preserve">F          </t>
  </si>
  <si>
    <t xml:space="preserve">H          </t>
  </si>
  <si>
    <t xml:space="preserve">I          </t>
  </si>
  <si>
    <t xml:space="preserve">K2         </t>
  </si>
  <si>
    <t xml:space="preserve">K3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</si>
  <si>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</si>
  <si>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</si>
  <si>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</si>
  <si>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</si>
  <si>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</si>
  <si>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</si>
  <si>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</si>
  <si>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</si>
  <si>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</si>
  <si>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</si>
  <si>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</si>
  <si>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</si>
  <si>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X1         </t>
  </si>
  <si>
    <t xml:space="preserve">X2         </t>
  </si>
  <si>
    <t xml:space="preserve">Y          </t>
  </si>
  <si>
    <t xml:space="preserve">Z          </t>
  </si>
  <si>
    <t xml:space="preserve">ZA         </t>
  </si>
  <si>
    <t xml:space="preserve">ZB         </t>
  </si>
  <si>
    <t xml:space="preserve">ZC         </t>
  </si>
  <si>
    <t xml:space="preserve">ZD         </t>
  </si>
  <si>
    <t xml:space="preserve">ZE         </t>
  </si>
  <si>
    <t xml:space="preserve">ZF         </t>
  </si>
  <si>
    <t xml:space="preserve">Total      </t>
  </si>
  <si>
    <t>Days</t>
  </si>
  <si>
    <t>Median</t>
  </si>
  <si>
    <t>Minimum</t>
  </si>
  <si>
    <t>Maximum</t>
  </si>
  <si>
    <t>3) Number of days receiving high flow nasal cannula therapy was calculated in whole days.</t>
  </si>
  <si>
    <t>2) Based on retrieval and transfer data from the admissions dataset</t>
  </si>
  <si>
    <t xml:space="preserve">Rows in this table show the number of retrieval/transfers by each transport team type, for children falling into each age category, in the reporting period.  The 'Total' column shows the number of retrieval/transfers for each transport team type in each year of the reporting period. </t>
  </si>
  <si>
    <t xml:space="preserve">Rows in this table show the number of retrieval/transfers by non-specialist teams, for children falling into each age category and diagnostic grouping, in the reporting period.  The 'Total' column shows the number of retrieval/transfers by non-specialist teams, for each diagnostic group, in the reporting period. </t>
  </si>
  <si>
    <t>4) 'Other' includes a mixture of diagnoses but also some coding where a non-diagnostic Read code was given e.g. 'Post-surgical wound care', this practice varies by organisation.</t>
  </si>
  <si>
    <r>
      <rPr>
        <sz val="8"/>
        <rFont val="Arial"/>
        <family val="2"/>
      </rPr>
      <t>1) Primary diagnosis group classification is based on CT3 (The Read Codes).  Further information on the primary diagnostic groups can be found in the</t>
    </r>
    <r>
      <rPr>
        <sz val="8"/>
        <color theme="1"/>
        <rFont val="Arial"/>
        <family val="2"/>
      </rPr>
      <t xml:space="preserve"> Data Description Document.</t>
    </r>
  </si>
  <si>
    <r>
      <rPr>
        <sz val="8"/>
        <rFont val="Arial"/>
        <family val="2"/>
      </rPr>
      <t>2) Further information on the definition of each transport team category can be found in the</t>
    </r>
    <r>
      <rPr>
        <sz val="8"/>
        <color theme="1"/>
        <rFont val="Arial"/>
        <family val="2"/>
      </rPr>
      <t xml:space="preserve"> Data Description Document.</t>
    </r>
  </si>
  <si>
    <r>
      <rPr>
        <sz val="8"/>
        <rFont val="Arial"/>
        <family val="2"/>
      </rPr>
      <t>1) Further information on the definition of each transport team category can be found in the</t>
    </r>
    <r>
      <rPr>
        <sz val="8"/>
        <color theme="1"/>
        <rFont val="Arial"/>
        <family val="2"/>
      </rPr>
      <t xml:space="preserve"> Data Description Document.</t>
    </r>
  </si>
  <si>
    <t>1) Specialist teams are defined at CTS, PICU, Transport team from neonates and other specialist teams</t>
  </si>
  <si>
    <r>
      <rPr>
        <sz val="8"/>
        <rFont val="Arial"/>
        <family val="2"/>
      </rPr>
      <t>3) Further information on the definition of each transport team category can be found in the</t>
    </r>
    <r>
      <rPr>
        <sz val="8"/>
        <color theme="1"/>
        <rFont val="Arial"/>
        <family val="2"/>
      </rPr>
      <t xml:space="preserve"> Data Description Document.</t>
    </r>
  </si>
  <si>
    <t xml:space="preserve">Rows in this table show the number of retrieval/transfers by specialist teams, for children falling into each age category and diagnostic grouping, in the reporting period.  The 'Total' column shows the number of retrieval/transfers by specialist teams, for each diagnostic group, in the reporting period. </t>
  </si>
  <si>
    <t xml:space="preserve">Rows in this table show the total number of admissions to a given unit in a given year, and then the number and proportion of these admissions where specific interventions were undertaken. </t>
  </si>
  <si>
    <t>Admissions</t>
  </si>
  <si>
    <t>ECMO</t>
  </si>
  <si>
    <t>ECMO (%)</t>
  </si>
  <si>
    <t>3) PICANet defines non-invasive ventilatory support as any method of ventilation not given via an endotracheal tube, laryngeal mask or tracheostomy. Non-invasive ventilation would include nasal prong or nasal / facial mask CPAP, nasal or facial BiPAP or negative pressure ventilation. It does not include high flow nasal cannula therapy.</t>
  </si>
  <si>
    <t>2) ECMO = extracorporeal membrane oxygenation; IV = intravenous; ICP = Intracranial pressure; LVAD = left ventricular assist device.</t>
  </si>
  <si>
    <t>1) Ventilation status groups are mutually exclusive</t>
  </si>
  <si>
    <t>2) PICANet defines non-invasive ventilatory support is defined as any method of ventilation not given via an endotracheal tube, laryngeal mask or tracheostomy. Non-invasive ventilation would include nasal prong or nasal / facial mask CPAP, nasal or facial BiPAP or negative pressure ventilation. It does not include high flow nasal cannula therapy.</t>
  </si>
  <si>
    <t xml:space="preserve">Rows in this table show the admissions in each age group with each ventilation status, for each year of the reporting period. The 'Total' column gives the total number of admissions with each ventilation status in each year of the reporting period. </t>
  </si>
  <si>
    <t xml:space="preserve">The percentages in the white columns show row percentages, i.e. what proportion of admissions with each ventilation status, for a given year, were in each age category.  The percentages in the 'Total' column show column percentages, i.e. what proportion of admissions in a given year were defined at each ventilation status. </t>
  </si>
  <si>
    <t xml:space="preserve">Rows in this table show the number of admissions to each organisation with each ventilation status, for each year of the reporting period. The 'Total' column gives the total number of admissions to a given organisation in a given year. </t>
  </si>
  <si>
    <t xml:space="preserve">The percentages in the white columns show row percentages, i.e. what proportion of admissions, to a given organisation for a given year, were in each ventilation status group.  The percentages in the 'Total' column show column percentages, i.e. what proportion of admissions in a given year were to each organisation.  </t>
  </si>
  <si>
    <t>High flow administered</t>
  </si>
  <si>
    <t>High flow  (%)</t>
  </si>
  <si>
    <t>5) Prior to the 2020 Annual Report, this table was based on date of admission rather than date of activity provision and the denominator for calculating percentages may be different to previous years</t>
  </si>
  <si>
    <t>RETRIEVAL &amp; TRANSFER DATA</t>
  </si>
  <si>
    <r>
      <t>This report presents data on retrieval and transfer which are</t>
    </r>
    <r>
      <rPr>
        <b/>
        <sz val="11"/>
        <color theme="4" tint="-0.249977111117893"/>
        <rFont val="Arial"/>
        <family val="2"/>
      </rPr>
      <t xml:space="preserve"> </t>
    </r>
    <r>
      <rPr>
        <sz val="11"/>
        <color theme="4" tint="-0.249977111117893"/>
        <rFont val="Arial"/>
        <family val="2"/>
      </rPr>
      <t>collected on the</t>
    </r>
    <r>
      <rPr>
        <b/>
        <sz val="11"/>
        <color theme="4" tint="-0.249977111117893"/>
        <rFont val="Arial"/>
        <family val="2"/>
      </rPr>
      <t xml:space="preserve"> admission form. </t>
    </r>
  </si>
  <si>
    <t>More detailed information on Referral and Transport events are collected on additional data collection forms; these data are presented in the referral and transport section of this report.</t>
  </si>
  <si>
    <t>2) Grey blanks cells are shown where summary statistics are not presented where n less than or equal to three due to statistical disclosure control</t>
  </si>
  <si>
    <t>1) White blank cells are shown for median, minimum and maximum values where no high flow nasal cannual therapy was recorded</t>
  </si>
  <si>
    <r>
      <t>I</t>
    </r>
    <r>
      <rPr>
        <sz val="14"/>
        <color theme="4" tint="-0.499984740745262"/>
        <rFont val="Arial"/>
        <family val="2"/>
      </rPr>
      <t>NDEX TO INTERVENTION DATA</t>
    </r>
  </si>
  <si>
    <t>The total number of days where high flow nasal cannula therapy was given alongside the median number of days of high flow nasal cannula therapy as well as the minimum and maximum number of days are also presented. These data are presented for each year by organisation. Please note that total rows in this table are static and will not update dynamically when filtering.</t>
  </si>
  <si>
    <t xml:space="preserve">Small number suppression across tables is indicated by the removal of the suppresed value and insertion of a grey coloured cell. Small numbers are typically defined as values between one and two, inclusive. In some circumstances, zeroes will also be suppressed in order to obfuscate other small numbers.       
</t>
  </si>
  <si>
    <t>3) Row totals and the grand total include suppressed values. Column totals exclude suppressed values</t>
  </si>
  <si>
    <t>5) Row totals and the grand total include suppressed values. Column totals exclude suppressed values</t>
  </si>
  <si>
    <t>3) Row totals and the grand total include suppressed values. Column totals exclude suppressed values.</t>
  </si>
  <si>
    <t>Number of events with activity in this period</t>
  </si>
  <si>
    <t>TABLE 19 RETRIEVALS / TRANSFERS BY TEAM TYPE AND AGE</t>
  </si>
  <si>
    <t xml:space="preserve">Table 19 presents the number of retrievals/transfers for each year of the reporting period, by transport team type and age group in years.  </t>
  </si>
  <si>
    <t>FIGURE 19a, 19b, 19c RETRIEVALS / TRANSFERS BY TEAM TYPE AND AGE, 2018 - 2020</t>
  </si>
  <si>
    <t>Figures 19a, 19b and 19c show the number of retrievals/transfers by age for each type of transport team in turn.</t>
  </si>
  <si>
    <t>TABLE 20 NON - SPECIALIST TEAM RETRIEVALS / TRANSFERS BY DIAGNOSTIC GROUP AND AGE, 2018 - 2020</t>
  </si>
  <si>
    <t>FIGURE 20 NON - SPECIALIST TEAM RETRIEVALS / TRANSFERS BY DIAGNOSTIC GROUP, 2018 - 2020</t>
  </si>
  <si>
    <t>TABLE 21 SPECIALIST TEAM RETRIEVALS / TRANSFERS BY DIAGNOSTIC GROUP AND AGE, 2018 - 2020</t>
  </si>
  <si>
    <t>TABLE 21 NON - SPECIALIST TEAM RETRIEVALS / TRANSFERS BY DIAGNOSTIC GROUP AND AGE, 2018 - 2020</t>
  </si>
  <si>
    <t xml:space="preserve">Table 21 presents the number of retrievals/transfers by non-specialist teams, by diagnostic group and age group in years, for the three years of the reporting period combined. </t>
  </si>
  <si>
    <t>TABLE 20 SPECIALIST TEAM RETRIEVALS / TRANSFERS BY DIAGNOSTIC GROUP AND AGE, 2018 - 2020</t>
  </si>
  <si>
    <t xml:space="preserve">Table 20 presents the number of retrievals/transfers by specialist teams, by diagnostic group and age group in years, for the three years of the reporting period combined. </t>
  </si>
  <si>
    <t xml:space="preserve">Figure 21 shows the number of retrievals/transfers by non-specialist teams, in each diagnostic group, by age, for the three years of the reporting period combined. </t>
  </si>
  <si>
    <t xml:space="preserve">Figure 20 shows the number of retrievals/transfers by specialist teams, in each diagnostic group, for the three years of the reporting period combined. </t>
  </si>
  <si>
    <t>TABLE 22 ADMISSIONS BY TRANSPORT TEAM TYPE FOR RETRIEVALS AND TRANSFERS, 2018-2020</t>
  </si>
  <si>
    <t xml:space="preserve">Table 22 presents the number of admissions, by organisation and transport team type, for the three reporting years combined. </t>
  </si>
  <si>
    <t xml:space="preserve">Rows in this table show the number of admissions for retrievals/transfers, by transport team type, for organisation, for all three reporting years 2018-2020.  The 'Total' column shows the number of admissions for retrieval/transfers for each transport team type, for each organisation, for each year in the reporting period.  </t>
  </si>
  <si>
    <t>FIGURE 22 ADMISSIONS BY TRANSPORT TEAM TYPE FOR RETRIEVALS AND TRANSFERS</t>
  </si>
  <si>
    <t xml:space="preserve">Figure 22 shows the proportion of admissions, by transport team type, by organisation, for the three years of the reporting period combined. </t>
  </si>
  <si>
    <t>FIGURE 20 SPECIALIST TEAM RETRIEVALS / TRANSFERS BY DIAGNOSTIC GROUP AND AGE, 2018 - 2020</t>
  </si>
  <si>
    <t>FIGURE 21 NON - SPECIALIST TEAM RETRIEVALS / TRANSFERS BY DIAGNOSTIC GROUP AND AGE, 2018 - 2020</t>
  </si>
  <si>
    <t>FIGURE 22 ADMISSIONS BY TRANSPORT TEAM TYPE FOR RETRIEVALS AND TRANSFERS, 2018-2020</t>
  </si>
  <si>
    <t>FIGURE 21 SPECIALIST TEAM RETRIEVALS / TRANSFERS BY DIAGNOSTIC GROUP, 2018 - 2020</t>
  </si>
  <si>
    <t>Admissions (%)</t>
  </si>
  <si>
    <t>TABLE 23 INTERVENTIONS RECEIVED BY HEALTH ORGANISATION</t>
  </si>
  <si>
    <t>Tables 23 presents summary data relating to interventions carried out on PICU, by organisation, for each year of the reporting period.</t>
  </si>
  <si>
    <t>Percentages shown are row percentages, i.e. what proportion of all admissions to a given organisation in a given year received each type of intervention.</t>
  </si>
  <si>
    <t>4) Column totals include suppressed values except those marked with a *, where supressed values are excluded</t>
  </si>
  <si>
    <t>4748*</t>
  </si>
  <si>
    <t>5206*</t>
  </si>
  <si>
    <t>TABLE 24 ADMISSIONS BY VENTILATION STATUS AND AGE</t>
  </si>
  <si>
    <t xml:space="preserve">Table 24 presents ventilation status of children (&lt;16 years) who were admitted between 2018 and 2020, by year of admission and age group in years.  Children are categorised into groups based on the types of ventilation they receive throughout their PICU stay.  </t>
  </si>
  <si>
    <t>TABLE 25 ADMISSIONS BY VENTILATION STATUS BY HEALTH ORGANISATION</t>
  </si>
  <si>
    <t xml:space="preserve">Tables 25 presents ventilation status of children (&lt;16 years) who were admitted between 2018 and 2020, by year of admission and organisation.  Children are categorised into groups based on the types of ventilation they receive throughout their PICU stay.  </t>
  </si>
  <si>
    <t>TABLE 26 ADMISSIONS BY HIGH FLOW NASAL CANNULA THERAPY BY HEALTH ORGANISATION</t>
  </si>
  <si>
    <t xml:space="preserve">Tables 26 presents summary data relating to high flow nasal cannula therapy.  The number of events (for children &lt;16 years) with activity data recorded between 2018 and 2020 is presented in the "Number of events with activity in this period" column.  The number of events where high flow nasal cannula was administered during the admission and the percentage of all admissions with activity in a given year for a given organisation this represents are presented. </t>
  </si>
  <si>
    <t>4,918*</t>
  </si>
  <si>
    <t>2018-2020</t>
  </si>
  <si>
    <t xml:space="preserve">4) Where maximum daily flow for high flow nasal cannula was recorded as 0 l/min or unknown, it was assumed that no high flow nasal cannula therapy was given. </t>
  </si>
  <si>
    <t>TABLE 22 ADMISSIONS BY ORGANISATION AND TRANSPORT TEAM TYPE FOR RETRIEVALS AND TRANSFERS, 2018 - 2020</t>
  </si>
  <si>
    <t>5) 'Other' includes a mixture of diagnoses but also some coding where a non-diagnostic Read code was given e.g. 'Post-surgical wound care', this practice varies by organisation.  Additionally this year we have added Blood / lymphatic, Body wall and cavities, Trauma, Multisystem to other</t>
  </si>
  <si>
    <t>4) 'Other' includes a mixture of diagnoses but also some coding where a non-diagnostic Read code was given e.g. 'Post-surgical wound care', this practice varies by organisation.  Additionally this year we have added Blood / lymphatic, Body wall and cavities, Trauma, Multisystem to other</t>
  </si>
  <si>
    <t>Key</t>
  </si>
  <si>
    <t>Addenbrooke's Hospital, Cambridge</t>
  </si>
  <si>
    <t>Noah’s Ark Children’s Hospital for Wales, Cardiff</t>
  </si>
  <si>
    <t>Royal Manchester Children’s Hospital</t>
  </si>
  <si>
    <t>Great Ormond Street Hospital, London (PICU/NICU)</t>
  </si>
  <si>
    <t>Great Ormond Street Hospital, London (CICU)</t>
  </si>
  <si>
    <t>Evelina London Children’s Hospital</t>
  </si>
  <si>
    <t>King’s College Hospital, London</t>
  </si>
  <si>
    <t>Leeds General Infirmary</t>
  </si>
  <si>
    <t>Freeman Hospital, Newcastle upon Tyne</t>
  </si>
  <si>
    <t>Great North Children’s Hospital, Newcastle upon Tyne</t>
  </si>
  <si>
    <t>Royal Stoke University Hospital</t>
  </si>
  <si>
    <t>Nottingham Children’s Hospital, Queens Medical Centre, Nottingham</t>
  </si>
  <si>
    <t>John Radcliffe Hospital, Oxford</t>
  </si>
  <si>
    <t>Royal Brompton Hospital, London</t>
  </si>
  <si>
    <t>Alder Hey Children’s Hospital, Liverpool</t>
  </si>
  <si>
    <t>Sheffield Children’s Hospital</t>
  </si>
  <si>
    <t>Southampton Children’s Hospital</t>
  </si>
  <si>
    <t>James Cook University Hospital, Middlesbrough</t>
  </si>
  <si>
    <t>St George’s Hospital, London</t>
  </si>
  <si>
    <t>St Mary’s Hospital, London</t>
  </si>
  <si>
    <t>Birmingham Children’s Hospital</t>
  </si>
  <si>
    <t>Bristol Royal Hospital for Children</t>
  </si>
  <si>
    <t>Glenfield Hospital, Leicester</t>
  </si>
  <si>
    <t>Leicester Royal Infirmary</t>
  </si>
  <si>
    <t>Royal Hospital for Sick Children, Edinburgh</t>
  </si>
  <si>
    <t>The Royal London Hospital</t>
  </si>
  <si>
    <t>Royal Hospital for Children, Glasgow</t>
  </si>
  <si>
    <t>Royal Belfast Hospital for Sick Children</t>
  </si>
  <si>
    <t>Children's Health, Ireland, Crumlin formerly Our Lady’s Children’s Hospital, Crumlin, Dublin</t>
  </si>
  <si>
    <t>Children's Health, Ireland, Temple Street, formerly Temple Street Children’s University Hospital, Dublin</t>
  </si>
  <si>
    <t>Harley Street Clinic, London</t>
  </si>
  <si>
    <t>The Portland Hospital, London</t>
  </si>
  <si>
    <t>T001</t>
  </si>
  <si>
    <t>Children’s Acute Transport Service (CATS)</t>
  </si>
  <si>
    <t>T002</t>
  </si>
  <si>
    <t>Embrace: Yorkshire &amp; Humber Infant &amp; Children’s Transport Service</t>
  </si>
  <si>
    <t>T003</t>
  </si>
  <si>
    <t>North West and North Wales Paediatric Transport Service (NWTS)</t>
  </si>
  <si>
    <t>T004</t>
  </si>
  <si>
    <t>South Thames Retrieval Service (STRS)</t>
  </si>
  <si>
    <t>T005</t>
  </si>
  <si>
    <t>KIDS Intensive Care and Decision Support</t>
  </si>
  <si>
    <t>T008</t>
  </si>
  <si>
    <t>Southampton Oxford Retrieval Team (SORT)</t>
  </si>
  <si>
    <t>T010</t>
  </si>
  <si>
    <t>Northern Ireland Specialist Transport and Retrieval (NISTAR) Paediatric</t>
  </si>
  <si>
    <t>T020</t>
  </si>
  <si>
    <t>Scotland Specialist Transport and Retrieval (ScotSTAR)</t>
  </si>
  <si>
    <t>T022</t>
  </si>
  <si>
    <t>Irish Paediatric Acute Transport Service (IPATS)</t>
  </si>
  <si>
    <t>T024</t>
  </si>
  <si>
    <t>Wales and West Acute Transport for Children (WATCh)</t>
  </si>
  <si>
    <t>T026</t>
  </si>
  <si>
    <t>North East Children’s Transport and Retrieval Service (NECTAR)</t>
  </si>
  <si>
    <t>T027</t>
  </si>
  <si>
    <t>Children’s Medical Emergency Transport Service (CoMET)</t>
  </si>
  <si>
    <t>T028</t>
  </si>
  <si>
    <t>Heart Link ECMO Children's Service</t>
  </si>
  <si>
    <t>Published in the UK by the Paediatric Intensive Care Audit Network (PICANet). This work is copyright. Apart from any use as permitted under the Copyright, Designs and Patents Act 1988, no part may be reproduced by any process without permission from PICANet.</t>
  </si>
  <si>
    <t>Requests and enquiries concerning reproduction rights should be directed to PICANet at:</t>
  </si>
  <si>
    <t>PICANet, School of Medicine,Level 11,  Worsley Building, University of Leeds, Leeds, LS2 9JT</t>
  </si>
  <si>
    <t>Telephone 0113 343 8125  Email picanet@leeds.ac.uk</t>
  </si>
  <si>
    <t>In all cases, PICANet must be acknowledged as the source when reproducing or quoting any part of this publication. Please use the following format when citing this report: Paediatric Intensive Care Audit Network Annual Report 2021 (published January 2022): Universities of Leeds and Leicester</t>
  </si>
  <si>
    <t>© 2022 The University of Leeds, University of Leicester and the Healthcare Quality Improvement Partnership</t>
  </si>
  <si>
    <r>
      <rPr>
        <sz val="8"/>
        <rFont val="Arial"/>
        <family val="2"/>
      </rPr>
      <t>2) Primary diagnosis group classification is based on CTV3 (The Read Codes).  Further information on the primary diagnostic groups can be found in the</t>
    </r>
    <r>
      <rPr>
        <sz val="8"/>
        <color theme="1"/>
        <rFont val="Arial"/>
        <family val="2"/>
      </rPr>
      <t xml:space="preserve"> Data Description Document.</t>
    </r>
  </si>
  <si>
    <t>6220*</t>
  </si>
  <si>
    <t>6163*</t>
  </si>
  <si>
    <t>(43.3)</t>
  </si>
  <si>
    <t>(26.2)</t>
  </si>
  <si>
    <t>(15.7)</t>
  </si>
  <si>
    <t>(14.8)</t>
  </si>
  <si>
    <t>(35.4)</t>
  </si>
  <si>
    <t>(42.4)</t>
  </si>
  <si>
    <t>(26.5)</t>
  </si>
  <si>
    <t>(16.4)</t>
  </si>
  <si>
    <t>(14.7)</t>
  </si>
  <si>
    <t>(35.8)</t>
  </si>
  <si>
    <t>(42.5)</t>
  </si>
  <si>
    <t>(24.0)</t>
  </si>
  <si>
    <t>(16.6)</t>
  </si>
  <si>
    <t>(16.8)</t>
  </si>
  <si>
    <t>(28.8)</t>
  </si>
  <si>
    <t>(42.8)</t>
  </si>
  <si>
    <t>(25.7)</t>
  </si>
  <si>
    <t>(16.2)</t>
  </si>
  <si>
    <t>(15.4)</t>
  </si>
  <si>
    <t>(50.7)</t>
  </si>
  <si>
    <t>(6.2)</t>
  </si>
  <si>
    <t>(10.6)</t>
  </si>
  <si>
    <t>(32.4)</t>
  </si>
  <si>
    <t>(49.4)</t>
  </si>
  <si>
    <t>(6.8)</t>
  </si>
  <si>
    <t>(10.9)</t>
  </si>
  <si>
    <t>(32.8)</t>
  </si>
  <si>
    <t>(49.2)</t>
  </si>
  <si>
    <t>(5.8)</t>
  </si>
  <si>
    <t>(10.2)</t>
  </si>
  <si>
    <t>(34.5)</t>
  </si>
  <si>
    <t>(49.8)</t>
  </si>
  <si>
    <t>(6.3)</t>
  </si>
  <si>
    <t>(33.1)</t>
  </si>
  <si>
    <t>6) Number of admissions with high flow nasal cannula therapy administered differs from Table 23 (which presents data based on admission date rather than activity date)</t>
  </si>
  <si>
    <t>7) * Please note, suppressed values are excluded from this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</si>
</sst>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0.0%"/>
    <numFmt numFmtId="165" formatCode="\(0.0\);\(0.0\)"/>
    <numFmt numFmtId="166" formatCode="\(0.0\)"/>
  </numFmts>
  <fonts count="35" x14ac:knownFonts="1">
    <font>
      <sz val="10"/>
      <color theme="1"/>
      <name val="Arial"/>
      <family val="2"/>
    </font>
    <font>
      <sz val="10"/>
      <color theme="1"/>
      <name val="Calibri Light"/>
      <family val="2"/>
      <scheme val="major"/>
    </font>
    <font>
      <sz val="11"/>
      <color theme="1"/>
      <name val="Calibri"/>
      <family val="2"/>
      <scheme val="minor"/>
    </font>
    <font>
      <sz val="10"/>
      <color theme="4" tint="-0.24994659260841701"/>
      <name val="Arial"/>
      <family val="2"/>
    </font>
    <font>
      <sz val="14"/>
      <color theme="4" tint="-0.249977111117893"/>
      <name val="Arial"/>
      <family val="2"/>
    </font>
    <font>
      <sz val="10"/>
      <color theme="4" tint="-0.249977111117893"/>
      <name val="Arial"/>
      <family val="2"/>
    </font>
    <font>
      <sz val="10"/>
      <name val="Arial"/>
      <family val="2"/>
    </font>
    <font>
      <sz val="8"/>
      <name val="Arial"/>
      <family val="2"/>
    </font>
    <font>
      <sz val="10"/>
      <color theme="1"/>
      <name val="Arial"/>
      <family val="2"/>
    </font>
    <font>
      <sz val="10"/>
      <color rgb="FFFF0000"/>
      <name val="Arial"/>
      <family val="2"/>
    </font>
    <font>
      <sz val="10"/>
      <name val="Arial"/>
      <family val="2"/>
    </font>
    <font>
      <u/>
      <sz val="10"/>
      <color indexed="12"/>
      <name val="Arial"/>
      <family val="2"/>
    </font>
    <font>
      <sz val="11"/>
      <color theme="4" tint="-0.249977111117893"/>
      <name val="Arial"/>
      <family val="2"/>
    </font>
    <font>
      <sz val="11"/>
      <color rgb="FFFF0000"/>
      <name val="Arial"/>
      <family val="2"/>
    </font>
    <font>
      <b/>
      <sz val="8"/>
      <name val="Arial"/>
      <family val="2"/>
    </font>
    <font>
      <sz val="14"/>
      <color theme="4" tint="-0.499984740745262"/>
      <name val="Arial"/>
      <family val="2"/>
    </font>
    <font>
      <sz val="10"/>
      <color theme="4" tint="-0.499984740745262"/>
      <name val="Arial"/>
      <family val="2"/>
    </font>
    <font>
      <b/>
      <sz val="10"/>
      <color theme="3" tint="-0.249977111117893"/>
      <name val="Arial"/>
      <family val="2"/>
    </font>
    <font>
      <b/>
      <sz val="10"/>
      <name val="Arial"/>
      <family val="2"/>
    </font>
    <font>
      <sz val="10"/>
      <color rgb="FF365F91"/>
      <name val="Arial"/>
      <family val="2"/>
    </font>
    <font>
      <sz val="11"/>
      <color rgb="FF365F91"/>
      <name val="Arial"/>
      <family val="2"/>
    </font>
    <font>
      <sz val="11"/>
      <name val="Calibri"/>
      <family val="2"/>
    </font>
    <font>
      <sz val="10"/>
      <name val="Arial"/>
      <family val="2"/>
    </font>
    <font>
      <u/>
      <sz val="10"/>
      <color theme="10"/>
      <name val="Arial"/>
      <family val="2"/>
    </font>
    <font>
      <sz val="10"/>
      <color rgb="FF000000"/>
      <name val="Arial"/>
      <family val="2"/>
    </font>
    <font>
      <sz val="10"/>
      <name val="Arial"/>
      <family val="2"/>
    </font>
    <font>
      <sz val="11"/>
      <name val="Calibri"/>
      <family val="2"/>
    </font>
    <font>
      <sz val="8"/>
      <color theme="1"/>
      <name val="Arial"/>
      <family val="2"/>
    </font>
    <font>
      <sz val="8"/>
      <color theme="1"/>
      <name val="Calibri Light"/>
      <family val="2"/>
      <scheme val="major"/>
    </font>
    <font>
      <b/>
      <sz val="11"/>
      <color theme="4" tint="-0.249977111117893"/>
      <name val="Arial"/>
      <family val="2"/>
    </font>
    <font>
      <sz val="10"/>
      <color theme="1"/>
      <name val="Calibri Light"/>
      <family val="2"/>
      <scheme val="major"/>
    </font>
    <font>
      <b/>
      <sz val="14"/>
      <color theme="4" tint="-0.499984740745262"/>
      <name val="Arial"/>
      <family val="2"/>
    </font>
    <font>
      <b/>
      <sz val="10"/>
      <color theme="1"/>
      <name val="Calibri Light"/>
      <family val="2"/>
      <scheme val="major"/>
    </font>
    <font>
      <b/>
      <sz val="11"/>
      <color theme="4" tint="-0.499984740745262"/>
      <name val="Arial"/>
      <family val="2"/>
    </font>
    <font>
      <sz val="9"/>
      <name val="Arial"/>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s>
  <borders count="24">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indexed="64"/>
      </right>
      <top/>
      <bottom style="thin">
        <color indexed="64"/>
      </bottom>
      <diagonal/>
    </border>
    <border>
      <left style="thin">
        <color indexed="64"/>
      </left>
      <right style="thin">
        <color theme="4"/>
      </right>
      <top style="thin">
        <color theme="4"/>
      </top>
      <bottom style="thin">
        <color theme="4"/>
      </bottom>
      <diagonal/>
    </border>
    <border>
      <left style="thin">
        <color theme="4"/>
      </left>
      <right style="thin">
        <color indexed="64"/>
      </right>
      <top style="thin">
        <color theme="4"/>
      </top>
      <bottom style="thin">
        <color theme="4"/>
      </bottom>
      <diagonal/>
    </border>
    <border>
      <left style="thin">
        <color indexed="64"/>
      </left>
      <right style="thin">
        <color indexed="64"/>
      </right>
      <top/>
      <bottom/>
      <diagonal/>
    </border>
    <border>
      <left style="thin">
        <color indexed="64"/>
      </left>
      <right style="thin">
        <color theme="4"/>
      </right>
      <top style="thin">
        <color indexed="64"/>
      </top>
      <bottom style="thin">
        <color theme="4"/>
      </bottom>
      <diagonal/>
    </border>
    <border>
      <left style="thin">
        <color indexed="64"/>
      </left>
      <right style="thin">
        <color theme="4"/>
      </right>
      <top style="thin">
        <color theme="4"/>
      </top>
      <bottom style="thin">
        <color indexed="64"/>
      </bottom>
      <diagonal/>
    </border>
    <border>
      <left style="thin">
        <color theme="4"/>
      </left>
      <right style="thin">
        <color indexed="64"/>
      </right>
      <top style="thin">
        <color theme="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theme="0"/>
      </right>
      <top/>
      <bottom/>
      <diagonal/>
    </border>
    <border>
      <left style="thin">
        <color theme="0"/>
      </left>
      <right style="thin">
        <color indexed="64"/>
      </right>
      <top/>
      <bottom/>
      <diagonal/>
    </border>
  </borders>
  <cellStyleXfs count="131">
    <xf numFmtId="0" fontId="0" fillId="0" borderId="0"/>
    <xf numFmtId="0" fontId="2" fillId="0" borderId="0"/>
    <xf numFmtId="0" fontId="6" fillId="0" borderId="0"/>
    <xf numFmtId="0" fontId="10" fillId="0" borderId="0"/>
    <xf numFmtId="0" fontId="8" fillId="0" borderId="0"/>
    <xf numFmtId="0" fontId="11" fillId="0" borderId="0" applyNumberFormat="0" applyFill="0" applyBorder="0" applyAlignment="0" applyProtection="0">
      <alignment vertical="top"/>
      <protection locked="0"/>
    </xf>
    <xf numFmtId="0" fontId="6" fillId="0" borderId="0"/>
    <xf numFmtId="0" fontId="8" fillId="0" borderId="0"/>
    <xf numFmtId="0" fontId="6" fillId="0" borderId="0"/>
    <xf numFmtId="0" fontId="21" fillId="0" borderId="0"/>
    <xf numFmtId="0" fontId="2" fillId="0" borderId="0"/>
    <xf numFmtId="0" fontId="8" fillId="0" borderId="0"/>
    <xf numFmtId="0" fontId="2" fillId="0" borderId="0"/>
    <xf numFmtId="0" fontId="6" fillId="0" borderId="0"/>
    <xf numFmtId="0" fontId="22" fillId="0" borderId="0"/>
    <xf numFmtId="0" fontId="23"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8" fillId="0" borderId="0"/>
    <xf numFmtId="0" fontId="21" fillId="0" borderId="0"/>
    <xf numFmtId="0" fontId="21"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6" fillId="0" borderId="0"/>
    <xf numFmtId="0" fontId="6" fillId="0" borderId="0"/>
    <xf numFmtId="0" fontId="6" fillId="0" borderId="0"/>
    <xf numFmtId="0" fontId="8" fillId="0" borderId="0"/>
    <xf numFmtId="0" fontId="8" fillId="0" borderId="0"/>
    <xf numFmtId="0" fontId="8"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8" fillId="0" borderId="0" applyFont="0" applyFill="0" applyBorder="0" applyAlignment="0" applyProtection="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6" fillId="0" borderId="0"/>
    <xf numFmtId="0" fontId="2"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9" fontId="8" fillId="0" borderId="0" applyFont="0" applyFill="0" applyBorder="0" applyAlignment="0" applyProtection="0"/>
    <xf numFmtId="0" fontId="2" fillId="0" borderId="0"/>
    <xf numFmtId="0" fontId="2" fillId="0" borderId="0"/>
    <xf numFmtId="0" fontId="6" fillId="0" borderId="0"/>
    <xf numFmtId="0" fontId="8" fillId="0" borderId="0"/>
    <xf numFmtId="0" fontId="8" fillId="0" borderId="0"/>
    <xf numFmtId="44" fontId="6" fillId="0" borderId="0" applyFont="0" applyFill="0" applyBorder="0" applyAlignment="0" applyProtection="0"/>
    <xf numFmtId="44" fontId="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25" fillId="0" borderId="0"/>
    <xf numFmtId="0" fontId="26" fillId="0" borderId="0"/>
  </cellStyleXfs>
  <cellXfs count="241">
    <xf numFmtId="0" fontId="0" fillId="0" borderId="0" xfId="0"/>
    <xf numFmtId="0" fontId="1" fillId="2" borderId="0" xfId="0" applyFont="1" applyFill="1"/>
    <xf numFmtId="0" fontId="1" fillId="2" borderId="0" xfId="0" applyNumberFormat="1" applyFont="1" applyFill="1"/>
    <xf numFmtId="0" fontId="6" fillId="2" borderId="0" xfId="0" applyFont="1" applyFill="1"/>
    <xf numFmtId="3" fontId="6" fillId="2" borderId="0" xfId="0" applyNumberFormat="1" applyFont="1" applyFill="1"/>
    <xf numFmtId="0" fontId="5" fillId="0" borderId="0" xfId="6" applyFont="1"/>
    <xf numFmtId="0" fontId="9" fillId="0" borderId="0" xfId="4" applyFont="1" applyAlignment="1">
      <alignment wrapText="1"/>
    </xf>
    <xf numFmtId="0" fontId="13" fillId="0" borderId="0" xfId="7" applyFont="1"/>
    <xf numFmtId="0" fontId="4" fillId="0" borderId="0" xfId="4" applyFont="1" applyFill="1" applyAlignment="1"/>
    <xf numFmtId="0" fontId="7" fillId="2" borderId="0" xfId="0" applyFont="1" applyFill="1" applyAlignment="1">
      <alignment vertical="center"/>
    </xf>
    <xf numFmtId="0" fontId="3" fillId="2" borderId="0" xfId="1" applyFont="1" applyFill="1" applyBorder="1" applyAlignment="1">
      <alignment vertical="center" wrapText="1"/>
    </xf>
    <xf numFmtId="165" fontId="6" fillId="2" borderId="0" xfId="0" applyNumberFormat="1" applyFont="1" applyFill="1"/>
    <xf numFmtId="0" fontId="1" fillId="2" borderId="0" xfId="0" applyFont="1" applyFill="1" applyAlignment="1">
      <alignment horizontal="left"/>
    </xf>
    <xf numFmtId="0" fontId="7" fillId="2" borderId="0" xfId="0" applyFont="1" applyFill="1"/>
    <xf numFmtId="0" fontId="0" fillId="2" borderId="0" xfId="0" applyFill="1"/>
    <xf numFmtId="0" fontId="6" fillId="2" borderId="0" xfId="0" applyFont="1" applyFill="1" applyAlignment="1"/>
    <xf numFmtId="165" fontId="7" fillId="2" borderId="0" xfId="0" applyNumberFormat="1" applyFont="1" applyFill="1"/>
    <xf numFmtId="3" fontId="7" fillId="2" borderId="0" xfId="0" applyNumberFormat="1" applyFont="1" applyFill="1"/>
    <xf numFmtId="0" fontId="1" fillId="2" borderId="1" xfId="0" applyNumberFormat="1" applyFont="1" applyFill="1" applyBorder="1"/>
    <xf numFmtId="0" fontId="1" fillId="2" borderId="2" xfId="0" applyNumberFormat="1" applyFont="1" applyFill="1" applyBorder="1"/>
    <xf numFmtId="0" fontId="0" fillId="2" borderId="0" xfId="0" applyFill="1" applyAlignment="1">
      <alignment horizontal="left"/>
    </xf>
    <xf numFmtId="0" fontId="7" fillId="2" borderId="0" xfId="2" applyFont="1" applyFill="1" applyBorder="1" applyAlignment="1" applyProtection="1">
      <alignment vertical="center" readingOrder="1"/>
      <protection locked="0"/>
    </xf>
    <xf numFmtId="0" fontId="1" fillId="2" borderId="0" xfId="0" applyNumberFormat="1" applyFont="1" applyFill="1" applyBorder="1"/>
    <xf numFmtId="0" fontId="1" fillId="0" borderId="2" xfId="0" applyFont="1" applyBorder="1" applyAlignment="1">
      <alignment horizontal="center" vertical="top" wrapText="1"/>
    </xf>
    <xf numFmtId="0" fontId="14" fillId="2" borderId="0" xfId="2" applyFont="1" applyFill="1" applyBorder="1" applyAlignment="1" applyProtection="1">
      <alignment horizontal="left" vertical="top" wrapText="1" readingOrder="1"/>
      <protection locked="0"/>
    </xf>
    <xf numFmtId="0" fontId="7" fillId="2" borderId="0" xfId="2" applyFont="1" applyFill="1" applyBorder="1" applyAlignment="1" applyProtection="1">
      <alignment horizontal="left" vertical="center" readingOrder="1"/>
      <protection locked="0"/>
    </xf>
    <xf numFmtId="0" fontId="3" fillId="2" borderId="0" xfId="1" applyFont="1" applyFill="1" applyBorder="1" applyAlignment="1">
      <alignment horizontal="left" vertical="center"/>
    </xf>
    <xf numFmtId="0" fontId="12" fillId="0" borderId="0" xfId="6" applyFont="1" applyFill="1" applyAlignment="1">
      <alignment vertical="center" wrapText="1"/>
    </xf>
    <xf numFmtId="0" fontId="4" fillId="0" borderId="0" xfId="6" applyFont="1"/>
    <xf numFmtId="0" fontId="12" fillId="0" borderId="0" xfId="6" applyFont="1" applyAlignment="1" applyProtection="1">
      <alignment vertical="top" wrapText="1" readingOrder="1"/>
      <protection locked="0"/>
    </xf>
    <xf numFmtId="0" fontId="12" fillId="0" borderId="0" xfId="6" applyFont="1" applyAlignment="1"/>
    <xf numFmtId="0" fontId="12" fillId="0" borderId="0" xfId="6" applyFont="1"/>
    <xf numFmtId="0" fontId="12" fillId="0" borderId="0" xfId="5" applyFont="1" applyAlignment="1" applyProtection="1">
      <alignment vertical="top" wrapText="1" readingOrder="1"/>
      <protection locked="0"/>
    </xf>
    <xf numFmtId="0" fontId="5" fillId="0" borderId="0" xfId="4" applyFont="1" applyAlignment="1">
      <alignment wrapText="1"/>
    </xf>
    <xf numFmtId="0" fontId="5" fillId="0" borderId="0" xfId="6" applyFont="1" applyAlignment="1">
      <alignment wrapText="1"/>
    </xf>
    <xf numFmtId="0" fontId="4" fillId="0" borderId="0" xfId="6" applyFont="1" applyAlignment="1">
      <alignment wrapText="1"/>
    </xf>
    <xf numFmtId="0" fontId="7" fillId="2" borderId="0" xfId="0" applyFont="1" applyFill="1" applyAlignment="1">
      <alignment horizontal="left" vertical="center" wrapText="1"/>
    </xf>
    <xf numFmtId="0" fontId="14" fillId="2" borderId="0" xfId="1" applyFont="1" applyFill="1" applyBorder="1" applyAlignment="1">
      <alignment horizontal="left" vertical="center" wrapText="1"/>
    </xf>
    <xf numFmtId="0" fontId="6" fillId="0" borderId="0" xfId="0" applyFont="1"/>
    <xf numFmtId="164" fontId="1" fillId="2" borderId="0" xfId="0" applyNumberFormat="1" applyFont="1" applyFill="1"/>
    <xf numFmtId="3" fontId="14" fillId="2" borderId="0" xfId="2" applyNumberFormat="1" applyFont="1" applyFill="1" applyBorder="1" applyAlignment="1" applyProtection="1">
      <alignment horizontal="right" vertical="top" wrapText="1" readingOrder="1"/>
      <protection locked="0"/>
    </xf>
    <xf numFmtId="166" fontId="14" fillId="2" borderId="0" xfId="2" applyNumberFormat="1" applyFont="1" applyFill="1" applyBorder="1" applyAlignment="1" applyProtection="1">
      <alignment horizontal="right" vertical="top" wrapText="1" readingOrder="1"/>
      <protection locked="0"/>
    </xf>
    <xf numFmtId="0" fontId="17" fillId="2" borderId="0" xfId="0" applyFont="1" applyFill="1" applyAlignment="1" applyProtection="1">
      <alignment vertical="top" readingOrder="1"/>
      <protection locked="0"/>
    </xf>
    <xf numFmtId="165" fontId="14" fillId="2" borderId="0" xfId="2" applyNumberFormat="1" applyFont="1" applyFill="1" applyBorder="1" applyAlignment="1" applyProtection="1">
      <alignment horizontal="right" vertical="top" wrapText="1" readingOrder="1"/>
      <protection locked="0"/>
    </xf>
    <xf numFmtId="3" fontId="7" fillId="2" borderId="0" xfId="2" applyNumberFormat="1" applyFont="1" applyFill="1" applyBorder="1" applyAlignment="1" applyProtection="1">
      <alignment vertical="center" readingOrder="1"/>
      <protection locked="0"/>
    </xf>
    <xf numFmtId="165" fontId="7" fillId="2" borderId="0" xfId="2" applyNumberFormat="1" applyFont="1" applyFill="1" applyBorder="1" applyAlignment="1" applyProtection="1">
      <alignment vertical="center" readingOrder="1"/>
      <protection locked="0"/>
    </xf>
    <xf numFmtId="165" fontId="6" fillId="0" borderId="0" xfId="0" applyNumberFormat="1" applyFont="1"/>
    <xf numFmtId="165" fontId="7" fillId="2" borderId="0" xfId="0" applyNumberFormat="1" applyFont="1" applyFill="1" applyAlignment="1">
      <alignment horizontal="left" vertical="center" wrapText="1"/>
    </xf>
    <xf numFmtId="0" fontId="9" fillId="2" borderId="0" xfId="0" applyFont="1" applyFill="1"/>
    <xf numFmtId="3" fontId="7" fillId="0" borderId="0" xfId="0" applyNumberFormat="1" applyFont="1"/>
    <xf numFmtId="165" fontId="7" fillId="0" borderId="0" xfId="0" applyNumberFormat="1" applyFont="1"/>
    <xf numFmtId="0" fontId="6" fillId="0" borderId="0" xfId="6" applyFont="1"/>
    <xf numFmtId="0" fontId="20" fillId="0" borderId="0" xfId="5" applyFont="1" applyBorder="1" applyAlignment="1" applyProtection="1">
      <alignment wrapText="1"/>
    </xf>
    <xf numFmtId="0" fontId="20" fillId="0" borderId="0" xfId="4" applyFont="1" applyBorder="1" applyAlignment="1">
      <alignment wrapText="1"/>
    </xf>
    <xf numFmtId="0" fontId="20" fillId="0" borderId="0" xfId="6" applyFont="1" applyAlignment="1">
      <alignment wrapText="1"/>
    </xf>
    <xf numFmtId="0" fontId="19" fillId="0" borderId="0" xfId="6" applyFont="1" applyAlignment="1"/>
    <xf numFmtId="0" fontId="19" fillId="0" borderId="0" xfId="6" applyFont="1" applyAlignment="1">
      <alignment wrapText="1"/>
    </xf>
    <xf numFmtId="0" fontId="5" fillId="2" borderId="0" xfId="1" applyFont="1" applyFill="1" applyBorder="1" applyAlignment="1">
      <alignment vertical="center" wrapText="1"/>
    </xf>
    <xf numFmtId="0" fontId="1" fillId="2" borderId="11" xfId="0" applyNumberFormat="1" applyFont="1" applyFill="1" applyBorder="1"/>
    <xf numFmtId="0" fontId="1" fillId="2" borderId="13" xfId="0" applyNumberFormat="1" applyFont="1" applyFill="1" applyBorder="1"/>
    <xf numFmtId="0" fontId="3" fillId="2" borderId="0" xfId="1" applyFont="1" applyFill="1" applyBorder="1" applyAlignment="1">
      <alignment horizontal="left" vertical="center" wrapText="1"/>
    </xf>
    <xf numFmtId="0" fontId="7" fillId="2" borderId="0" xfId="0" applyFont="1" applyFill="1" applyAlignment="1">
      <alignment horizontal="left" vertical="center" wrapText="1"/>
    </xf>
    <xf numFmtId="0" fontId="5" fillId="2" borderId="0" xfId="1" applyFont="1" applyFill="1" applyBorder="1" applyAlignment="1">
      <alignment horizontal="left" vertical="center" wrapText="1"/>
    </xf>
    <xf numFmtId="0" fontId="1" fillId="3" borderId="12" xfId="0" applyNumberFormat="1" applyFont="1" applyFill="1" applyBorder="1"/>
    <xf numFmtId="0" fontId="1" fillId="3" borderId="0" xfId="0" applyNumberFormat="1" applyFont="1" applyFill="1"/>
    <xf numFmtId="0" fontId="1" fillId="3" borderId="4" xfId="0" applyNumberFormat="1" applyFont="1" applyFill="1" applyBorder="1"/>
    <xf numFmtId="0" fontId="1" fillId="3" borderId="1" xfId="0" applyNumberFormat="1" applyFont="1" applyFill="1" applyBorder="1"/>
    <xf numFmtId="0" fontId="1" fillId="3" borderId="0" xfId="0" applyNumberFormat="1" applyFont="1" applyFill="1" applyBorder="1"/>
    <xf numFmtId="3" fontId="1" fillId="2" borderId="4" xfId="0" applyNumberFormat="1" applyFont="1" applyFill="1" applyBorder="1"/>
    <xf numFmtId="3" fontId="1" fillId="2" borderId="9" xfId="0" applyNumberFormat="1" applyFont="1" applyFill="1" applyBorder="1"/>
    <xf numFmtId="3" fontId="1" fillId="2" borderId="1" xfId="0" applyNumberFormat="1" applyFont="1" applyFill="1" applyBorder="1"/>
    <xf numFmtId="3" fontId="1" fillId="2" borderId="0" xfId="0" applyNumberFormat="1" applyFont="1" applyFill="1"/>
    <xf numFmtId="0" fontId="14" fillId="0" borderId="0" xfId="2" applyFont="1" applyFill="1" applyBorder="1" applyAlignment="1" applyProtection="1">
      <alignment horizontal="left" vertical="top" wrapText="1" readingOrder="1"/>
      <protection locked="0"/>
    </xf>
    <xf numFmtId="3" fontId="14" fillId="0" borderId="0" xfId="2" applyNumberFormat="1" applyFont="1" applyFill="1" applyBorder="1" applyAlignment="1" applyProtection="1">
      <alignment horizontal="right" vertical="top" wrapText="1" readingOrder="1"/>
      <protection locked="0"/>
    </xf>
    <xf numFmtId="165" fontId="14" fillId="0" borderId="0" xfId="2" applyNumberFormat="1" applyFont="1" applyFill="1" applyBorder="1" applyAlignment="1" applyProtection="1">
      <alignment horizontal="right" vertical="top" wrapText="1" readingOrder="1"/>
      <protection locked="0"/>
    </xf>
    <xf numFmtId="3" fontId="1" fillId="2" borderId="7" xfId="0" applyNumberFormat="1" applyFont="1" applyFill="1" applyBorder="1"/>
    <xf numFmtId="3" fontId="1" fillId="2" borderId="0" xfId="0" applyNumberFormat="1" applyFont="1" applyFill="1" applyBorder="1"/>
    <xf numFmtId="0" fontId="1" fillId="0" borderId="0" xfId="0" applyFont="1" applyBorder="1" applyAlignment="1">
      <alignment horizontal="center" vertical="top" wrapText="1"/>
    </xf>
    <xf numFmtId="0" fontId="0" fillId="2" borderId="0" xfId="0" applyFill="1" applyBorder="1"/>
    <xf numFmtId="3" fontId="1" fillId="2" borderId="5" xfId="0" applyNumberFormat="1" applyFont="1" applyFill="1" applyBorder="1"/>
    <xf numFmtId="3" fontId="1" fillId="2" borderId="11" xfId="0" applyNumberFormat="1" applyFont="1" applyFill="1" applyBorder="1"/>
    <xf numFmtId="0" fontId="14" fillId="0" borderId="0" xfId="1" applyFont="1" applyBorder="1" applyAlignment="1">
      <alignment horizontal="left" vertical="center" wrapText="1"/>
    </xf>
    <xf numFmtId="0" fontId="7" fillId="0" borderId="0" xfId="0" applyFont="1"/>
    <xf numFmtId="0" fontId="15" fillId="2" borderId="0" xfId="0" applyFont="1" applyFill="1" applyAlignment="1" applyProtection="1">
      <alignment horizontal="left" vertical="top" wrapText="1" readingOrder="1"/>
      <protection locked="0"/>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18" fillId="2" borderId="0" xfId="2" applyFont="1" applyFill="1" applyBorder="1" applyAlignment="1" applyProtection="1">
      <alignment horizontal="left" vertical="center" wrapText="1" readingOrder="1"/>
      <protection locked="0"/>
    </xf>
    <xf numFmtId="3" fontId="14" fillId="2" borderId="0" xfId="2" applyNumberFormat="1" applyFont="1" applyFill="1" applyBorder="1" applyAlignment="1" applyProtection="1">
      <alignment horizontal="right" vertical="center" wrapText="1" readingOrder="1"/>
      <protection locked="0"/>
    </xf>
    <xf numFmtId="165" fontId="14" fillId="2" borderId="0" xfId="2" applyNumberFormat="1" applyFont="1" applyFill="1" applyBorder="1" applyAlignment="1" applyProtection="1">
      <alignment horizontal="right" vertical="center" wrapText="1" readingOrder="1"/>
      <protection locked="0"/>
    </xf>
    <xf numFmtId="0" fontId="1" fillId="2" borderId="0" xfId="0" applyFont="1" applyFill="1" applyAlignment="1">
      <alignment vertical="center"/>
    </xf>
    <xf numFmtId="0" fontId="7" fillId="2" borderId="0" xfId="0" applyFont="1" applyFill="1" applyBorder="1" applyAlignment="1">
      <alignment horizontal="left" vertical="center" wrapText="1"/>
    </xf>
    <xf numFmtId="165" fontId="7" fillId="2" borderId="0" xfId="0" applyNumberFormat="1" applyFont="1" applyFill="1" applyBorder="1" applyAlignment="1">
      <alignment horizontal="left" vertical="center" wrapText="1"/>
    </xf>
    <xf numFmtId="3" fontId="1" fillId="2" borderId="12" xfId="0" applyNumberFormat="1" applyFont="1" applyFill="1" applyBorder="1"/>
    <xf numFmtId="0" fontId="15" fillId="2" borderId="0" xfId="0" applyFont="1" applyFill="1" applyAlignment="1" applyProtection="1">
      <alignment vertical="top" wrapText="1" readingOrder="1"/>
      <protection locked="0"/>
    </xf>
    <xf numFmtId="0" fontId="28" fillId="2" borderId="0" xfId="0" applyNumberFormat="1" applyFont="1" applyFill="1" applyBorder="1"/>
    <xf numFmtId="0" fontId="27" fillId="2" borderId="0" xfId="0" applyFont="1" applyFill="1"/>
    <xf numFmtId="0" fontId="1" fillId="0" borderId="2" xfId="0" applyFont="1" applyFill="1" applyBorder="1" applyAlignment="1">
      <alignment horizontal="center" vertical="top" wrapText="1"/>
    </xf>
    <xf numFmtId="0" fontId="3" fillId="2" borderId="0" xfId="1" applyFont="1" applyFill="1" applyBorder="1" applyAlignment="1">
      <alignment horizontal="center" vertical="center"/>
    </xf>
    <xf numFmtId="0" fontId="3" fillId="0" borderId="0" xfId="1" applyFont="1" applyFill="1" applyBorder="1" applyAlignment="1">
      <alignment horizontal="center" vertical="center"/>
    </xf>
    <xf numFmtId="0" fontId="1" fillId="3" borderId="0" xfId="0" applyNumberFormat="1" applyFont="1" applyFill="1" applyAlignment="1">
      <alignment horizontal="center"/>
    </xf>
    <xf numFmtId="0" fontId="1" fillId="2" borderId="0" xfId="0" applyNumberFormat="1" applyFont="1" applyFill="1" applyAlignment="1">
      <alignment horizontal="center"/>
    </xf>
    <xf numFmtId="3" fontId="7" fillId="2" borderId="0" xfId="0" applyNumberFormat="1" applyFont="1" applyFill="1" applyAlignment="1">
      <alignment horizontal="center"/>
    </xf>
    <xf numFmtId="3" fontId="7" fillId="0" borderId="0" xfId="0" applyNumberFormat="1" applyFont="1" applyFill="1" applyAlignment="1">
      <alignment horizontal="center"/>
    </xf>
    <xf numFmtId="0" fontId="0" fillId="2" borderId="0" xfId="0" applyFill="1" applyAlignment="1">
      <alignment horizontal="center"/>
    </xf>
    <xf numFmtId="0" fontId="0" fillId="0" borderId="0" xfId="0" applyFill="1" applyAlignment="1">
      <alignment horizontal="center"/>
    </xf>
    <xf numFmtId="0" fontId="7" fillId="2" borderId="0" xfId="1" applyFont="1" applyFill="1" applyBorder="1" applyAlignment="1">
      <alignment vertical="center" wrapText="1"/>
    </xf>
    <xf numFmtId="3" fontId="1" fillId="2" borderId="13" xfId="0" applyNumberFormat="1" applyFont="1" applyFill="1" applyBorder="1" applyAlignment="1">
      <alignment horizontal="center"/>
    </xf>
    <xf numFmtId="0" fontId="7" fillId="0" borderId="0" xfId="0" applyFont="1" applyAlignment="1">
      <alignment horizontal="center"/>
    </xf>
    <xf numFmtId="0" fontId="0" fillId="0" borderId="0" xfId="0" applyAlignment="1">
      <alignment horizontal="center"/>
    </xf>
    <xf numFmtId="3" fontId="1" fillId="2" borderId="18" xfId="0" applyNumberFormat="1" applyFont="1" applyFill="1" applyBorder="1" applyAlignment="1">
      <alignment horizontal="right"/>
    </xf>
    <xf numFmtId="3" fontId="1" fillId="2" borderId="15" xfId="0" applyNumberFormat="1" applyFont="1" applyFill="1" applyBorder="1" applyAlignment="1">
      <alignment horizontal="right"/>
    </xf>
    <xf numFmtId="3" fontId="1" fillId="2" borderId="19" xfId="0" applyNumberFormat="1" applyFont="1" applyFill="1" applyBorder="1" applyAlignment="1">
      <alignment horizontal="right"/>
    </xf>
    <xf numFmtId="166" fontId="1" fillId="2" borderId="16" xfId="0" applyNumberFormat="1" applyFont="1" applyFill="1" applyBorder="1" applyAlignment="1">
      <alignment horizontal="left"/>
    </xf>
    <xf numFmtId="166" fontId="1" fillId="2" borderId="20" xfId="0" applyNumberFormat="1" applyFont="1" applyFill="1" applyBorder="1" applyAlignment="1">
      <alignment horizontal="left"/>
    </xf>
    <xf numFmtId="0" fontId="1" fillId="0" borderId="2" xfId="0" applyFont="1" applyBorder="1" applyAlignment="1">
      <alignment horizontal="left" vertical="center" wrapText="1"/>
    </xf>
    <xf numFmtId="0" fontId="0" fillId="0" borderId="0" xfId="0" applyAlignment="1">
      <alignment horizontal="left" vertical="center"/>
    </xf>
    <xf numFmtId="0" fontId="12" fillId="0" borderId="0" xfId="0" applyFont="1" applyFill="1" applyAlignment="1">
      <alignment vertical="center" wrapText="1"/>
    </xf>
    <xf numFmtId="0" fontId="30" fillId="2" borderId="0" xfId="0" applyFont="1" applyFill="1"/>
    <xf numFmtId="0" fontId="30" fillId="2" borderId="0" xfId="0" applyFont="1" applyFill="1" applyAlignment="1">
      <alignment horizontal="left"/>
    </xf>
    <xf numFmtId="10" fontId="30" fillId="2" borderId="0" xfId="0" applyNumberFormat="1" applyFont="1" applyFill="1"/>
    <xf numFmtId="0" fontId="5" fillId="2" borderId="0" xfId="0" applyFont="1" applyFill="1" applyAlignment="1">
      <alignment horizontal="left" vertical="center" wrapText="1"/>
    </xf>
    <xf numFmtId="3" fontId="1" fillId="4" borderId="1" xfId="0" applyNumberFormat="1" applyFont="1" applyFill="1" applyBorder="1"/>
    <xf numFmtId="3" fontId="0" fillId="2" borderId="0" xfId="0" applyNumberFormat="1" applyFill="1"/>
    <xf numFmtId="0" fontId="1" fillId="0" borderId="1" xfId="0" applyNumberFormat="1" applyFont="1" applyFill="1" applyBorder="1"/>
    <xf numFmtId="3" fontId="1" fillId="0" borderId="0" xfId="0" applyNumberFormat="1" applyFont="1" applyFill="1"/>
    <xf numFmtId="3" fontId="1" fillId="0" borderId="1" xfId="0" applyNumberFormat="1" applyFont="1" applyFill="1" applyBorder="1"/>
    <xf numFmtId="0" fontId="1" fillId="2" borderId="0" xfId="0" applyNumberFormat="1" applyFont="1" applyFill="1" applyBorder="1" applyAlignment="1">
      <alignment horizontal="left"/>
    </xf>
    <xf numFmtId="3" fontId="14" fillId="2" borderId="0" xfId="2" applyNumberFormat="1" applyFont="1" applyFill="1" applyBorder="1" applyAlignment="1" applyProtection="1">
      <alignment horizontal="left" vertical="top" wrapText="1" readingOrder="1"/>
      <protection locked="0"/>
    </xf>
    <xf numFmtId="3" fontId="14" fillId="0" borderId="0" xfId="2" applyNumberFormat="1" applyFont="1" applyFill="1" applyBorder="1" applyAlignment="1" applyProtection="1">
      <alignment horizontal="left" vertical="top" wrapText="1" readingOrder="1"/>
      <protection locked="0"/>
    </xf>
    <xf numFmtId="0" fontId="1" fillId="2" borderId="2" xfId="0" applyNumberFormat="1" applyFont="1" applyFill="1" applyBorder="1" applyAlignment="1">
      <alignment horizontal="left"/>
    </xf>
    <xf numFmtId="0" fontId="1" fillId="2" borderId="0" xfId="0" applyNumberFormat="1" applyFont="1" applyFill="1" applyAlignment="1">
      <alignment horizontal="left"/>
    </xf>
    <xf numFmtId="3" fontId="7" fillId="0" borderId="0" xfId="0" applyNumberFormat="1" applyFont="1" applyAlignment="1">
      <alignment horizontal="left"/>
    </xf>
    <xf numFmtId="3" fontId="6" fillId="0" borderId="0" xfId="0" applyNumberFormat="1" applyFont="1" applyAlignment="1">
      <alignment horizontal="left"/>
    </xf>
    <xf numFmtId="0" fontId="15" fillId="0" borderId="0" xfId="4" applyFont="1" applyFill="1" applyAlignment="1"/>
    <xf numFmtId="0" fontId="15" fillId="0" borderId="0" xfId="4" applyFont="1" applyBorder="1" applyAlignment="1">
      <alignment wrapText="1"/>
    </xf>
    <xf numFmtId="0" fontId="31" fillId="0" borderId="0" xfId="4" applyFont="1" applyBorder="1" applyAlignment="1">
      <alignment wrapText="1"/>
    </xf>
    <xf numFmtId="3" fontId="1" fillId="4" borderId="15" xfId="0" applyNumberFormat="1" applyFont="1" applyFill="1" applyBorder="1" applyAlignment="1">
      <alignment horizontal="right"/>
    </xf>
    <xf numFmtId="0" fontId="0" fillId="0" borderId="0" xfId="0" applyAlignment="1">
      <alignment horizontal="left"/>
    </xf>
    <xf numFmtId="0" fontId="0" fillId="0" borderId="0" xfId="0" applyNumberFormat="1"/>
    <xf numFmtId="0" fontId="27" fillId="0" borderId="0" xfId="0" applyFont="1" applyAlignment="1">
      <alignment vertical="top"/>
    </xf>
    <xf numFmtId="0" fontId="3" fillId="2" borderId="0" xfId="1" applyFont="1" applyFill="1" applyBorder="1" applyAlignment="1">
      <alignment horizontal="left" vertical="center" wrapText="1"/>
    </xf>
    <xf numFmtId="0" fontId="7" fillId="0" borderId="0" xfId="1" applyFont="1" applyBorder="1" applyAlignment="1">
      <alignment horizontal="left" vertical="center" wrapText="1"/>
    </xf>
    <xf numFmtId="3" fontId="1" fillId="5" borderId="1" xfId="0" applyNumberFormat="1" applyFont="1" applyFill="1" applyBorder="1"/>
    <xf numFmtId="3" fontId="1" fillId="5" borderId="0" xfId="0" applyNumberFormat="1" applyFont="1" applyFill="1"/>
    <xf numFmtId="0" fontId="1" fillId="0" borderId="0" xfId="0" applyNumberFormat="1" applyFont="1" applyFill="1"/>
    <xf numFmtId="166" fontId="1" fillId="2" borderId="10" xfId="0" applyNumberFormat="1" applyFont="1" applyFill="1" applyBorder="1" applyAlignment="1">
      <alignment horizontal="left"/>
    </xf>
    <xf numFmtId="166" fontId="1" fillId="2" borderId="2" xfId="0" applyNumberFormat="1" applyFont="1" applyFill="1" applyBorder="1" applyAlignment="1">
      <alignment horizontal="left"/>
    </xf>
    <xf numFmtId="166" fontId="1" fillId="2" borderId="0" xfId="0" applyNumberFormat="1" applyFont="1" applyFill="1" applyAlignment="1">
      <alignment horizontal="left"/>
    </xf>
    <xf numFmtId="166" fontId="1" fillId="0" borderId="0" xfId="0" applyNumberFormat="1" applyFont="1" applyFill="1" applyAlignment="1">
      <alignment horizontal="left"/>
    </xf>
    <xf numFmtId="166" fontId="1" fillId="0" borderId="2" xfId="0" applyNumberFormat="1" applyFont="1" applyFill="1" applyBorder="1" applyAlignment="1">
      <alignment horizontal="left"/>
    </xf>
    <xf numFmtId="0" fontId="28" fillId="0" borderId="0" xfId="0" applyFont="1"/>
    <xf numFmtId="0" fontId="1" fillId="0" borderId="0" xfId="0" applyNumberFormat="1" applyFont="1" applyFill="1" applyBorder="1"/>
    <xf numFmtId="0" fontId="32" fillId="6" borderId="0" xfId="0" applyNumberFormat="1" applyFont="1" applyFill="1"/>
    <xf numFmtId="0" fontId="1" fillId="6" borderId="21" xfId="0" applyNumberFormat="1" applyFont="1" applyFill="1" applyBorder="1"/>
    <xf numFmtId="166" fontId="1" fillId="0" borderId="0" xfId="0" applyNumberFormat="1" applyFont="1" applyFill="1" applyBorder="1" applyAlignment="1">
      <alignment horizontal="left"/>
    </xf>
    <xf numFmtId="0" fontId="1" fillId="5" borderId="1" xfId="0" applyNumberFormat="1" applyFont="1" applyFill="1" applyBorder="1"/>
    <xf numFmtId="166" fontId="1" fillId="5" borderId="2" xfId="0" applyNumberFormat="1" applyFont="1" applyFill="1" applyBorder="1" applyAlignment="1">
      <alignment horizontal="left"/>
    </xf>
    <xf numFmtId="0" fontId="32" fillId="6" borderId="21" xfId="0" applyNumberFormat="1" applyFont="1" applyFill="1" applyBorder="1"/>
    <xf numFmtId="3" fontId="32" fillId="6" borderId="21" xfId="0" applyNumberFormat="1" applyFont="1" applyFill="1" applyBorder="1"/>
    <xf numFmtId="3" fontId="32" fillId="3" borderId="0" xfId="0" applyNumberFormat="1" applyFont="1" applyFill="1"/>
    <xf numFmtId="166" fontId="32" fillId="3" borderId="0" xfId="0" applyNumberFormat="1" applyFont="1" applyFill="1" applyAlignment="1">
      <alignment horizontal="left"/>
    </xf>
    <xf numFmtId="0" fontId="1" fillId="5" borderId="2" xfId="0" applyNumberFormat="1" applyFont="1" applyFill="1" applyBorder="1" applyAlignment="1">
      <alignment horizontal="left"/>
    </xf>
    <xf numFmtId="166" fontId="1" fillId="2" borderId="3" xfId="0" applyNumberFormat="1" applyFont="1" applyFill="1" applyBorder="1" applyAlignment="1">
      <alignment horizontal="left"/>
    </xf>
    <xf numFmtId="166" fontId="1" fillId="5" borderId="0" xfId="0" applyNumberFormat="1" applyFont="1" applyFill="1" applyAlignment="1">
      <alignment horizontal="left"/>
    </xf>
    <xf numFmtId="0" fontId="32" fillId="3" borderId="0" xfId="0" applyNumberFormat="1" applyFont="1" applyFill="1"/>
    <xf numFmtId="0" fontId="18" fillId="2" borderId="0" xfId="2" applyFont="1" applyFill="1" applyBorder="1" applyAlignment="1" applyProtection="1">
      <alignment horizontal="left" vertical="top" wrapText="1" readingOrder="1"/>
      <protection locked="0"/>
    </xf>
    <xf numFmtId="0" fontId="12" fillId="0" borderId="0" xfId="4" applyFont="1" applyFill="1" applyAlignment="1">
      <alignment wrapText="1"/>
    </xf>
    <xf numFmtId="0" fontId="12" fillId="0" borderId="0" xfId="5" applyFont="1" applyFill="1" applyAlignment="1" applyProtection="1">
      <alignment vertical="top" wrapText="1" readingOrder="1"/>
      <protection locked="0"/>
    </xf>
    <xf numFmtId="0" fontId="12" fillId="0" borderId="0" xfId="5" applyFont="1" applyFill="1" applyAlignment="1" applyProtection="1"/>
    <xf numFmtId="3" fontId="32" fillId="0" borderId="1" xfId="0" applyNumberFormat="1" applyFont="1" applyFill="1" applyBorder="1"/>
    <xf numFmtId="166" fontId="32" fillId="0" borderId="0" xfId="0" applyNumberFormat="1" applyFont="1" applyFill="1" applyBorder="1" applyAlignment="1">
      <alignment horizontal="left"/>
    </xf>
    <xf numFmtId="3" fontId="32" fillId="3" borderId="9" xfId="0" applyNumberFormat="1" applyFont="1" applyFill="1" applyBorder="1"/>
    <xf numFmtId="166" fontId="32" fillId="3" borderId="6" xfId="0" applyNumberFormat="1" applyFont="1" applyFill="1" applyBorder="1" applyAlignment="1">
      <alignment horizontal="left"/>
    </xf>
    <xf numFmtId="3" fontId="32" fillId="3" borderId="1" xfId="0" applyNumberFormat="1" applyFont="1" applyFill="1" applyBorder="1"/>
    <xf numFmtId="166" fontId="32" fillId="3" borderId="0" xfId="0" applyNumberFormat="1" applyFont="1" applyFill="1" applyBorder="1" applyAlignment="1">
      <alignment horizontal="left"/>
    </xf>
    <xf numFmtId="3" fontId="32" fillId="2" borderId="1" xfId="0" applyNumberFormat="1" applyFont="1" applyFill="1" applyBorder="1"/>
    <xf numFmtId="166" fontId="32" fillId="2" borderId="2" xfId="0" applyNumberFormat="1" applyFont="1" applyFill="1" applyBorder="1" applyAlignment="1">
      <alignment horizontal="left"/>
    </xf>
    <xf numFmtId="3" fontId="1" fillId="4" borderId="0" xfId="0" applyNumberFormat="1" applyFont="1" applyFill="1"/>
    <xf numFmtId="166" fontId="1" fillId="4" borderId="0" xfId="0" applyNumberFormat="1" applyFont="1" applyFill="1" applyAlignment="1">
      <alignment horizontal="left"/>
    </xf>
    <xf numFmtId="166" fontId="1" fillId="4" borderId="2" xfId="0" applyNumberFormat="1" applyFont="1" applyFill="1" applyBorder="1" applyAlignment="1">
      <alignment horizontal="left"/>
    </xf>
    <xf numFmtId="0" fontId="1" fillId="4" borderId="1" xfId="0" applyNumberFormat="1" applyFont="1" applyFill="1" applyBorder="1"/>
    <xf numFmtId="166" fontId="32" fillId="3" borderId="2" xfId="0" applyNumberFormat="1" applyFont="1" applyFill="1" applyBorder="1" applyAlignment="1">
      <alignment horizontal="left"/>
    </xf>
    <xf numFmtId="166" fontId="32" fillId="0" borderId="1" xfId="0" applyNumberFormat="1" applyFont="1" applyFill="1" applyBorder="1" applyAlignment="1">
      <alignment horizontal="left"/>
    </xf>
    <xf numFmtId="166" fontId="1" fillId="0" borderId="1" xfId="0" applyNumberFormat="1" applyFont="1" applyFill="1" applyBorder="1" applyAlignment="1">
      <alignment horizontal="left"/>
    </xf>
    <xf numFmtId="166" fontId="1" fillId="2" borderId="1" xfId="0" applyNumberFormat="1" applyFont="1" applyFill="1" applyBorder="1" applyAlignment="1">
      <alignment horizontal="left"/>
    </xf>
    <xf numFmtId="166" fontId="1" fillId="4" borderId="0" xfId="0" applyNumberFormat="1" applyFont="1" applyFill="1" applyBorder="1" applyAlignment="1">
      <alignment horizontal="left"/>
    </xf>
    <xf numFmtId="166" fontId="1" fillId="2" borderId="8" xfId="0" applyNumberFormat="1" applyFont="1" applyFill="1" applyBorder="1" applyAlignment="1">
      <alignment horizontal="left"/>
    </xf>
    <xf numFmtId="166" fontId="1" fillId="2" borderId="0" xfId="0" applyNumberFormat="1" applyFont="1" applyFill="1" applyBorder="1" applyAlignment="1">
      <alignment horizontal="left"/>
    </xf>
    <xf numFmtId="3" fontId="1" fillId="4" borderId="5" xfId="0" applyNumberFormat="1" applyFont="1" applyFill="1" applyBorder="1"/>
    <xf numFmtId="3" fontId="1" fillId="0" borderId="22" xfId="0" applyNumberFormat="1" applyFont="1" applyFill="1" applyBorder="1"/>
    <xf numFmtId="166" fontId="1" fillId="2" borderId="14" xfId="0" applyNumberFormat="1" applyFont="1" applyFill="1" applyBorder="1" applyAlignment="1">
      <alignment horizontal="left"/>
    </xf>
    <xf numFmtId="166" fontId="1" fillId="0" borderId="23" xfId="0" applyNumberFormat="1" applyFont="1" applyFill="1" applyBorder="1" applyAlignment="1">
      <alignment horizontal="left"/>
    </xf>
    <xf numFmtId="166" fontId="1" fillId="4" borderId="14" xfId="0" applyNumberFormat="1" applyFont="1" applyFill="1" applyBorder="1" applyAlignment="1">
      <alignment horizontal="left"/>
    </xf>
    <xf numFmtId="3" fontId="32" fillId="2" borderId="5" xfId="0" applyNumberFormat="1" applyFont="1" applyFill="1" applyBorder="1"/>
    <xf numFmtId="166" fontId="32" fillId="2" borderId="14" xfId="0" applyNumberFormat="1" applyFont="1" applyFill="1" applyBorder="1" applyAlignment="1">
      <alignment horizontal="left"/>
    </xf>
    <xf numFmtId="166" fontId="32" fillId="3" borderId="10" xfId="0" applyNumberFormat="1" applyFont="1" applyFill="1" applyBorder="1" applyAlignment="1">
      <alignment horizontal="left"/>
    </xf>
    <xf numFmtId="3" fontId="32" fillId="3" borderId="5" xfId="0" applyNumberFormat="1" applyFont="1" applyFill="1" applyBorder="1"/>
    <xf numFmtId="166" fontId="32" fillId="3" borderId="14" xfId="0" applyNumberFormat="1" applyFont="1" applyFill="1" applyBorder="1" applyAlignment="1">
      <alignment horizontal="left"/>
    </xf>
    <xf numFmtId="3" fontId="1" fillId="2" borderId="12" xfId="0" applyNumberFormat="1" applyFont="1" applyFill="1" applyBorder="1" applyAlignment="1">
      <alignment horizontal="right"/>
    </xf>
    <xf numFmtId="3" fontId="1" fillId="2" borderId="11" xfId="0" applyNumberFormat="1" applyFont="1" applyFill="1" applyBorder="1" applyAlignment="1">
      <alignment horizontal="right"/>
    </xf>
    <xf numFmtId="3" fontId="1" fillId="4" borderId="12" xfId="0" applyNumberFormat="1" applyFont="1" applyFill="1" applyBorder="1"/>
    <xf numFmtId="0" fontId="1" fillId="4" borderId="11" xfId="0" applyNumberFormat="1" applyFont="1" applyFill="1" applyBorder="1"/>
    <xf numFmtId="166" fontId="1" fillId="4" borderId="16" xfId="0" applyNumberFormat="1" applyFont="1" applyFill="1" applyBorder="1" applyAlignment="1">
      <alignment horizontal="left"/>
    </xf>
    <xf numFmtId="0" fontId="1" fillId="2" borderId="11" xfId="0" applyNumberFormat="1" applyFont="1" applyFill="1" applyBorder="1" applyAlignment="1">
      <alignment horizontal="right"/>
    </xf>
    <xf numFmtId="0" fontId="12" fillId="0" borderId="0" xfId="4" applyFont="1" applyAlignment="1">
      <alignment wrapText="1"/>
    </xf>
    <xf numFmtId="3" fontId="1" fillId="2" borderId="1" xfId="0" applyNumberFormat="1" applyFont="1" applyFill="1" applyBorder="1" applyAlignment="1">
      <alignment horizontal="right"/>
    </xf>
    <xf numFmtId="3" fontId="1" fillId="0" borderId="0" xfId="0" applyNumberFormat="1" applyFont="1" applyFill="1" applyBorder="1"/>
    <xf numFmtId="3" fontId="1" fillId="4" borderId="0" xfId="0" applyNumberFormat="1" applyFont="1" applyFill="1" applyBorder="1"/>
    <xf numFmtId="3" fontId="32" fillId="3" borderId="1" xfId="0" applyNumberFormat="1" applyFont="1" applyFill="1" applyBorder="1" applyAlignment="1">
      <alignment horizontal="right"/>
    </xf>
    <xf numFmtId="3" fontId="32" fillId="0" borderId="17" xfId="0" applyNumberFormat="1" applyFont="1" applyFill="1" applyBorder="1" applyAlignment="1">
      <alignment horizontal="right"/>
    </xf>
    <xf numFmtId="3" fontId="1" fillId="0" borderId="17" xfId="0" applyNumberFormat="1" applyFont="1" applyFill="1" applyBorder="1" applyAlignment="1">
      <alignment horizontal="right"/>
    </xf>
    <xf numFmtId="3" fontId="1" fillId="2" borderId="17" xfId="0" applyNumberFormat="1" applyFont="1" applyFill="1" applyBorder="1" applyAlignment="1">
      <alignment horizontal="right"/>
    </xf>
    <xf numFmtId="0" fontId="27" fillId="0" borderId="0" xfId="0" applyFont="1" applyFill="1"/>
    <xf numFmtId="0" fontId="0" fillId="0" borderId="0" xfId="0" applyFill="1"/>
    <xf numFmtId="0" fontId="15" fillId="2" borderId="0" xfId="0" applyFont="1" applyFill="1" applyAlignment="1" applyProtection="1">
      <alignment horizontal="left" vertical="top" wrapText="1" readingOrder="1"/>
      <protection locked="0"/>
    </xf>
    <xf numFmtId="0" fontId="5" fillId="2" borderId="0" xfId="0" applyFont="1" applyFill="1" applyAlignment="1">
      <alignment horizontal="left" vertical="center" wrapText="1"/>
    </xf>
    <xf numFmtId="0" fontId="6" fillId="0" borderId="0" xfId="2" applyFont="1" applyFill="1" applyBorder="1"/>
    <xf numFmtId="0" fontId="33" fillId="2" borderId="0" xfId="0" applyFont="1" applyFill="1" applyAlignment="1" applyProtection="1">
      <alignment horizontal="left" vertical="top" wrapText="1" readingOrder="1"/>
      <protection locked="0"/>
    </xf>
    <xf numFmtId="0" fontId="6" fillId="0" borderId="0" xfId="2" applyFont="1" applyAlignment="1">
      <alignment vertical="center"/>
    </xf>
    <xf numFmtId="0" fontId="6" fillId="0" borderId="0" xfId="2" applyFont="1"/>
    <xf numFmtId="0" fontId="34" fillId="0" borderId="0" xfId="2" applyFont="1" applyAlignment="1">
      <alignment horizontal="left" vertical="center" wrapText="1"/>
    </xf>
    <xf numFmtId="3" fontId="32" fillId="3" borderId="0" xfId="0" applyNumberFormat="1" applyFont="1" applyFill="1" applyBorder="1"/>
    <xf numFmtId="0" fontId="5" fillId="2" borderId="0" xfId="0" applyFont="1" applyFill="1" applyAlignment="1">
      <alignment horizontal="left" vertical="center" wrapText="1"/>
    </xf>
    <xf numFmtId="0" fontId="15" fillId="2" borderId="0" xfId="0" applyFont="1" applyFill="1" applyAlignment="1" applyProtection="1">
      <alignment horizontal="left" vertical="top" wrapText="1" readingOrder="1"/>
      <protection locked="0"/>
    </xf>
    <xf numFmtId="0" fontId="3" fillId="2" borderId="0" xfId="1" applyFont="1" applyFill="1" applyBorder="1" applyAlignment="1">
      <alignment horizontal="left" vertical="center" wrapText="1"/>
    </xf>
    <xf numFmtId="0" fontId="27" fillId="0" borderId="0" xfId="0" applyFont="1"/>
    <xf numFmtId="0" fontId="3" fillId="0" borderId="0" xfId="1" applyFont="1" applyBorder="1" applyAlignment="1">
      <alignment horizontal="left" vertical="center" wrapText="1"/>
    </xf>
    <xf numFmtId="0" fontId="7" fillId="2" borderId="0" xfId="2" applyFont="1" applyFill="1" applyBorder="1" applyAlignment="1" applyProtection="1">
      <alignment horizontal="left" vertical="center" wrapText="1" readingOrder="1"/>
      <protection locked="0"/>
    </xf>
    <xf numFmtId="0" fontId="7" fillId="2" borderId="0" xfId="5" quotePrefix="1" applyFont="1" applyFill="1" applyBorder="1" applyAlignment="1" applyProtection="1">
      <alignment horizontal="left" vertical="center" wrapText="1" readingOrder="1"/>
      <protection locked="0"/>
    </xf>
    <xf numFmtId="0" fontId="27" fillId="0" borderId="0" xfId="0" applyFont="1" applyBorder="1" applyAlignment="1">
      <alignment wrapText="1"/>
    </xf>
    <xf numFmtId="0" fontId="27" fillId="0" borderId="0" xfId="0" applyFont="1" applyBorder="1" applyAlignment="1">
      <alignment vertical="center" wrapText="1"/>
    </xf>
    <xf numFmtId="0" fontId="7" fillId="2" borderId="0" xfId="0" applyFont="1" applyFill="1" applyBorder="1" applyAlignment="1">
      <alignment horizontal="left" vertical="center" wrapText="1"/>
    </xf>
    <xf numFmtId="0" fontId="27" fillId="0" borderId="0" xfId="0" applyFont="1" applyAlignment="1">
      <alignment vertical="center" wrapText="1"/>
    </xf>
    <xf numFmtId="0" fontId="27" fillId="0" borderId="0" xfId="0" applyFont="1" applyAlignment="1">
      <alignment vertical="center"/>
    </xf>
    <xf numFmtId="0" fontId="27" fillId="0" borderId="0" xfId="0" applyFont="1" applyAlignment="1">
      <alignment vertical="top"/>
    </xf>
    <xf numFmtId="0" fontId="7" fillId="0" borderId="0" xfId="1" applyFont="1" applyBorder="1" applyAlignment="1">
      <alignment horizontal="left" vertical="center" wrapText="1"/>
    </xf>
    <xf numFmtId="0" fontId="16" fillId="2" borderId="0" xfId="0" applyFont="1" applyFill="1"/>
    <xf numFmtId="0" fontId="7" fillId="2" borderId="0" xfId="1" applyFont="1" applyFill="1" applyBorder="1" applyAlignment="1">
      <alignment horizontal="left" vertical="center" wrapText="1"/>
    </xf>
    <xf numFmtId="0" fontId="7" fillId="2" borderId="0" xfId="1" applyFont="1" applyFill="1" applyBorder="1" applyAlignment="1">
      <alignment horizontal="left" vertical="top" wrapText="1"/>
    </xf>
    <xf numFmtId="0" fontId="5" fillId="2" borderId="0" xfId="1" applyFont="1" applyFill="1" applyBorder="1" applyAlignment="1">
      <alignment horizontal="left" vertical="center" wrapText="1"/>
    </xf>
    <xf numFmtId="0" fontId="15" fillId="0" borderId="0" xfId="0" applyFont="1" applyFill="1" applyAlignment="1">
      <alignment vertical="top" wrapText="1"/>
    </xf>
  </cellXfs>
  <cellStyles count="131">
    <cellStyle name="Currency 2" xfId="119"/>
    <cellStyle name="Currency 3" xfId="118"/>
    <cellStyle name="Hyperlink" xfId="5" builtinId="8"/>
    <cellStyle name="Hyperlink 2" xfId="15"/>
    <cellStyle name="Hyperlink 2 2" xfId="16"/>
    <cellStyle name="Normal" xfId="0" builtinId="0"/>
    <cellStyle name="Normal 10" xfId="10"/>
    <cellStyle name="Normal 10 11" xfId="114"/>
    <cellStyle name="Normal 10 2" xfId="17"/>
    <cellStyle name="Normal 10 2 2" xfId="18"/>
    <cellStyle name="Normal 10 2 2 2" xfId="19"/>
    <cellStyle name="Normal 10 2 2 3" xfId="111"/>
    <cellStyle name="Normal 10 2 3" xfId="20"/>
    <cellStyle name="Normal 10 2 4" xfId="21"/>
    <cellStyle name="Normal 10 2 5" xfId="22"/>
    <cellStyle name="Normal 10 2 6" xfId="93"/>
    <cellStyle name="Normal 10 3" xfId="23"/>
    <cellStyle name="Normal 10 3 2" xfId="24"/>
    <cellStyle name="Normal 10 4" xfId="25"/>
    <cellStyle name="Normal 10 5" xfId="26"/>
    <cellStyle name="Normal 10 6" xfId="27"/>
    <cellStyle name="Normal 10 7" xfId="12"/>
    <cellStyle name="Normal 10 9" xfId="113"/>
    <cellStyle name="Normal 11" xfId="6"/>
    <cellStyle name="Normal 11 2" xfId="28"/>
    <cellStyle name="Normal 11 3" xfId="29"/>
    <cellStyle name="Normal 11 4" xfId="30"/>
    <cellStyle name="Normal 12" xfId="31"/>
    <cellStyle name="Normal 12 2" xfId="32"/>
    <cellStyle name="Normal 12 3" xfId="33"/>
    <cellStyle name="Normal 12 4" xfId="94"/>
    <cellStyle name="Normal 13" xfId="34"/>
    <cellStyle name="Normal 13 2" xfId="13"/>
    <cellStyle name="Normal 13 2 2" xfId="100"/>
    <cellStyle name="Normal 13 2 2 2" xfId="117"/>
    <cellStyle name="Normal 13 2 3" xfId="101"/>
    <cellStyle name="Normal 13 2 4" xfId="35"/>
    <cellStyle name="Normal 13 3" xfId="104"/>
    <cellStyle name="Normal 14" xfId="36"/>
    <cellStyle name="Normal 14 2" xfId="102"/>
    <cellStyle name="Normal 15" xfId="37"/>
    <cellStyle name="Normal 16" xfId="92"/>
    <cellStyle name="Normal 16 2" xfId="109"/>
    <cellStyle name="Normal 16 2 2" xfId="123"/>
    <cellStyle name="Normal 16 2 2 2" xfId="124"/>
    <cellStyle name="Normal 16 2 2 3" xfId="127"/>
    <cellStyle name="Normal 16 2 4" xfId="125"/>
    <cellStyle name="Normal 16 3" xfId="11"/>
    <cellStyle name="Normal 16 4" xfId="116"/>
    <cellStyle name="Normal 16 5" xfId="121"/>
    <cellStyle name="Normal 17" xfId="95"/>
    <cellStyle name="Normal 18" xfId="7"/>
    <cellStyle name="Normal 19" xfId="107"/>
    <cellStyle name="Normal 2" xfId="3"/>
    <cellStyle name="Normal 2 2" xfId="2"/>
    <cellStyle name="Normal 2 2 2" xfId="38"/>
    <cellStyle name="Normal 2 2 2 2" xfId="39"/>
    <cellStyle name="Normal 2 2 3" xfId="40"/>
    <cellStyle name="Normal 2 3" xfId="4"/>
    <cellStyle name="Normal 2 3 2" xfId="42"/>
    <cellStyle name="Normal 2 3 2 2" xfId="43"/>
    <cellStyle name="Normal 2 3 2 2 2" xfId="44"/>
    <cellStyle name="Normal 2 3 2 3" xfId="45"/>
    <cellStyle name="Normal 2 3 2 4" xfId="46"/>
    <cellStyle name="Normal 2 3 2 5" xfId="47"/>
    <cellStyle name="Normal 2 3 2 6" xfId="96"/>
    <cellStyle name="Normal 2 3 3" xfId="48"/>
    <cellStyle name="Normal 2 3 3 2" xfId="49"/>
    <cellStyle name="Normal 2 3 4" xfId="50"/>
    <cellStyle name="Normal 2 3 5" xfId="51"/>
    <cellStyle name="Normal 2 3 6" xfId="52"/>
    <cellStyle name="Normal 2 3 7" xfId="97"/>
    <cellStyle name="Normal 2 3 8" xfId="41"/>
    <cellStyle name="Normal 2 4" xfId="53"/>
    <cellStyle name="Normal 2 4 2" xfId="54"/>
    <cellStyle name="Normal 2 4 2 2" xfId="55"/>
    <cellStyle name="Normal 2 4 3" xfId="56"/>
    <cellStyle name="Normal 2 4 4" xfId="57"/>
    <cellStyle name="Normal 2 4 5" xfId="58"/>
    <cellStyle name="Normal 2 4 6" xfId="98"/>
    <cellStyle name="Normal 2 5" xfId="59"/>
    <cellStyle name="Normal 2 5 2" xfId="60"/>
    <cellStyle name="Normal 2 6" xfId="61"/>
    <cellStyle name="Normal 2 7" xfId="62"/>
    <cellStyle name="Normal 2 8" xfId="63"/>
    <cellStyle name="Normal 2 9" xfId="120"/>
    <cellStyle name="Normal 20" xfId="108"/>
    <cellStyle name="Normal 20 2" xfId="122"/>
    <cellStyle name="Normal 20 4" xfId="128"/>
    <cellStyle name="Normal 21" xfId="110"/>
    <cellStyle name="Normal 22" xfId="115"/>
    <cellStyle name="Normal 23" xfId="8"/>
    <cellStyle name="Normal 24" xfId="14"/>
    <cellStyle name="Normal 24 2" xfId="126"/>
    <cellStyle name="Normal 24 3" xfId="129"/>
    <cellStyle name="Normal 25" xfId="130"/>
    <cellStyle name="Normal 3" xfId="9"/>
    <cellStyle name="Normal 3 2" xfId="65"/>
    <cellStyle name="Normal 3 2 2" xfId="66"/>
    <cellStyle name="Normal 3 3" xfId="67"/>
    <cellStyle name="Normal 3 4" xfId="68"/>
    <cellStyle name="Normal 3 4 2" xfId="105"/>
    <cellStyle name="Normal 3 5" xfId="69"/>
    <cellStyle name="Normal 3 5 2" xfId="106"/>
    <cellStyle name="Normal 3 6" xfId="70"/>
    <cellStyle name="Normal 3 7" xfId="64"/>
    <cellStyle name="Normal 4" xfId="71"/>
    <cellStyle name="Normal 4 2" xfId="72"/>
    <cellStyle name="Normal 4 3" xfId="1"/>
    <cellStyle name="Normal 4 4" xfId="99"/>
    <cellStyle name="Normal 5" xfId="73"/>
    <cellStyle name="Normal 5 2" xfId="74"/>
    <cellStyle name="Normal 5 2 2" xfId="75"/>
    <cellStyle name="Normal 5 3" xfId="76"/>
    <cellStyle name="Normal 6" xfId="77"/>
    <cellStyle name="Normal 6 2" xfId="78"/>
    <cellStyle name="Normal 6 2 2" xfId="79"/>
    <cellStyle name="Normal 6 3" xfId="80"/>
    <cellStyle name="Normal 7" xfId="81"/>
    <cellStyle name="Normal 7 2" xfId="82"/>
    <cellStyle name="Normal 7 2 2" xfId="83"/>
    <cellStyle name="Normal 7 3" xfId="84"/>
    <cellStyle name="Normal 8" xfId="85"/>
    <cellStyle name="Normal 8 2" xfId="86"/>
    <cellStyle name="Normal 8 2 2" xfId="87"/>
    <cellStyle name="Normal 8 3" xfId="88"/>
    <cellStyle name="Normal 9" xfId="89"/>
    <cellStyle name="Normal 9 2" xfId="90"/>
    <cellStyle name="Percent 2" xfId="91"/>
    <cellStyle name="Percent 3" xfId="103"/>
    <cellStyle name="Percent 4" xfId="112"/>
  </cellStyles>
  <dxfs count="250">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b/>
        <i val="0"/>
      </font>
      <fill>
        <patternFill>
          <bgColor theme="4" tint="0.39994506668294322"/>
        </patternFill>
      </fill>
      <border>
        <left style="thin">
          <color auto="1"/>
        </left>
        <right style="thin">
          <color auto="1"/>
        </right>
        <top style="thin">
          <color auto="1"/>
        </top>
        <bottom style="thin">
          <color auto="1"/>
        </bottom>
        <vertical/>
        <horizontal/>
      </border>
    </dxf>
    <dxf>
      <font>
        <color theme="0"/>
      </font>
    </dxf>
    <dxf>
      <font>
        <color theme="0"/>
      </font>
    </dxf>
    <dxf>
      <font>
        <color theme="0"/>
      </font>
    </dxf>
    <dxf>
      <font>
        <color theme="0"/>
      </font>
    </dxf>
    <dxf>
      <font>
        <color theme="0"/>
      </font>
    </dxf>
    <dxf>
      <font>
        <b/>
        <i val="0"/>
      </font>
      <fill>
        <patternFill>
          <bgColor theme="4" tint="0.39994506668294322"/>
        </patternFill>
      </fill>
      <border>
        <left style="thin">
          <color auto="1"/>
        </left>
        <right style="thin">
          <color auto="1"/>
        </right>
        <top style="thin">
          <color auto="1"/>
        </top>
        <bottom style="thin">
          <color auto="1"/>
        </bottom>
        <vertical/>
        <horizontal/>
      </border>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alignment horizontal="left" textRotation="0" indent="0" justifyLastLine="0" shrinkToFit="0"/>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alignment horizontal="left" textRotation="0" indent="0" justifyLastLine="0" shrinkToFit="0"/>
      <border diagonalUp="0" diagonalDown="0" outline="0">
        <left/>
        <right style="thin">
          <color indexed="64"/>
        </right>
        <top/>
        <bottom/>
      </border>
    </dxf>
    <dxf>
      <font>
        <name val="Calibri Light"/>
        <scheme val="major"/>
      </font>
      <numFmt numFmtId="0" formatCode="General"/>
      <fill>
        <patternFill patternType="solid">
          <fgColor indexed="64"/>
          <bgColor theme="0"/>
        </patternFill>
      </fill>
      <border diagonalUp="0" diagonalDown="0" outline="0">
        <left style="thin">
          <color indexed="64"/>
        </left>
        <right/>
        <top/>
        <bottom/>
      </border>
    </dxf>
    <dxf>
      <font>
        <name val="Calibri Light"/>
        <scheme val="major"/>
      </font>
      <numFmt numFmtId="0" formatCode="General"/>
      <fill>
        <patternFill patternType="solid">
          <fgColor indexed="64"/>
          <bgColor theme="0"/>
        </patternFill>
      </fill>
      <alignment horizontal="left" textRotation="0" indent="0" justifyLastLine="0" shrinkToFit="0"/>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alignment horizontal="left" textRotation="0" indent="0" justifyLastLine="0" shrinkToFit="0"/>
      <border diagonalUp="0" diagonalDown="0" outline="0">
        <left/>
        <right style="thin">
          <color indexed="64"/>
        </right>
        <top/>
        <bottom/>
      </border>
    </dxf>
    <dxf>
      <font>
        <name val="Calibri Light"/>
        <scheme val="major"/>
      </font>
      <numFmt numFmtId="0" formatCode="General"/>
      <fill>
        <patternFill patternType="solid">
          <fgColor indexed="64"/>
          <bgColor theme="0"/>
        </patternFill>
      </fill>
      <border diagonalUp="0" diagonalDown="0" outline="0">
        <left style="thin">
          <color indexed="64"/>
        </left>
        <right/>
        <top/>
        <bottom/>
      </border>
    </dxf>
    <dxf>
      <font>
        <name val="Calibri Light"/>
        <scheme val="major"/>
      </font>
      <numFmt numFmtId="0" formatCode="General"/>
      <fill>
        <patternFill patternType="solid">
          <fgColor indexed="64"/>
          <bgColor theme="0"/>
        </patternFill>
      </fill>
      <alignment horizontal="left" textRotation="0" indent="0" justifyLastLine="0" shrinkToFit="0"/>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alignment horizontal="left" textRotation="0" indent="0" justifyLastLine="0" shrinkToFit="0"/>
      <border diagonalUp="0" diagonalDown="0" outline="0">
        <left/>
        <right style="thin">
          <color indexed="64"/>
        </right>
        <top/>
        <bottom/>
      </border>
    </dxf>
    <dxf>
      <font>
        <name val="Calibri Light"/>
        <scheme val="major"/>
      </font>
      <numFmt numFmtId="0" formatCode="General"/>
      <fill>
        <patternFill patternType="solid">
          <fgColor indexed="64"/>
          <bgColor theme="0"/>
        </patternFill>
      </fill>
      <border diagonalUp="0" diagonalDown="0" outline="0">
        <left style="thin">
          <color indexed="64"/>
        </left>
        <right/>
        <top/>
        <bottom/>
      </border>
    </dxf>
    <dxf>
      <font>
        <name val="Calibri Light"/>
        <scheme val="major"/>
      </font>
      <numFmt numFmtId="0" formatCode="General"/>
      <fill>
        <patternFill patternType="solid">
          <fgColor indexed="64"/>
          <bgColor theme="0"/>
        </patternFill>
      </fill>
    </dxf>
    <dxf>
      <border outline="0">
        <right style="thin">
          <color indexed="64"/>
        </right>
      </border>
    </dxf>
    <dxf>
      <font>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left style="thin">
          <color theme="4"/>
        </left>
        <right style="thin">
          <color theme="4"/>
        </right>
        <top style="thin">
          <color theme="4"/>
        </top>
        <bottom style="thin">
          <color theme="4"/>
        </bottom>
        <vertical/>
        <horizontal/>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outline="0">
        <left style="thin">
          <color indexed="64"/>
        </left>
        <right style="thin">
          <color theme="4"/>
        </right>
        <top style="thin">
          <color theme="4"/>
        </top>
        <bottom style="thin">
          <color theme="4"/>
        </bottom>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alignment horizontal="left" vertical="bottom" textRotation="0" wrapText="0" indent="0" justifyLastLine="0" shrinkToFit="0" readingOrder="0"/>
      <border diagonalUp="0" diagonalDown="0" outline="0">
        <left style="thin">
          <color theme="4"/>
        </left>
        <right style="thin">
          <color indexed="64"/>
        </right>
        <top style="thin">
          <color theme="4"/>
        </top>
        <bottom style="thin">
          <color theme="4"/>
        </bottom>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alignment horizontal="right" vertical="bottom" textRotation="0" wrapText="0" indent="0" justifyLastLine="0" shrinkToFit="0" readingOrder="0"/>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alignment horizontal="center" textRotation="0" indent="0" justifyLastLine="0" shrinkToFit="0" readingOrder="0"/>
      <border diagonalUp="0" diagonalDown="0" outline="0">
        <left style="thin">
          <color theme="4"/>
        </left>
        <right style="thin">
          <color indexed="64"/>
        </right>
        <top style="thin">
          <color theme="4"/>
        </top>
        <bottom style="thin">
          <color theme="4"/>
        </bottom>
      </border>
    </dxf>
    <dxf>
      <font>
        <b val="0"/>
        <i val="0"/>
        <strike val="0"/>
        <condense val="0"/>
        <extend val="0"/>
        <outline val="0"/>
        <shadow val="0"/>
        <u val="none"/>
        <vertAlign val="baseline"/>
        <sz val="10"/>
        <color theme="1"/>
        <name val="Calibri Light"/>
        <scheme val="major"/>
      </font>
      <numFmt numFmtId="0" formatCode="General"/>
      <fill>
        <patternFill patternType="solid">
          <fgColor indexed="64"/>
          <bgColor theme="4" tint="0.79998168889431442"/>
        </patternFill>
      </fill>
      <border diagonalUp="0" diagonalDown="0" outline="0">
        <left/>
        <right style="thin">
          <color theme="4"/>
        </right>
        <top style="thin">
          <color theme="4"/>
        </top>
        <bottom style="thin">
          <color theme="4"/>
        </bottom>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border diagonalUp="0" diagonalDown="0" outline="0">
        <left style="thin">
          <color theme="4"/>
        </left>
        <right/>
        <top style="thin">
          <color theme="4"/>
        </top>
        <bottom style="thin">
          <color theme="4"/>
        </bottom>
      </border>
    </dxf>
    <dxf>
      <alignment horizontal="left" vertical="center" textRotation="0" indent="0" justifyLastLine="0" shrinkToFit="0" readingOrder="0"/>
    </dxf>
    <dxf>
      <font>
        <name val="Calibri Light"/>
        <scheme val="major"/>
      </font>
      <numFmt numFmtId="0" formatCode="General"/>
      <fill>
        <patternFill patternType="solid">
          <fgColor theme="0"/>
          <bgColor indexed="65"/>
        </patternFill>
      </fill>
    </dxf>
    <dxf>
      <font>
        <name val="Calibri Light"/>
        <scheme val="major"/>
      </font>
      <numFmt numFmtId="0" formatCode="General"/>
      <fill>
        <patternFill patternType="solid">
          <fgColor theme="0"/>
          <bgColor indexed="65"/>
        </patternFill>
      </fill>
    </dxf>
    <dxf>
      <font>
        <name val="Calibri Light"/>
        <scheme val="major"/>
      </font>
      <numFmt numFmtId="0" formatCode="General"/>
      <fill>
        <patternFill patternType="solid">
          <fgColor theme="0"/>
          <bgColor indexed="65"/>
        </patternFill>
      </fill>
    </dxf>
    <dxf>
      <font>
        <name val="Calibri Light"/>
        <scheme val="major"/>
      </font>
      <numFmt numFmtId="0" formatCode="General"/>
      <fill>
        <patternFill patternType="solid">
          <fgColor theme="0"/>
          <bgColor indexed="65"/>
        </patternFill>
      </fill>
    </dxf>
    <dxf>
      <font>
        <name val="Calibri Light"/>
        <scheme val="major"/>
      </font>
      <numFmt numFmtId="0" formatCode="General"/>
      <fill>
        <patternFill patternType="solid">
          <fgColor theme="0"/>
          <bgColor indexed="65"/>
        </patternFill>
      </fill>
      <border diagonalUp="0" diagonalDown="0">
        <left/>
        <right style="thin">
          <color indexed="64"/>
        </right>
        <top style="thin">
          <color indexed="64"/>
        </top>
        <bottom/>
        <vertical/>
        <horizontal/>
      </border>
    </dxf>
    <dxf>
      <font>
        <name val="Calibri Light"/>
        <scheme val="major"/>
      </font>
      <numFmt numFmtId="0" formatCode="General"/>
      <fill>
        <patternFill patternType="solid">
          <fgColor theme="0"/>
          <bgColor indexed="65"/>
        </patternFill>
      </fill>
      <border diagonalUp="0" diagonalDown="0">
        <left style="thin">
          <color indexed="64"/>
        </left>
        <right/>
        <top style="thin">
          <color indexed="64"/>
        </top>
        <bottom/>
        <vertical/>
        <horizontal/>
      </border>
    </dxf>
    <dxf>
      <font>
        <name val="Calibri Light"/>
        <scheme val="major"/>
      </font>
      <numFmt numFmtId="0" formatCode="General"/>
      <fill>
        <patternFill patternType="solid">
          <fgColor theme="0"/>
          <bgColor indexed="65"/>
        </patternFill>
      </fill>
    </dxf>
    <dxf>
      <font>
        <name val="Calibri Light"/>
        <scheme val="major"/>
      </font>
      <numFmt numFmtId="0" formatCode="General"/>
      <fill>
        <patternFill patternType="solid">
          <fgColor theme="0"/>
          <bgColor indexed="65"/>
        </patternFill>
      </fill>
    </dxf>
    <dxf>
      <font>
        <name val="Calibri Light"/>
        <scheme val="major"/>
      </font>
      <numFmt numFmtId="0" formatCode="General"/>
      <fill>
        <patternFill patternType="solid">
          <fgColor theme="0"/>
          <bgColor indexed="65"/>
        </patternFill>
      </fill>
      <border diagonalUp="0" diagonalDown="0">
        <left/>
        <right style="thin">
          <color indexed="64"/>
        </right>
        <top style="thin">
          <color indexed="64"/>
        </top>
        <bottom/>
        <vertical/>
        <horizontal/>
      </border>
    </dxf>
    <dxf>
      <font>
        <name val="Calibri Light"/>
        <scheme val="major"/>
      </font>
      <numFmt numFmtId="0" formatCode="General"/>
      <fill>
        <patternFill patternType="solid">
          <fgColor theme="0"/>
          <bgColor indexed="65"/>
        </patternFill>
      </fill>
      <border diagonalUp="0" diagonalDown="0">
        <left style="thin">
          <color indexed="64"/>
        </left>
        <right/>
        <top style="thin">
          <color indexed="64"/>
        </top>
        <bottom/>
        <vertical/>
        <horizontal/>
      </border>
    </dxf>
    <dxf>
      <font>
        <name val="Calibri Light"/>
        <scheme val="major"/>
      </font>
      <numFmt numFmtId="0" formatCode="General"/>
      <fill>
        <patternFill patternType="solid">
          <fgColor theme="0"/>
          <bgColor indexed="65"/>
        </patternFill>
      </fill>
    </dxf>
    <dxf>
      <font>
        <name val="Calibri Light"/>
        <scheme val="major"/>
      </font>
      <numFmt numFmtId="0" formatCode="General"/>
      <fill>
        <patternFill patternType="solid">
          <fgColor theme="0"/>
          <bgColor indexed="65"/>
        </patternFill>
      </fill>
    </dxf>
    <dxf>
      <font>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dxf>
    <dxf>
      <font>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name val="Calibri Light"/>
        <scheme val="major"/>
      </font>
      <numFmt numFmtId="0" formatCode="General"/>
      <fill>
        <patternFill patternType="solid">
          <fgColor indexed="64"/>
          <bgColor theme="0"/>
        </patternFill>
      </fill>
    </dxf>
    <dxf>
      <font>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b val="0"/>
        <i val="0"/>
        <strike val="0"/>
        <condense val="0"/>
        <extend val="0"/>
        <outline val="0"/>
        <shadow val="0"/>
        <u val="none"/>
        <vertAlign val="baseline"/>
        <sz val="10"/>
        <color theme="1"/>
        <name val="Calibri Light"/>
        <scheme val="major"/>
      </font>
      <numFmt numFmtId="166" formatCode="\(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3" formatCode="#,##0"/>
      <fill>
        <patternFill patternType="none">
          <fgColor indexed="64"/>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3" formatCode="#,##0"/>
      <fill>
        <patternFill patternType="none">
          <fgColor indexed="64"/>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3" formatCode="#,##0"/>
      <fill>
        <patternFill patternType="solid">
          <fgColor theme="0"/>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3" formatCode="#,##0"/>
      <fill>
        <patternFill patternType="none">
          <fgColor indexed="64"/>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3" formatCode="#,##0"/>
      <fill>
        <patternFill patternType="solid">
          <fgColor theme="0"/>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3" formatCode="#,##0"/>
      <fill>
        <patternFill patternType="none">
          <fgColor indexed="64"/>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solid">
          <fgColor theme="0"/>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3" formatCode="#,##0"/>
      <fill>
        <patternFill patternType="solid">
          <fgColor theme="0"/>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Calibri Light"/>
        <scheme val="major"/>
      </font>
      <numFmt numFmtId="3" formatCode="#,##0"/>
      <fill>
        <patternFill patternType="none">
          <fgColor indexed="64"/>
          <bgColor indexed="65"/>
        </patternFill>
      </fill>
    </dxf>
    <dxf>
      <font>
        <b val="0"/>
        <i val="0"/>
        <strike val="0"/>
        <condense val="0"/>
        <extend val="0"/>
        <outline val="0"/>
        <shadow val="0"/>
        <u val="none"/>
        <vertAlign val="baseline"/>
        <sz val="10"/>
        <color theme="1"/>
        <name val="Calibri Light"/>
        <scheme val="major"/>
      </font>
      <numFmt numFmtId="166" formatCode="\(0.0\)"/>
      <fill>
        <patternFill patternType="none">
          <fgColor indexed="64"/>
          <bgColor indexed="65"/>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3" formatCode="#,##0"/>
      <fill>
        <patternFill patternType="none">
          <fgColor indexed="64"/>
          <bgColor indexed="65"/>
        </patternFill>
      </fill>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166" formatCode="\(0.0\)"/>
      <fill>
        <patternFill patternType="solid">
          <fgColor indexed="64"/>
          <bgColor theme="4" tint="0.79998168889431442"/>
        </patternFill>
      </fill>
      <alignment horizontal="lef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theme="1"/>
        <name val="Calibri Light"/>
        <scheme val="major"/>
      </font>
      <numFmt numFmtId="3" formatCode="#,##0"/>
      <fill>
        <patternFill patternType="solid">
          <fgColor indexed="64"/>
          <bgColor theme="4" tint="0.79998168889431442"/>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alignment horizontal="center" textRotation="0" indent="0" justifyLastLine="0" shrinkToFit="0" readingOrder="0"/>
      <border outline="0">
        <right style="thin">
          <color indexed="64"/>
        </right>
      </border>
    </dxf>
    <dxf>
      <font>
        <b val="0"/>
        <i val="0"/>
        <strike val="0"/>
        <condense val="0"/>
        <extend val="0"/>
        <outline val="0"/>
        <shadow val="0"/>
        <u val="none"/>
        <vertAlign val="baseline"/>
        <sz val="10"/>
        <color theme="1"/>
        <name val="Calibri Light"/>
        <scheme val="major"/>
      </font>
      <numFmt numFmtId="0" formatCode="General"/>
      <fill>
        <patternFill patternType="solid">
          <fgColor theme="0"/>
          <bgColor indexed="65"/>
        </patternFill>
      </fill>
    </dxf>
    <dxf>
      <font>
        <strike val="0"/>
        <outline val="0"/>
        <shadow val="0"/>
        <u val="none"/>
        <vertAlign val="baseline"/>
        <sz val="10"/>
        <color theme="1"/>
        <name val="Calibri Light"/>
        <scheme val="major"/>
      </font>
    </dxf>
    <dxf>
      <font>
        <strike val="0"/>
        <outline val="0"/>
        <shadow val="0"/>
        <u val="none"/>
        <vertAlign val="baseline"/>
        <sz val="10"/>
        <color theme="1"/>
        <name val="Calibri Light"/>
        <scheme val="major"/>
      </font>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fgColor indexed="64"/>
          <bgColor theme="0"/>
        </patternFill>
      </fill>
    </dxf>
    <dxf>
      <font>
        <strike val="0"/>
        <outline val="0"/>
        <shadow val="0"/>
        <u val="none"/>
        <vertAlign val="baseline"/>
        <sz val="10"/>
        <color theme="1"/>
        <name val="Calibri Light"/>
        <scheme val="major"/>
      </font>
      <numFmt numFmtId="0" formatCode="General"/>
      <fill>
        <patternFill>
          <fgColor indexed="64"/>
          <bgColor theme="0"/>
        </patternFill>
      </fill>
    </dxf>
    <dxf>
      <font>
        <strike val="0"/>
        <outline val="0"/>
        <shadow val="0"/>
        <u val="none"/>
        <vertAlign val="baseline"/>
        <sz val="10"/>
        <color theme="1"/>
        <name val="Calibri Light"/>
        <scheme val="major"/>
      </font>
      <numFmt numFmtId="0" formatCode="General"/>
      <fill>
        <patternFill>
          <fgColor indexed="64"/>
          <bgColor theme="0"/>
        </patternFill>
      </fill>
      <border diagonalUp="0" diagonalDown="0">
        <left/>
        <right style="thin">
          <color indexed="64"/>
        </right>
        <top/>
        <bottom/>
        <vertical/>
        <horizontal/>
      </border>
    </dxf>
    <dxf>
      <font>
        <strike val="0"/>
        <outline val="0"/>
        <shadow val="0"/>
        <u val="none"/>
        <vertAlign val="baseline"/>
        <sz val="10"/>
        <color theme="1"/>
        <name val="Calibri Light"/>
        <scheme val="major"/>
      </font>
      <numFmt numFmtId="0" formatCode="General"/>
      <fill>
        <patternFill>
          <fgColor indexed="64"/>
          <bgColor theme="0"/>
        </patternFill>
      </fill>
      <border diagonalUp="0" diagonalDown="0">
        <left style="thin">
          <color indexed="64"/>
        </left>
        <right/>
        <top/>
        <bottom/>
        <vertical/>
        <horizontal/>
      </border>
    </dxf>
    <dxf>
      <font>
        <strike val="0"/>
        <outline val="0"/>
        <shadow val="0"/>
        <u val="none"/>
        <vertAlign val="baseline"/>
        <sz val="10"/>
        <color theme="1"/>
        <name val="Calibri Light"/>
        <scheme val="major"/>
      </font>
      <numFmt numFmtId="0" formatCode="General"/>
      <fill>
        <patternFill>
          <fgColor indexed="64"/>
          <bgColor theme="0"/>
        </patternFill>
      </fill>
      <border diagonalUp="0" diagonalDown="0">
        <left/>
        <right style="thin">
          <color indexed="64"/>
        </right>
        <top/>
        <bottom/>
        <vertical/>
        <horizontal/>
      </border>
    </dxf>
    <dxf>
      <font>
        <strike val="0"/>
        <outline val="0"/>
        <shadow val="0"/>
        <u val="none"/>
        <vertAlign val="baseline"/>
        <sz val="10"/>
        <color theme="1"/>
        <name val="Calibri Light"/>
        <scheme val="major"/>
      </font>
      <numFmt numFmtId="0" formatCode="General"/>
      <fill>
        <patternFill>
          <fgColor indexed="64"/>
          <bgColor theme="0"/>
        </patternFill>
      </fill>
      <border diagonalUp="0" diagonalDown="0">
        <left style="thin">
          <color indexed="64"/>
        </left>
        <right/>
        <top/>
        <bottom/>
        <vertical/>
        <horizontal/>
      </border>
    </dxf>
    <dxf>
      <font>
        <strike val="0"/>
        <outline val="0"/>
        <shadow val="0"/>
        <u val="none"/>
        <vertAlign val="baseline"/>
        <sz val="10"/>
        <color theme="1"/>
        <name val="Calibri Light"/>
        <scheme val="major"/>
      </font>
      <numFmt numFmtId="0" formatCode="General"/>
      <fill>
        <patternFill>
          <fgColor indexed="64"/>
          <bgColor theme="0"/>
        </patternFill>
      </fill>
    </dxf>
    <dxf>
      <font>
        <strike val="0"/>
        <outline val="0"/>
        <shadow val="0"/>
        <u val="none"/>
        <vertAlign val="baseline"/>
        <sz val="10"/>
        <color theme="1"/>
        <name val="Calibri Light"/>
        <scheme val="major"/>
      </font>
      <numFmt numFmtId="0" formatCode="General"/>
      <fill>
        <patternFill>
          <fgColor indexed="64"/>
          <bgColor theme="0"/>
        </patternFill>
      </fill>
    </dxf>
    <dxf>
      <font>
        <strike val="0"/>
        <outline val="0"/>
        <shadow val="0"/>
        <u val="none"/>
        <vertAlign val="baseline"/>
        <sz val="10"/>
        <color theme="1"/>
        <name val="Calibri Light"/>
        <scheme val="major"/>
      </font>
      <numFmt numFmtId="0" formatCode="General"/>
      <fill>
        <patternFill>
          <fgColor indexed="64"/>
          <bgColor theme="0"/>
        </patternFill>
      </fill>
      <border diagonalUp="0" diagonalDown="0">
        <left/>
        <right style="thin">
          <color indexed="64"/>
        </right>
        <top/>
        <bottom/>
        <vertical/>
        <horizontal/>
      </border>
    </dxf>
    <dxf>
      <font>
        <strike val="0"/>
        <outline val="0"/>
        <shadow val="0"/>
        <u val="none"/>
        <vertAlign val="baseline"/>
        <sz val="10"/>
        <color theme="1"/>
        <name val="Calibri Light"/>
        <scheme val="major"/>
      </font>
      <numFmt numFmtId="0" formatCode="General"/>
      <fill>
        <patternFill>
          <fgColor indexed="64"/>
          <bgColor theme="0"/>
        </patternFill>
      </fill>
      <border diagonalUp="0" diagonalDown="0">
        <left style="thin">
          <color indexed="64"/>
        </left>
        <right/>
        <top/>
        <bottom/>
        <vertical/>
        <horizontal/>
      </border>
    </dxf>
    <dxf>
      <font>
        <strike val="0"/>
        <outline val="0"/>
        <shadow val="0"/>
        <u val="none"/>
        <vertAlign val="baseline"/>
        <sz val="10"/>
        <color theme="1"/>
        <name val="Calibri Light"/>
        <scheme val="major"/>
      </font>
      <numFmt numFmtId="0" formatCode="General"/>
      <fill>
        <patternFill>
          <fgColor indexed="64"/>
          <bgColor theme="0"/>
        </patternFill>
      </fill>
    </dxf>
    <dxf>
      <font>
        <strike val="0"/>
        <outline val="0"/>
        <shadow val="0"/>
        <u val="none"/>
        <vertAlign val="baseline"/>
        <sz val="10"/>
        <color theme="1"/>
        <name val="Calibri Light"/>
        <scheme val="major"/>
      </font>
      <fill>
        <patternFill>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right style="thin">
          <color indexed="64"/>
        </right>
        <top/>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left style="thin">
          <color indexed="64"/>
        </left>
        <right/>
        <top/>
        <bottom/>
        <vertical/>
        <horizontal/>
      </border>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right style="thin">
          <color indexed="64"/>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border diagonalUp="0" diagonalDown="0" outline="0">
        <left style="thin">
          <color indexed="64"/>
        </left>
        <right/>
        <top/>
        <bottom/>
      </border>
    </dxf>
    <dxf>
      <font>
        <strike val="0"/>
        <outline val="0"/>
        <shadow val="0"/>
        <u val="none"/>
        <vertAlign val="baseline"/>
        <sz val="10"/>
        <color theme="1"/>
        <name val="Calibri Light"/>
        <scheme val="major"/>
      </font>
      <numFmt numFmtId="0" formatCode="General"/>
      <fill>
        <patternFill patternType="solid">
          <fgColor indexed="64"/>
          <bgColor theme="0"/>
        </patternFill>
      </fill>
    </dxf>
    <dxf>
      <font>
        <strike val="0"/>
        <outline val="0"/>
        <shadow val="0"/>
        <u val="none"/>
        <vertAlign val="baseline"/>
        <sz val="10"/>
        <color theme="1"/>
        <name val="Calibri Light"/>
        <scheme val="major"/>
      </font>
      <numFmt numFmtId="0" formatCode="General"/>
      <fill>
        <patternFill patternType="solid">
          <fgColor indexed="64"/>
          <bgColor theme="0"/>
        </patternFill>
      </fill>
    </dxf>
    <dxf>
      <border outline="0">
        <right style="thin">
          <color indexed="64"/>
        </right>
      </border>
    </dxf>
    <dxf>
      <font>
        <strike val="0"/>
        <outline val="0"/>
        <shadow val="0"/>
        <u val="none"/>
        <vertAlign val="baseline"/>
        <sz val="10"/>
        <color theme="1"/>
        <name val="Calibri Light"/>
        <scheme val="major"/>
      </font>
      <fill>
        <patternFill patternType="solid">
          <fgColor indexed="64"/>
          <bgColor theme="0"/>
        </patternFill>
      </fill>
    </dxf>
    <dxf>
      <font>
        <b val="0"/>
        <i val="0"/>
        <strike val="0"/>
        <condense val="0"/>
        <extend val="0"/>
        <outline val="0"/>
        <shadow val="0"/>
        <u val="none"/>
        <vertAlign val="baseline"/>
        <sz val="10"/>
        <color theme="1"/>
        <name val="Calibri Light"/>
        <scheme val="major"/>
      </font>
      <alignment horizontal="center" vertical="top" textRotation="0" wrapText="1" indent="0" justifyLastLine="0" shrinkToFit="0" readingOrder="0"/>
    </dxf>
  </dxfs>
  <tableStyles count="0" defaultTableStyle="TableStyleMedium2" defaultPivotStyle="PivotStyleLight16"/>
  <colors>
    <mruColors>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35</xdr:row>
      <xdr:rowOff>9525</xdr:rowOff>
    </xdr:from>
    <xdr:to>
      <xdr:col>3</xdr:col>
      <xdr:colOff>152291</xdr:colOff>
      <xdr:row>52</xdr:row>
      <xdr:rowOff>140458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6829425"/>
          <a:ext cx="3133616" cy="2883658"/>
        </a:xfrm>
        <a:prstGeom prst="rect">
          <a:avLst/>
        </a:prstGeom>
      </xdr:spPr>
    </xdr:pic>
    <xdr:clientData/>
  </xdr:twoCellAnchor>
  <xdr:twoCellAnchor editAs="oneCell">
    <xdr:from>
      <xdr:col>3</xdr:col>
      <xdr:colOff>209550</xdr:colOff>
      <xdr:row>35</xdr:row>
      <xdr:rowOff>9525</xdr:rowOff>
    </xdr:from>
    <xdr:to>
      <xdr:col>8</xdr:col>
      <xdr:colOff>478809</xdr:colOff>
      <xdr:row>52</xdr:row>
      <xdr:rowOff>152651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190875" y="6829425"/>
          <a:ext cx="3145809" cy="2895851"/>
        </a:xfrm>
        <a:prstGeom prst="rect">
          <a:avLst/>
        </a:prstGeom>
      </xdr:spPr>
    </xdr:pic>
    <xdr:clientData/>
  </xdr:twoCellAnchor>
  <xdr:twoCellAnchor editAs="oneCell">
    <xdr:from>
      <xdr:col>8</xdr:col>
      <xdr:colOff>514350</xdr:colOff>
      <xdr:row>35</xdr:row>
      <xdr:rowOff>9525</xdr:rowOff>
    </xdr:from>
    <xdr:to>
      <xdr:col>13</xdr:col>
      <xdr:colOff>421659</xdr:colOff>
      <xdr:row>52</xdr:row>
      <xdr:rowOff>146554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6372225" y="6829425"/>
          <a:ext cx="3145809" cy="2889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27</xdr:row>
      <xdr:rowOff>38100</xdr:rowOff>
    </xdr:from>
    <xdr:to>
      <xdr:col>9</xdr:col>
      <xdr:colOff>249726</xdr:colOff>
      <xdr:row>53</xdr:row>
      <xdr:rowOff>71234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8100" y="6638925"/>
          <a:ext cx="6364776" cy="42431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26</xdr:row>
      <xdr:rowOff>66675</xdr:rowOff>
    </xdr:from>
    <xdr:to>
      <xdr:col>8</xdr:col>
      <xdr:colOff>780431</xdr:colOff>
      <xdr:row>49</xdr:row>
      <xdr:rowOff>250701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8100" y="6505575"/>
          <a:ext cx="6047756" cy="4432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112059</xdr:colOff>
      <xdr:row>47</xdr:row>
      <xdr:rowOff>22411</xdr:rowOff>
    </xdr:from>
    <xdr:to>
      <xdr:col>7</xdr:col>
      <xdr:colOff>661807</xdr:colOff>
      <xdr:row>86</xdr:row>
      <xdr:rowOff>55397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2059" y="8819029"/>
          <a:ext cx="7620660" cy="6151397"/>
        </a:xfrm>
        <a:prstGeom prst="rect">
          <a:avLst/>
        </a:prstGeom>
      </xdr:spPr>
    </xdr:pic>
    <xdr:clientData/>
  </xdr:twoCellAnchor>
</xdr:wsDr>
</file>

<file path=xl/queryTables/queryTable1.xml><?xml version="1.0" encoding="utf-8"?>
<queryTable xmlns="http://schemas.openxmlformats.org/spreadsheetml/2006/main" name="ExternalData_1" connectionId="9" autoFormatId="0" applyNumberFormats="0" applyBorderFormats="0" applyFontFormats="1" applyPatternFormats="1" applyAlignmentFormats="0" applyWidthHeightFormats="0">
  <queryTableRefresh preserveSortFilterLayout="0" nextId="13">
    <queryTableFields count="12">
      <queryTableField id="1" name="Year" tableColumnId="1"/>
      <queryTableField id="2" name="Transport organisation type" tableColumnId="2"/>
      <queryTableField id="3" name="&lt;1" tableColumnId="3"/>
      <queryTableField id="4" name="&lt;1 (%)" tableColumnId="4"/>
      <queryTableField id="5" name="1-4" tableColumnId="5"/>
      <queryTableField id="6" name="1-4 (%)" tableColumnId="6"/>
      <queryTableField id="7" name="5-10" tableColumnId="7"/>
      <queryTableField id="8" name="5-10 (%)" tableColumnId="8"/>
      <queryTableField id="9" name="11-15" tableColumnId="9"/>
      <queryTableField id="10" name="11-15 (%)" tableColumnId="10"/>
      <queryTableField id="11" name="Total" tableColumnId="11"/>
      <queryTableField id="12" name="Total (%)" tableColumnId="12"/>
    </queryTableFields>
  </queryTableRefresh>
</queryTable>
</file>

<file path=xl/queryTables/queryTable2.xml><?xml version="1.0" encoding="utf-8"?>
<queryTable xmlns="http://schemas.openxmlformats.org/spreadsheetml/2006/main" name="ExternalData_1" connectionId="11" autoFormatId="0" applyNumberFormats="0" applyBorderFormats="0" applyFontFormats="1" applyPatternFormats="1" applyAlignmentFormats="0" applyWidthHeightFormats="0">
  <queryTableRefresh preserveSortFilterLayout="0" nextId="12">
    <queryTableFields count="11">
      <queryTableField id="1" name="Diagnostic group" tableColumnId="1"/>
      <queryTableField id="2" name="&lt;1" tableColumnId="2"/>
      <queryTableField id="3" name="&lt;1 (%)" tableColumnId="3"/>
      <queryTableField id="4" name="1-4" tableColumnId="4"/>
      <queryTableField id="5" name="1-4 (%)" tableColumnId="5"/>
      <queryTableField id="6" name="5-10" tableColumnId="6"/>
      <queryTableField id="7" name="5-10 (%)" tableColumnId="7"/>
      <queryTableField id="8" name="11-15" tableColumnId="8"/>
      <queryTableField id="9" name="11-15 (%)" tableColumnId="9"/>
      <queryTableField id="10" name="Total" tableColumnId="10"/>
      <queryTableField id="11" name="Total (%)" tableColumnId="11"/>
    </queryTableFields>
  </queryTableRefresh>
</queryTable>
</file>

<file path=xl/queryTables/queryTable3.xml><?xml version="1.0" encoding="utf-8"?>
<queryTable xmlns="http://schemas.openxmlformats.org/spreadsheetml/2006/main" name="ExternalData_1" connectionId="10" autoFormatId="0" applyNumberFormats="0" applyBorderFormats="0" applyFontFormats="1" applyPatternFormats="1" applyAlignmentFormats="0" applyWidthHeightFormats="0">
  <queryTableRefresh preserveSortFilterLayout="0" nextId="12">
    <queryTableFields count="11">
      <queryTableField id="1" name="Diagnostic group" tableColumnId="1"/>
      <queryTableField id="2" name="&lt;1" tableColumnId="2"/>
      <queryTableField id="3" name="&lt;1 (%)" tableColumnId="3"/>
      <queryTableField id="4" name="1-4" tableColumnId="4"/>
      <queryTableField id="5" name="1-4 (%)" tableColumnId="5"/>
      <queryTableField id="6" name="5-10" tableColumnId="6"/>
      <queryTableField id="7" name="5-10 (%)" tableColumnId="7"/>
      <queryTableField id="8" name="11-15" tableColumnId="8"/>
      <queryTableField id="9" name="11-15 (%)" tableColumnId="9"/>
      <queryTableField id="10" name="Total" tableColumnId="10"/>
      <queryTableField id="11" name="Total (%)" tableColumnId="11"/>
    </queryTableFields>
  </queryTableRefresh>
</queryTable>
</file>

<file path=xl/queryTables/queryTable4.xml><?xml version="1.0" encoding="utf-8"?>
<queryTable xmlns="http://schemas.openxmlformats.org/spreadsheetml/2006/main" name="ExternalData_1" connectionId="12" autoFormatId="0" applyNumberFormats="0" applyBorderFormats="0" applyFontFormats="1" applyPatternFormats="1" applyAlignmentFormats="0" applyWidthHeightFormats="0">
  <queryTableRefresh preserveSortFilterLayout="0" nextId="17">
    <queryTableFields count="15">
      <queryTableField id="2" name="Organisation" tableColumnId="2"/>
      <queryTableField id="3" name="PICU" tableColumnId="3"/>
      <queryTableField id="4" name="PICU (%)" tableColumnId="4"/>
      <queryTableField id="5" name="Centralised transport service (PIC)" tableColumnId="5"/>
      <queryTableField id="6" name="Centralised transport service (PIC) (%)" tableColumnId="6"/>
      <queryTableField id="7" name="Transport team from neonates" tableColumnId="7"/>
      <queryTableField id="8" name="Transport team from neonates (%)" tableColumnId="8"/>
      <queryTableField id="9" name="Other specialist team" tableColumnId="9"/>
      <queryTableField id="10" name="Other specialist team (%)" tableColumnId="10"/>
      <queryTableField id="11" name="Non-specialist team" tableColumnId="11"/>
      <queryTableField id="12" name="Non-specialist team (%)" tableColumnId="12"/>
      <queryTableField id="13" name="Unknown" tableColumnId="13"/>
      <queryTableField id="14" name="Unknown (%)" tableColumnId="14"/>
      <queryTableField id="15" name="Total" tableColumnId="15"/>
      <queryTableField id="16" name="Total (%)" tableColumnId="16"/>
    </queryTableFields>
    <queryTableDeletedFields count="1">
      <deletedField name="Year"/>
    </queryTableDeletedFields>
  </queryTableRefresh>
</queryTable>
</file>

<file path=xl/queryTables/queryTable5.xml><?xml version="1.0" encoding="utf-8"?>
<queryTable xmlns="http://schemas.openxmlformats.org/spreadsheetml/2006/main" name="ExternalData_1" connectionId="13" autoFormatId="0" applyNumberFormats="0" applyBorderFormats="0" applyFontFormats="1" applyPatternFormats="1" applyAlignmentFormats="0" applyWidthHeightFormats="0">
  <queryTableRefresh preserveSortFilterLayout="0" nextId="24">
    <queryTableFields count="22">
      <queryTableField id="1" name="Year" tableColumnId="21"/>
      <queryTableField id="2" name="Organisation" tableColumnId="22"/>
      <queryTableField id="21" dataBound="0" tableColumnId="1"/>
      <queryTableField id="23" dataBound="0" tableColumnId="2"/>
      <queryTableField id="3" name="Invasive Ventilation" tableColumnId="23"/>
      <queryTableField id="4" name="Invasive Ventilation (%)" tableColumnId="24"/>
      <queryTableField id="5" name="Non-Invasive Ventilation" tableColumnId="25"/>
      <queryTableField id="6" name="Non-Invasive Ventilation (%)" tableColumnId="26"/>
      <queryTableField id="7" name="Tracheostomy" tableColumnId="27"/>
      <queryTableField id="8" name="Tracheostomy (%)" tableColumnId="28"/>
      <queryTableField id="9" name="Ecmo" tableColumnId="29"/>
      <queryTableField id="10" name="Ecmo (%)" tableColumnId="30"/>
      <queryTableField id="11" name="IV Vasoactive Drugs" tableColumnId="31"/>
      <queryTableField id="12" name="IV Vasoactive Drugs (%)" tableColumnId="32"/>
      <queryTableField id="13" name="LVAD" tableColumnId="33"/>
      <queryTableField id="14" name="LVAD (%)" tableColumnId="34"/>
      <queryTableField id="15" name="ICP Device" tableColumnId="35"/>
      <queryTableField id="16" name="ICP Device (%)" tableColumnId="36"/>
      <queryTableField id="17" name="Renal Support" tableColumnId="37"/>
      <queryTableField id="18" name="Renal Support (%)" tableColumnId="38"/>
      <queryTableField id="19" name="High Flow Nasal Cannula Therapy" tableColumnId="39"/>
      <queryTableField id="20" name="High Flow Nasal Cannula Therapy (%)" tableColumnId="40"/>
    </queryTableFields>
  </queryTableRefresh>
</queryTable>
</file>

<file path=xl/queryTables/queryTable6.xml><?xml version="1.0" encoding="utf-8"?>
<queryTable xmlns="http://schemas.openxmlformats.org/spreadsheetml/2006/main" name="ExternalData_1" connectionId="14" autoFormatId="0" applyNumberFormats="0" applyBorderFormats="0" applyFontFormats="1" applyPatternFormats="1" applyAlignmentFormats="0" applyWidthHeightFormats="0">
  <queryTableRefresh preserveSortFilterLayout="0" nextId="13">
    <queryTableFields count="12">
      <queryTableField id="1" name="Year" tableColumnId="1"/>
      <queryTableField id="2" name="Ventilation Status" tableColumnId="2"/>
      <queryTableField id="3" name="&lt;1" tableColumnId="3"/>
      <queryTableField id="4" name="&lt;1 (%)" tableColumnId="4"/>
      <queryTableField id="5" name="1-4" tableColumnId="5"/>
      <queryTableField id="6" name="1-4 (%)" tableColumnId="6"/>
      <queryTableField id="7" name="5-10" tableColumnId="7"/>
      <queryTableField id="8" name="5-10 (%)" tableColumnId="8"/>
      <queryTableField id="9" name="11-15" tableColumnId="9"/>
      <queryTableField id="10" name="11-15 (%)" tableColumnId="10"/>
      <queryTableField id="11" name="Total" tableColumnId="11"/>
      <queryTableField id="12" name="Total (%)" tableColumnId="12"/>
    </queryTableFields>
  </queryTableRefresh>
</queryTable>
</file>

<file path=xl/queryTables/queryTable7.xml><?xml version="1.0" encoding="utf-8"?>
<queryTable xmlns="http://schemas.openxmlformats.org/spreadsheetml/2006/main" name="ExternalData_1" connectionId="15" autoFormatId="0" applyNumberFormats="0" applyBorderFormats="0" applyFontFormats="1" applyPatternFormats="1" applyAlignmentFormats="0" applyWidthHeightFormats="0">
  <queryTableRefresh preserveSortFilterLayout="0" nextId="15">
    <queryTableFields count="12">
      <queryTableField id="1" name="Year" tableColumnId="15"/>
      <queryTableField id="2" name="Organisation" tableColumnId="16"/>
      <queryTableField id="3" name="Invasive only" tableColumnId="17"/>
      <queryTableField id="4" name="Invasive only (%)" tableColumnId="18"/>
      <queryTableField id="5" name="Non-invasive only" tableColumnId="19"/>
      <queryTableField id="6" name="Non-invasive only (%)" tableColumnId="20"/>
      <queryTableField id="7" name="Both" tableColumnId="21"/>
      <queryTableField id="8" name="Both (%)" tableColumnId="22"/>
      <queryTableField id="9" name="Neither" tableColumnId="23"/>
      <queryTableField id="10" name="Neither (%)" tableColumnId="24"/>
      <queryTableField id="13" name="Total" tableColumnId="27"/>
      <queryTableField id="14" name="Total (%)" tableColumnId="28"/>
    </queryTableFields>
    <queryTableDeletedFields count="2">
      <deletedField name="Unknown"/>
      <deletedField name="Unknown (%)"/>
    </queryTableDeletedFields>
  </queryTableRefresh>
</queryTable>
</file>

<file path=xl/queryTables/queryTable8.xml><?xml version="1.0" encoding="utf-8"?>
<queryTable xmlns="http://schemas.openxmlformats.org/spreadsheetml/2006/main" name="ExternalData_1" connectionId="1" autoFormatId="0" applyNumberFormats="0" applyBorderFormats="0" applyFontFormats="1" applyPatternFormats="1" applyAlignmentFormats="0" applyWidthHeightFormats="0">
  <queryTableRefresh preserveSortFilterLayout="0" nextId="10">
    <queryTableFields count="9">
      <queryTableField id="1" name="Year" tableColumnId="10"/>
      <queryTableField id="2" name="Organisation" tableColumnId="11"/>
      <queryTableField id="3" name="Total_admissions" tableColumnId="12"/>
      <queryTableField id="4" name="High_flow_admissions" tableColumnId="13"/>
      <queryTableField id="5" name="perc" tableColumnId="14"/>
      <queryTableField id="6" name="Days" tableColumnId="15"/>
      <queryTableField id="7" name="Median" tableColumnId="16"/>
      <queryTableField id="8" name="Minimum" tableColumnId="17"/>
      <queryTableField id="9" name="Maximum" tableColumnId="1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table1.xml><?xml version="1.0" encoding="utf-8"?>
<table xmlns="http://schemas.openxmlformats.org/spreadsheetml/2006/main" id="2" name="_tbl263" displayName="_tbl263" ref="A5:L27" tableType="queryTable" totalsRowShown="0" headerRowDxfId="249" dataDxfId="248" tableBorderDxfId="247">
  <tableColumns count="12">
    <tableColumn id="1" uniqueName="1" name="Year" queryTableFieldId="1" dataDxfId="246"/>
    <tableColumn id="2" uniqueName="2" name="Transport organisation type" queryTableFieldId="2" dataDxfId="245"/>
    <tableColumn id="3" uniqueName="3" name="&lt;1" queryTableFieldId="3" dataDxfId="244"/>
    <tableColumn id="4" uniqueName="4" name="&lt;1 (%)" queryTableFieldId="4" dataDxfId="243"/>
    <tableColumn id="5" uniqueName="5" name="1-4" queryTableFieldId="5" dataDxfId="242"/>
    <tableColumn id="6" uniqueName="6" name="1-4 (%)" queryTableFieldId="6" dataDxfId="241"/>
    <tableColumn id="7" uniqueName="7" name="5-10" queryTableFieldId="7" dataDxfId="240"/>
    <tableColumn id="8" uniqueName="8" name="5-10 (%)" queryTableFieldId="8" dataDxfId="239"/>
    <tableColumn id="9" uniqueName="9" name="11-15" queryTableFieldId="9" dataDxfId="238"/>
    <tableColumn id="10" uniqueName="10" name="11-15 (%)" queryTableFieldId="10" dataDxfId="237"/>
    <tableColumn id="11" uniqueName="11" name="Total" queryTableFieldId="11" dataDxfId="236"/>
    <tableColumn id="12" uniqueName="12" name="Total (%)" queryTableFieldId="12" dataDxfId="235"/>
  </tableColumns>
  <tableStyleInfo name="TableStyleLight9" showFirstColumn="0" showLastColumn="0" showRowStripes="1" showColumnStripes="0"/>
</table>
</file>

<file path=xl/tables/table2.xml><?xml version="1.0" encoding="utf-8"?>
<table xmlns="http://schemas.openxmlformats.org/spreadsheetml/2006/main" id="27" name="tbl27a" displayName="tbl27a" ref="A5:K16" tableType="queryTable" totalsRowShown="0" headerRowDxfId="234">
  <tableColumns count="11">
    <tableColumn id="1" uniqueName="1" name="Diagnostic group" queryTableFieldId="1" dataDxfId="233"/>
    <tableColumn id="2" uniqueName="2" name="&lt;1" queryTableFieldId="2" dataDxfId="232"/>
    <tableColumn id="3" uniqueName="3" name="&lt;1 (%)" queryTableFieldId="3" dataDxfId="231"/>
    <tableColumn id="4" uniqueName="4" name="1-4" queryTableFieldId="4" dataDxfId="230"/>
    <tableColumn id="5" uniqueName="5" name="1-4 (%)" queryTableFieldId="5" dataDxfId="229"/>
    <tableColumn id="6" uniqueName="6" name="5-10" queryTableFieldId="6" dataDxfId="228"/>
    <tableColumn id="7" uniqueName="7" name="5-10 (%)" queryTableFieldId="7" dataDxfId="227"/>
    <tableColumn id="8" uniqueName="8" name="11-15" queryTableFieldId="8" dataDxfId="226"/>
    <tableColumn id="9" uniqueName="9" name="11-15 (%)" queryTableFieldId="9" dataDxfId="225"/>
    <tableColumn id="10" uniqueName="10" name="Total" queryTableFieldId="10" dataDxfId="224"/>
    <tableColumn id="11" uniqueName="11" name="Total (%)" queryTableFieldId="11" dataDxfId="223"/>
  </tableColumns>
  <tableStyleInfo name="TableStyleLight9" showFirstColumn="0" showLastColumn="0" showRowStripes="1" showColumnStripes="0"/>
</table>
</file>

<file path=xl/tables/table3.xml><?xml version="1.0" encoding="utf-8"?>
<table xmlns="http://schemas.openxmlformats.org/spreadsheetml/2006/main" id="26" name="_tbl27" displayName="_tbl27" ref="A5:K15" tableType="queryTable" totalsRowShown="0" headerRowDxfId="222" dataDxfId="221">
  <tableColumns count="11">
    <tableColumn id="1" uniqueName="1" name="Diagnostic group" queryTableFieldId="1" dataDxfId="220"/>
    <tableColumn id="2" uniqueName="2" name="&lt;1" queryTableFieldId="2" dataDxfId="219"/>
    <tableColumn id="3" uniqueName="3" name="&lt;1 (%)" queryTableFieldId="3" dataDxfId="218"/>
    <tableColumn id="4" uniqueName="4" name="1-4" queryTableFieldId="4" dataDxfId="217"/>
    <tableColumn id="5" uniqueName="5" name="1-4 (%)" queryTableFieldId="5" dataDxfId="216"/>
    <tableColumn id="6" uniqueName="6" name="5-10" queryTableFieldId="6" dataDxfId="215"/>
    <tableColumn id="7" uniqueName="7" name="5-10 (%)" queryTableFieldId="7" dataDxfId="214"/>
    <tableColumn id="8" uniqueName="8" name="11-15" queryTableFieldId="8" dataDxfId="213"/>
    <tableColumn id="9" uniqueName="9" name="11-15 (%)" queryTableFieldId="9" dataDxfId="212"/>
    <tableColumn id="10" uniqueName="10" name="Total" queryTableFieldId="10" dataDxfId="211"/>
    <tableColumn id="11" uniqueName="11" name="Total (%)" queryTableFieldId="11" dataDxfId="210"/>
  </tableColumns>
  <tableStyleInfo name="TableStyleLight9" showFirstColumn="0" showLastColumn="0" showRowStripes="1" showColumnStripes="0"/>
</table>
</file>

<file path=xl/tables/table4.xml><?xml version="1.0" encoding="utf-8"?>
<table xmlns="http://schemas.openxmlformats.org/spreadsheetml/2006/main" id="1" name="_tbl282" displayName="_tbl282" ref="A5:O38" tableType="queryTable" totalsRowShown="0" headerRowDxfId="147" dataDxfId="146" tableBorderDxfId="145">
  <tableColumns count="15">
    <tableColumn id="2" uniqueName="2" name="Organisation" queryTableFieldId="2" dataDxfId="144"/>
    <tableColumn id="3" uniqueName="3" name="PICU" queryTableFieldId="3" dataDxfId="143"/>
    <tableColumn id="4" uniqueName="4" name="PICU (%)" queryTableFieldId="4" dataDxfId="142"/>
    <tableColumn id="5" uniqueName="5" name="Centralised transport service (PIC)" queryTableFieldId="5" dataDxfId="141"/>
    <tableColumn id="6" uniqueName="6" name="Centralised transport service (PIC) (%)" queryTableFieldId="6" dataDxfId="140"/>
    <tableColumn id="7" uniqueName="7" name="Transport team from neonates" queryTableFieldId="7" dataDxfId="139"/>
    <tableColumn id="8" uniqueName="8" name="Transport team from neonates (%)" queryTableFieldId="8" dataDxfId="138"/>
    <tableColumn id="9" uniqueName="9" name="Other specialist team" queryTableFieldId="9" dataDxfId="137"/>
    <tableColumn id="10" uniqueName="10" name="Other specialist team (%)" queryTableFieldId="10" dataDxfId="136"/>
    <tableColumn id="11" uniqueName="11" name="Non-specialist team" queryTableFieldId="11" dataDxfId="135"/>
    <tableColumn id="12" uniqueName="12" name="Non-specialist team (%)" queryTableFieldId="12" dataDxfId="134"/>
    <tableColumn id="13" uniqueName="13" name="Unknown" queryTableFieldId="13" dataDxfId="133"/>
    <tableColumn id="14" uniqueName="14" name="Unknown (%)" queryTableFieldId="14" dataDxfId="132"/>
    <tableColumn id="15" uniqueName="15" name="Total" queryTableFieldId="15" dataDxfId="131"/>
    <tableColumn id="16" uniqueName="16" name="Total (%)" queryTableFieldId="16" dataDxfId="130"/>
  </tableColumns>
  <tableStyleInfo name="TableStyleLight9" showFirstColumn="0" showLastColumn="0" showRowStripes="1" showColumnStripes="0"/>
</table>
</file>

<file path=xl/tables/table5.xml><?xml version="1.0" encoding="utf-8"?>
<table xmlns="http://schemas.openxmlformats.org/spreadsheetml/2006/main" id="29" name="_tbl29" displayName="_tbl29" ref="A5:V105" tableType="queryTable" totalsRowShown="0" headerRowDxfId="209" dataDxfId="208">
  <tableColumns count="22">
    <tableColumn id="21" uniqueName="21" name="Year" queryTableFieldId="1" dataDxfId="207"/>
    <tableColumn id="22" uniqueName="22" name="Organisation" queryTableFieldId="2" dataDxfId="206"/>
    <tableColumn id="1" uniqueName="1" name="Admissions" queryTableFieldId="21" dataDxfId="205"/>
    <tableColumn id="2" uniqueName="2" name="Admissions (%)" queryTableFieldId="23" dataDxfId="204"/>
    <tableColumn id="23" uniqueName="23" name="Invasive Ventilation" queryTableFieldId="3" dataDxfId="203"/>
    <tableColumn id="24" uniqueName="24" name="Invasive Ventilation (%)" queryTableFieldId="4" dataDxfId="202"/>
    <tableColumn id="25" uniqueName="25" name="Non-Invasive Ventilation" queryTableFieldId="5" dataDxfId="201"/>
    <tableColumn id="26" uniqueName="26" name="Non-Invasive Ventilation (%)" queryTableFieldId="6" dataDxfId="200"/>
    <tableColumn id="27" uniqueName="27" name="Tracheostomy" queryTableFieldId="7" dataDxfId="199"/>
    <tableColumn id="28" uniqueName="28" name="Tracheostomy (%)" queryTableFieldId="8" dataDxfId="198"/>
    <tableColumn id="29" uniqueName="29" name="ECMO" queryTableFieldId="9" dataDxfId="197"/>
    <tableColumn id="30" uniqueName="30" name="ECMO (%)" queryTableFieldId="10" dataDxfId="196"/>
    <tableColumn id="31" uniqueName="31" name="IV Vasoactive Drugs" queryTableFieldId="11" dataDxfId="195"/>
    <tableColumn id="32" uniqueName="32" name="IV Vasoactive Drugs (%)" queryTableFieldId="12" dataDxfId="194"/>
    <tableColumn id="33" uniqueName="33" name="LVAD" queryTableFieldId="13" dataDxfId="193"/>
    <tableColumn id="34" uniqueName="34" name="LVAD (%)" queryTableFieldId="14" dataDxfId="192"/>
    <tableColumn id="35" uniqueName="35" name="ICP Device" queryTableFieldId="15" dataDxfId="191"/>
    <tableColumn id="36" uniqueName="36" name="ICP Device (%)" queryTableFieldId="16" dataDxfId="190"/>
    <tableColumn id="37" uniqueName="37" name="Renal Support" queryTableFieldId="17" dataDxfId="189"/>
    <tableColumn id="38" uniqueName="38" name="Renal Support (%)" queryTableFieldId="18" dataDxfId="188"/>
    <tableColumn id="39" uniqueName="39" name="High Flow Nasal Cannula Therapy" queryTableFieldId="19" dataDxfId="187"/>
    <tableColumn id="40" uniqueName="40" name="High Flow Nasal Cannula Therapy (%)" queryTableFieldId="20" dataDxfId="186"/>
  </tableColumns>
  <tableStyleInfo name="TableStyleLight9" showFirstColumn="0" showLastColumn="0" showRowStripes="1" showColumnStripes="0"/>
</table>
</file>

<file path=xl/tables/table6.xml><?xml version="1.0" encoding="utf-8"?>
<table xmlns="http://schemas.openxmlformats.org/spreadsheetml/2006/main" id="30" name="_tbl30" displayName="_tbl30" ref="A6:L22" tableType="queryTable" totalsRowShown="0" headerRowDxfId="185" dataDxfId="184">
  <tableColumns count="12">
    <tableColumn id="1" uniqueName="1" name="Year" queryTableFieldId="1" dataDxfId="183"/>
    <tableColumn id="2" uniqueName="2" name="Ventilation Status" queryTableFieldId="2" dataDxfId="182"/>
    <tableColumn id="3" uniqueName="3" name="&lt;1" queryTableFieldId="3" dataDxfId="181"/>
    <tableColumn id="4" uniqueName="4" name="&lt;1 (%)" queryTableFieldId="4" dataDxfId="180"/>
    <tableColumn id="5" uniqueName="5" name="1-4" queryTableFieldId="5" dataDxfId="179"/>
    <tableColumn id="6" uniqueName="6" name="1-4 (%)" queryTableFieldId="6" dataDxfId="178"/>
    <tableColumn id="7" uniqueName="7" name="5-10" queryTableFieldId="7" dataDxfId="177"/>
    <tableColumn id="8" uniqueName="8" name="5-10 (%)" queryTableFieldId="8" dataDxfId="176"/>
    <tableColumn id="9" uniqueName="9" name="11-15" queryTableFieldId="9" dataDxfId="175"/>
    <tableColumn id="10" uniqueName="10" name="11-15 (%)" queryTableFieldId="10" dataDxfId="174"/>
    <tableColumn id="11" uniqueName="11" name="Total" queryTableFieldId="11" dataDxfId="173"/>
    <tableColumn id="12" uniqueName="12" name="Total (%)" queryTableFieldId="12" dataDxfId="172"/>
  </tableColumns>
  <tableStyleInfo name="TableStyleLight9" showFirstColumn="0" showLastColumn="0" showRowStripes="1" showColumnStripes="0"/>
</table>
</file>

<file path=xl/tables/table7.xml><?xml version="1.0" encoding="utf-8"?>
<table xmlns="http://schemas.openxmlformats.org/spreadsheetml/2006/main" id="31" name="_tbl31" displayName="_tbl31" ref="A6:L106" tableType="queryTable" totalsRowShown="0" headerRowDxfId="171" dataDxfId="170">
  <tableColumns count="12">
    <tableColumn id="15" uniqueName="15" name="Year" queryTableFieldId="1" dataDxfId="169"/>
    <tableColumn id="16" uniqueName="16" name="Organisation" queryTableFieldId="2" dataDxfId="168"/>
    <tableColumn id="17" uniqueName="17" name="Invasive only" queryTableFieldId="3" dataDxfId="167"/>
    <tableColumn id="18" uniqueName="18" name="Invasive only (%)" queryTableFieldId="4" dataDxfId="166"/>
    <tableColumn id="19" uniqueName="19" name="Non-invasive only" queryTableFieldId="5" dataDxfId="165"/>
    <tableColumn id="20" uniqueName="20" name="Non-invasive only (%)" queryTableFieldId="6" dataDxfId="164"/>
    <tableColumn id="21" uniqueName="21" name="Both" queryTableFieldId="7" dataDxfId="163"/>
    <tableColumn id="22" uniqueName="22" name="Both (%)" queryTableFieldId="8" dataDxfId="162"/>
    <tableColumn id="23" uniqueName="23" name="Neither" queryTableFieldId="9" dataDxfId="161"/>
    <tableColumn id="24" uniqueName="24" name="Neither (%)" queryTableFieldId="10" dataDxfId="160"/>
    <tableColumn id="27" uniqueName="27" name="Total" queryTableFieldId="13" dataDxfId="159"/>
    <tableColumn id="28" uniqueName="28" name="Total (%)" queryTableFieldId="14" dataDxfId="158"/>
  </tableColumns>
  <tableStyleInfo name="TableStyleLight9" showFirstColumn="0" showLastColumn="0" showRowStripes="1" showColumnStripes="0"/>
</table>
</file>

<file path=xl/tables/table8.xml><?xml version="1.0" encoding="utf-8"?>
<table xmlns="http://schemas.openxmlformats.org/spreadsheetml/2006/main" id="69" name="Table31a_2020" displayName="Table31a_2020" ref="A4:I104" tableType="queryTable" totalsRowShown="0" headerRowDxfId="157">
  <tableColumns count="9">
    <tableColumn id="10" uniqueName="10" name="Year" queryTableFieldId="1" dataDxfId="156"/>
    <tableColumn id="11" uniqueName="11" name="Organisation" queryTableFieldId="2" dataDxfId="155"/>
    <tableColumn id="12" uniqueName="12" name="Number of events with activity in this period" queryTableFieldId="3" dataDxfId="154"/>
    <tableColumn id="13" uniqueName="13" name="High flow administered" queryTableFieldId="4" dataDxfId="153"/>
    <tableColumn id="14" uniqueName="14" name="High flow  (%)" queryTableFieldId="5" dataDxfId="152"/>
    <tableColumn id="15" uniqueName="15" name="Days" queryTableFieldId="6" dataDxfId="151"/>
    <tableColumn id="16" uniqueName="16" name="Median" queryTableFieldId="7" dataDxfId="150"/>
    <tableColumn id="17" uniqueName="17" name="Minimum" queryTableFieldId="8" dataDxfId="149"/>
    <tableColumn id="18" uniqueName="18" name="Maximum" queryTableFieldId="9" dataDxfId="148"/>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showGridLines="0" showRowColHeaders="0" zoomScaleNormal="100" workbookViewId="0">
      <selection activeCell="B8" sqref="B8"/>
    </sheetView>
  </sheetViews>
  <sheetFormatPr defaultColWidth="9.140625" defaultRowHeight="12.75" x14ac:dyDescent="0.2"/>
  <cols>
    <col min="1" max="1" width="9.140625" style="216"/>
    <col min="2" max="2" width="100" style="216" customWidth="1"/>
    <col min="3" max="16384" width="9.140625" style="216"/>
  </cols>
  <sheetData>
    <row r="1" spans="1:2" ht="18" x14ac:dyDescent="0.2">
      <c r="A1" s="214" t="s">
        <v>227</v>
      </c>
    </row>
    <row r="2" spans="1:2" ht="15" customHeight="1" x14ac:dyDescent="0.2">
      <c r="A2" s="217" t="s">
        <v>15</v>
      </c>
      <c r="B2" s="215" t="s">
        <v>228</v>
      </c>
    </row>
    <row r="3" spans="1:2" ht="15" customHeight="1" x14ac:dyDescent="0.2">
      <c r="A3" s="217" t="s">
        <v>16</v>
      </c>
      <c r="B3" s="215" t="s">
        <v>229</v>
      </c>
    </row>
    <row r="4" spans="1:2" ht="15" customHeight="1" x14ac:dyDescent="0.2">
      <c r="A4" s="217" t="s">
        <v>17</v>
      </c>
      <c r="B4" s="215" t="s">
        <v>230</v>
      </c>
    </row>
    <row r="5" spans="1:2" ht="15" customHeight="1" x14ac:dyDescent="0.2">
      <c r="A5" s="217" t="s">
        <v>18</v>
      </c>
      <c r="B5" s="215" t="s">
        <v>231</v>
      </c>
    </row>
    <row r="6" spans="1:2" ht="15" customHeight="1" x14ac:dyDescent="0.2">
      <c r="A6" s="217" t="s">
        <v>19</v>
      </c>
      <c r="B6" s="215" t="s">
        <v>232</v>
      </c>
    </row>
    <row r="7" spans="1:2" ht="15" customHeight="1" x14ac:dyDescent="0.2">
      <c r="A7" s="217" t="s">
        <v>20</v>
      </c>
      <c r="B7" s="215" t="s">
        <v>233</v>
      </c>
    </row>
    <row r="8" spans="1:2" ht="15" customHeight="1" x14ac:dyDescent="0.2">
      <c r="A8" s="217" t="s">
        <v>21</v>
      </c>
      <c r="B8" s="215" t="s">
        <v>234</v>
      </c>
    </row>
    <row r="9" spans="1:2" ht="15" customHeight="1" x14ac:dyDescent="0.2">
      <c r="A9" s="217" t="s">
        <v>22</v>
      </c>
      <c r="B9" s="215" t="s">
        <v>235</v>
      </c>
    </row>
    <row r="10" spans="1:2" ht="15" customHeight="1" x14ac:dyDescent="0.2">
      <c r="A10" s="217" t="s">
        <v>23</v>
      </c>
      <c r="B10" s="215" t="s">
        <v>236</v>
      </c>
    </row>
    <row r="11" spans="1:2" ht="15" customHeight="1" x14ac:dyDescent="0.2">
      <c r="A11" s="217" t="s">
        <v>24</v>
      </c>
      <c r="B11" s="215" t="s">
        <v>237</v>
      </c>
    </row>
    <row r="12" spans="1:2" ht="15" customHeight="1" x14ac:dyDescent="0.2">
      <c r="A12" s="217" t="s">
        <v>25</v>
      </c>
      <c r="B12" s="215" t="s">
        <v>238</v>
      </c>
    </row>
    <row r="13" spans="1:2" ht="15" customHeight="1" x14ac:dyDescent="0.2">
      <c r="A13" s="217" t="s">
        <v>26</v>
      </c>
      <c r="B13" s="215" t="s">
        <v>239</v>
      </c>
    </row>
    <row r="14" spans="1:2" ht="15" customHeight="1" x14ac:dyDescent="0.2">
      <c r="A14" s="217" t="s">
        <v>27</v>
      </c>
      <c r="B14" s="215" t="s">
        <v>240</v>
      </c>
    </row>
    <row r="15" spans="1:2" ht="15" customHeight="1" x14ac:dyDescent="0.2">
      <c r="A15" s="217" t="s">
        <v>28</v>
      </c>
      <c r="B15" s="215" t="s">
        <v>241</v>
      </c>
    </row>
    <row r="16" spans="1:2" ht="15" customHeight="1" x14ac:dyDescent="0.2">
      <c r="A16" s="217" t="s">
        <v>29</v>
      </c>
      <c r="B16" s="215" t="s">
        <v>242</v>
      </c>
    </row>
    <row r="17" spans="1:2" ht="15" customHeight="1" x14ac:dyDescent="0.2">
      <c r="A17" s="217" t="s">
        <v>30</v>
      </c>
      <c r="B17" s="215" t="s">
        <v>243</v>
      </c>
    </row>
    <row r="18" spans="1:2" ht="15" customHeight="1" x14ac:dyDescent="0.2">
      <c r="A18" s="217" t="s">
        <v>31</v>
      </c>
      <c r="B18" s="215" t="s">
        <v>244</v>
      </c>
    </row>
    <row r="19" spans="1:2" ht="15" customHeight="1" x14ac:dyDescent="0.2">
      <c r="A19" s="217" t="s">
        <v>32</v>
      </c>
      <c r="B19" s="215" t="s">
        <v>245</v>
      </c>
    </row>
    <row r="20" spans="1:2" ht="15" customHeight="1" x14ac:dyDescent="0.2">
      <c r="A20" s="217" t="s">
        <v>33</v>
      </c>
      <c r="B20" s="215" t="s">
        <v>246</v>
      </c>
    </row>
    <row r="21" spans="1:2" ht="15" customHeight="1" x14ac:dyDescent="0.2">
      <c r="A21" s="217" t="s">
        <v>34</v>
      </c>
      <c r="B21" s="215" t="s">
        <v>247</v>
      </c>
    </row>
    <row r="22" spans="1:2" ht="15" customHeight="1" x14ac:dyDescent="0.2">
      <c r="A22" s="217" t="s">
        <v>35</v>
      </c>
      <c r="B22" s="215" t="s">
        <v>248</v>
      </c>
    </row>
    <row r="23" spans="1:2" ht="15" customHeight="1" x14ac:dyDescent="0.2">
      <c r="A23" s="217" t="s">
        <v>36</v>
      </c>
      <c r="B23" s="215" t="s">
        <v>249</v>
      </c>
    </row>
    <row r="24" spans="1:2" ht="15" customHeight="1" x14ac:dyDescent="0.2">
      <c r="A24" s="217" t="s">
        <v>37</v>
      </c>
      <c r="B24" s="215" t="s">
        <v>250</v>
      </c>
    </row>
    <row r="25" spans="1:2" ht="15" customHeight="1" x14ac:dyDescent="0.2">
      <c r="A25" s="217" t="s">
        <v>38</v>
      </c>
      <c r="B25" s="215" t="s">
        <v>251</v>
      </c>
    </row>
    <row r="26" spans="1:2" ht="15" customHeight="1" x14ac:dyDescent="0.2">
      <c r="A26" s="217" t="s">
        <v>39</v>
      </c>
      <c r="B26" s="215" t="s">
        <v>252</v>
      </c>
    </row>
    <row r="27" spans="1:2" ht="15" customHeight="1" x14ac:dyDescent="0.2">
      <c r="A27" s="217" t="s">
        <v>40</v>
      </c>
      <c r="B27" s="215" t="s">
        <v>253</v>
      </c>
    </row>
    <row r="28" spans="1:2" ht="15" customHeight="1" x14ac:dyDescent="0.2">
      <c r="A28" s="217" t="s">
        <v>41</v>
      </c>
      <c r="B28" s="215" t="s">
        <v>254</v>
      </c>
    </row>
    <row r="29" spans="1:2" ht="15" customHeight="1" x14ac:dyDescent="0.2">
      <c r="A29" s="217" t="s">
        <v>42</v>
      </c>
      <c r="B29" s="215" t="s">
        <v>255</v>
      </c>
    </row>
    <row r="30" spans="1:2" ht="15" customHeight="1" x14ac:dyDescent="0.2">
      <c r="A30" s="217" t="s">
        <v>43</v>
      </c>
      <c r="B30" s="215" t="s">
        <v>256</v>
      </c>
    </row>
    <row r="31" spans="1:2" ht="15" customHeight="1" x14ac:dyDescent="0.2">
      <c r="A31" s="217" t="s">
        <v>44</v>
      </c>
      <c r="B31" s="215" t="s">
        <v>257</v>
      </c>
    </row>
    <row r="32" spans="1:2" ht="15" customHeight="1" x14ac:dyDescent="0.2">
      <c r="A32" s="217" t="s">
        <v>45</v>
      </c>
      <c r="B32" s="215" t="s">
        <v>258</v>
      </c>
    </row>
    <row r="33" spans="1:11" ht="15" customHeight="1" x14ac:dyDescent="0.2">
      <c r="A33" s="217" t="s">
        <v>46</v>
      </c>
      <c r="B33" s="215" t="s">
        <v>259</v>
      </c>
    </row>
    <row r="34" spans="1:11" ht="15" customHeight="1" x14ac:dyDescent="0.2">
      <c r="A34" s="217" t="s">
        <v>260</v>
      </c>
      <c r="B34" s="215" t="s">
        <v>261</v>
      </c>
    </row>
    <row r="35" spans="1:11" ht="15" customHeight="1" x14ac:dyDescent="0.2">
      <c r="A35" s="217" t="s">
        <v>262</v>
      </c>
      <c r="B35" s="215" t="s">
        <v>263</v>
      </c>
    </row>
    <row r="36" spans="1:11" ht="15" customHeight="1" x14ac:dyDescent="0.2">
      <c r="A36" s="217" t="s">
        <v>264</v>
      </c>
      <c r="B36" s="215" t="s">
        <v>265</v>
      </c>
    </row>
    <row r="37" spans="1:11" ht="15" customHeight="1" x14ac:dyDescent="0.2">
      <c r="A37" s="217" t="s">
        <v>266</v>
      </c>
      <c r="B37" s="215" t="s">
        <v>267</v>
      </c>
    </row>
    <row r="38" spans="1:11" ht="15" customHeight="1" x14ac:dyDescent="0.2">
      <c r="A38" s="217" t="s">
        <v>268</v>
      </c>
      <c r="B38" s="215" t="s">
        <v>269</v>
      </c>
    </row>
    <row r="39" spans="1:11" ht="15" customHeight="1" x14ac:dyDescent="0.2">
      <c r="A39" s="217" t="s">
        <v>270</v>
      </c>
      <c r="B39" s="215" t="s">
        <v>271</v>
      </c>
    </row>
    <row r="40" spans="1:11" ht="15" customHeight="1" x14ac:dyDescent="0.2">
      <c r="A40" s="217" t="s">
        <v>272</v>
      </c>
      <c r="B40" s="215" t="s">
        <v>273</v>
      </c>
    </row>
    <row r="41" spans="1:11" ht="15" customHeight="1" x14ac:dyDescent="0.2">
      <c r="A41" s="217" t="s">
        <v>274</v>
      </c>
      <c r="B41" s="215" t="s">
        <v>275</v>
      </c>
    </row>
    <row r="42" spans="1:11" ht="15" customHeight="1" x14ac:dyDescent="0.2">
      <c r="A42" s="217" t="s">
        <v>276</v>
      </c>
      <c r="B42" s="215" t="s">
        <v>277</v>
      </c>
    </row>
    <row r="43" spans="1:11" ht="15" customHeight="1" x14ac:dyDescent="0.2">
      <c r="A43" s="217" t="s">
        <v>278</v>
      </c>
      <c r="B43" s="215" t="s">
        <v>279</v>
      </c>
    </row>
    <row r="44" spans="1:11" ht="15" customHeight="1" x14ac:dyDescent="0.2">
      <c r="A44" s="217" t="s">
        <v>280</v>
      </c>
      <c r="B44" s="215" t="s">
        <v>281</v>
      </c>
    </row>
    <row r="45" spans="1:11" ht="15" customHeight="1" x14ac:dyDescent="0.2">
      <c r="A45" s="217" t="s">
        <v>282</v>
      </c>
      <c r="B45" s="215" t="s">
        <v>283</v>
      </c>
    </row>
    <row r="46" spans="1:11" ht="15" customHeight="1" x14ac:dyDescent="0.2">
      <c r="A46" s="217" t="s">
        <v>284</v>
      </c>
      <c r="B46" s="215" t="s">
        <v>285</v>
      </c>
    </row>
    <row r="47" spans="1:11" ht="15" customHeight="1" x14ac:dyDescent="0.2">
      <c r="A47" s="218"/>
      <c r="B47" s="219"/>
    </row>
    <row r="48" spans="1:11" ht="51.75" customHeight="1" x14ac:dyDescent="0.2">
      <c r="A48" s="222" t="s">
        <v>286</v>
      </c>
      <c r="B48" s="222"/>
      <c r="C48" s="220"/>
      <c r="D48" s="220"/>
      <c r="E48" s="220"/>
      <c r="F48" s="220"/>
      <c r="G48" s="220"/>
      <c r="H48" s="220"/>
      <c r="I48" s="220"/>
      <c r="J48" s="220"/>
      <c r="K48" s="220"/>
    </row>
    <row r="49" spans="1:11" ht="30.75" customHeight="1" x14ac:dyDescent="0.2">
      <c r="A49" s="222" t="s">
        <v>287</v>
      </c>
      <c r="B49" s="222"/>
    </row>
    <row r="50" spans="1:11" ht="33.75" customHeight="1" x14ac:dyDescent="0.2">
      <c r="A50" s="222" t="s">
        <v>288</v>
      </c>
      <c r="B50" s="222"/>
    </row>
    <row r="51" spans="1:11" ht="27.75" customHeight="1" x14ac:dyDescent="0.2">
      <c r="A51" s="222" t="s">
        <v>289</v>
      </c>
      <c r="B51" s="222"/>
    </row>
    <row r="52" spans="1:11" ht="40.5" customHeight="1" x14ac:dyDescent="0.2">
      <c r="A52" s="222" t="s">
        <v>290</v>
      </c>
      <c r="B52" s="222"/>
      <c r="C52" s="220"/>
      <c r="D52" s="220"/>
      <c r="E52" s="220"/>
      <c r="F52" s="220"/>
      <c r="G52" s="220"/>
      <c r="H52" s="220"/>
      <c r="I52" s="220"/>
      <c r="J52" s="220"/>
      <c r="K52" s="220"/>
    </row>
    <row r="53" spans="1:11" ht="37.5" customHeight="1" x14ac:dyDescent="0.2">
      <c r="A53" s="222" t="s">
        <v>291</v>
      </c>
      <c r="B53" s="222"/>
    </row>
    <row r="71" spans="1:1" x14ac:dyDescent="0.2">
      <c r="A71" s="218"/>
    </row>
  </sheetData>
  <mergeCells count="6">
    <mergeCell ref="A53:B53"/>
    <mergeCell ref="A48:B48"/>
    <mergeCell ref="A49:B49"/>
    <mergeCell ref="A50:B50"/>
    <mergeCell ref="A51:B51"/>
    <mergeCell ref="A52:B52"/>
  </mergeCells>
  <pageMargins left="0.70866141732283472" right="0.70866141732283472" top="0.74803149606299213" bottom="0.74803149606299213" header="0.31496062992125984" footer="0.31496062992125984"/>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O112"/>
  <sheetViews>
    <sheetView showRowColHeaders="0" topLeftCell="A76" zoomScaleNormal="100" workbookViewId="0">
      <selection activeCell="A110" sqref="A110:K110"/>
    </sheetView>
  </sheetViews>
  <sheetFormatPr defaultRowHeight="12.75" x14ac:dyDescent="0.2"/>
  <cols>
    <col min="1" max="1" width="9.28515625" style="14" bestFit="1" customWidth="1"/>
    <col min="2" max="2" width="16.85546875" style="14" bestFit="1" customWidth="1"/>
    <col min="3" max="3" width="15" style="14" customWidth="1"/>
    <col min="4" max="4" width="16.140625" style="14" customWidth="1"/>
    <col min="5" max="5" width="13.7109375" style="14" customWidth="1"/>
    <col min="6" max="6" width="16.140625" style="14" customWidth="1"/>
    <col min="7" max="7" width="9.7109375" style="14" bestFit="1" customWidth="1"/>
    <col min="8" max="8" width="13.140625" style="14" bestFit="1" customWidth="1"/>
    <col min="9" max="9" width="12" style="14" bestFit="1" customWidth="1"/>
    <col min="10" max="10" width="15.42578125" style="14" bestFit="1" customWidth="1"/>
    <col min="11" max="11" width="10" style="14" bestFit="1" customWidth="1"/>
    <col min="12" max="12" width="13.42578125" style="14" bestFit="1" customWidth="1"/>
    <col min="13" max="16384" width="9.140625" style="14"/>
  </cols>
  <sheetData>
    <row r="1" spans="1:14" ht="24.75" customHeight="1" x14ac:dyDescent="0.2">
      <c r="A1" s="223" t="s">
        <v>217</v>
      </c>
      <c r="B1" s="236"/>
      <c r="C1" s="236"/>
      <c r="D1" s="236"/>
      <c r="E1" s="236"/>
      <c r="F1" s="236"/>
      <c r="G1" s="236"/>
      <c r="H1" s="236"/>
      <c r="I1" s="236"/>
      <c r="J1" s="236"/>
      <c r="K1" s="236"/>
      <c r="L1" s="236"/>
    </row>
    <row r="2" spans="1:14" ht="40.5" customHeight="1" x14ac:dyDescent="0.2">
      <c r="A2" s="224" t="s">
        <v>218</v>
      </c>
      <c r="B2" s="224"/>
      <c r="C2" s="224"/>
      <c r="D2" s="224"/>
      <c r="E2" s="224"/>
      <c r="F2" s="224"/>
      <c r="G2" s="224"/>
      <c r="H2" s="224"/>
      <c r="I2" s="224"/>
      <c r="J2" s="26"/>
      <c r="K2" s="26"/>
      <c r="L2" s="26"/>
    </row>
    <row r="3" spans="1:14" ht="58.5" customHeight="1" x14ac:dyDescent="0.2">
      <c r="A3" s="224" t="s">
        <v>108</v>
      </c>
      <c r="B3" s="224"/>
      <c r="C3" s="224"/>
      <c r="D3" s="224"/>
      <c r="E3" s="224"/>
      <c r="F3" s="224"/>
      <c r="G3" s="224"/>
      <c r="H3" s="224"/>
      <c r="I3" s="224"/>
      <c r="J3" s="10"/>
      <c r="K3" s="10"/>
      <c r="L3" s="10"/>
      <c r="M3" s="10"/>
      <c r="N3" s="10"/>
    </row>
    <row r="4" spans="1:14" ht="39" customHeight="1" x14ac:dyDescent="0.2">
      <c r="A4" s="224" t="s">
        <v>169</v>
      </c>
      <c r="B4" s="224"/>
      <c r="C4" s="224"/>
      <c r="D4" s="224"/>
      <c r="E4" s="224"/>
      <c r="F4" s="224"/>
      <c r="G4" s="224"/>
      <c r="H4" s="224"/>
      <c r="I4" s="224"/>
      <c r="J4" s="26"/>
      <c r="K4" s="26"/>
      <c r="L4" s="26"/>
    </row>
    <row r="5" spans="1:14" ht="39" customHeight="1" x14ac:dyDescent="0.2">
      <c r="A5" s="224" t="s">
        <v>170</v>
      </c>
      <c r="B5" s="224"/>
      <c r="C5" s="224"/>
      <c r="D5" s="224"/>
      <c r="E5" s="224"/>
      <c r="F5" s="224"/>
      <c r="G5" s="224"/>
      <c r="H5" s="224"/>
      <c r="I5" s="224"/>
      <c r="J5" s="140"/>
      <c r="K5" s="26"/>
      <c r="L5" s="26"/>
    </row>
    <row r="6" spans="1:14" s="78" customFormat="1" ht="25.5" x14ac:dyDescent="0.2">
      <c r="A6" s="77" t="s">
        <v>5</v>
      </c>
      <c r="B6" s="77" t="s">
        <v>6</v>
      </c>
      <c r="C6" s="77" t="s">
        <v>87</v>
      </c>
      <c r="D6" s="77" t="s">
        <v>90</v>
      </c>
      <c r="E6" s="77" t="s">
        <v>89</v>
      </c>
      <c r="F6" s="77" t="s">
        <v>91</v>
      </c>
      <c r="G6" s="77" t="s">
        <v>86</v>
      </c>
      <c r="H6" s="77" t="s">
        <v>92</v>
      </c>
      <c r="I6" s="77" t="s">
        <v>88</v>
      </c>
      <c r="J6" s="77" t="s">
        <v>93</v>
      </c>
      <c r="K6" s="77" t="s">
        <v>2</v>
      </c>
      <c r="L6" s="77" t="s">
        <v>3</v>
      </c>
    </row>
    <row r="7" spans="1:14" x14ac:dyDescent="0.2">
      <c r="A7" s="2">
        <v>2018</v>
      </c>
      <c r="B7" s="67" t="s">
        <v>15</v>
      </c>
      <c r="C7" s="70">
        <v>204</v>
      </c>
      <c r="D7" s="146">
        <v>37.4</v>
      </c>
      <c r="E7" s="70">
        <v>39</v>
      </c>
      <c r="F7" s="146">
        <v>7.1</v>
      </c>
      <c r="G7" s="70">
        <v>6</v>
      </c>
      <c r="H7" s="146">
        <v>1.1000000000000001</v>
      </c>
      <c r="I7" s="70">
        <v>297</v>
      </c>
      <c r="J7" s="146">
        <v>54.4</v>
      </c>
      <c r="K7" s="175">
        <v>546</v>
      </c>
      <c r="L7" s="176">
        <v>2.7</v>
      </c>
    </row>
    <row r="8" spans="1:14" x14ac:dyDescent="0.2">
      <c r="A8" s="2">
        <v>2018</v>
      </c>
      <c r="B8" s="67" t="s">
        <v>16</v>
      </c>
      <c r="C8" s="70">
        <v>182</v>
      </c>
      <c r="D8" s="146">
        <v>35.700000000000003</v>
      </c>
      <c r="E8" s="70">
        <v>75</v>
      </c>
      <c r="F8" s="146">
        <v>14.7</v>
      </c>
      <c r="G8" s="70">
        <v>52</v>
      </c>
      <c r="H8" s="146">
        <v>10.199999999999999</v>
      </c>
      <c r="I8" s="70">
        <v>201</v>
      </c>
      <c r="J8" s="146">
        <v>39.4</v>
      </c>
      <c r="K8" s="175">
        <v>510</v>
      </c>
      <c r="L8" s="176">
        <v>2.5</v>
      </c>
    </row>
    <row r="9" spans="1:14" x14ac:dyDescent="0.2">
      <c r="A9" s="2">
        <v>2018</v>
      </c>
      <c r="B9" s="67" t="s">
        <v>17</v>
      </c>
      <c r="C9" s="70">
        <v>327</v>
      </c>
      <c r="D9" s="146">
        <v>28.9</v>
      </c>
      <c r="E9" s="70">
        <v>63</v>
      </c>
      <c r="F9" s="146">
        <v>5.6</v>
      </c>
      <c r="G9" s="70">
        <v>43</v>
      </c>
      <c r="H9" s="146">
        <v>3.8</v>
      </c>
      <c r="I9" s="70">
        <v>700</v>
      </c>
      <c r="J9" s="146">
        <v>61.8</v>
      </c>
      <c r="K9" s="175">
        <v>1133</v>
      </c>
      <c r="L9" s="176">
        <v>5.6</v>
      </c>
    </row>
    <row r="10" spans="1:14" x14ac:dyDescent="0.2">
      <c r="A10" s="2">
        <v>2018</v>
      </c>
      <c r="B10" s="67" t="s">
        <v>18</v>
      </c>
      <c r="C10" s="70">
        <v>644</v>
      </c>
      <c r="D10" s="146">
        <v>60.1</v>
      </c>
      <c r="E10" s="70">
        <v>36</v>
      </c>
      <c r="F10" s="146">
        <v>3.4</v>
      </c>
      <c r="G10" s="70">
        <v>174</v>
      </c>
      <c r="H10" s="146">
        <v>16.2</v>
      </c>
      <c r="I10" s="70">
        <v>217</v>
      </c>
      <c r="J10" s="146">
        <v>20.3</v>
      </c>
      <c r="K10" s="175">
        <v>1071</v>
      </c>
      <c r="L10" s="176">
        <v>5.3</v>
      </c>
    </row>
    <row r="11" spans="1:14" x14ac:dyDescent="0.2">
      <c r="A11" s="2">
        <v>2018</v>
      </c>
      <c r="B11" s="67" t="s">
        <v>19</v>
      </c>
      <c r="C11" s="70">
        <v>532</v>
      </c>
      <c r="D11" s="146">
        <v>68.400000000000006</v>
      </c>
      <c r="E11" s="70">
        <v>19</v>
      </c>
      <c r="F11" s="146">
        <v>2.4</v>
      </c>
      <c r="G11" s="70">
        <v>142</v>
      </c>
      <c r="H11" s="146">
        <v>18.3</v>
      </c>
      <c r="I11" s="70">
        <v>85</v>
      </c>
      <c r="J11" s="146">
        <v>10.9</v>
      </c>
      <c r="K11" s="175">
        <v>778</v>
      </c>
      <c r="L11" s="176">
        <v>3.9</v>
      </c>
    </row>
    <row r="12" spans="1:14" x14ac:dyDescent="0.2">
      <c r="A12" s="2">
        <v>2018</v>
      </c>
      <c r="B12" s="67" t="s">
        <v>20</v>
      </c>
      <c r="C12" s="70">
        <v>799</v>
      </c>
      <c r="D12" s="146">
        <v>72.8</v>
      </c>
      <c r="E12" s="70">
        <v>17</v>
      </c>
      <c r="F12" s="146">
        <v>1.5</v>
      </c>
      <c r="G12" s="70">
        <v>107</v>
      </c>
      <c r="H12" s="146">
        <v>9.8000000000000007</v>
      </c>
      <c r="I12" s="70">
        <v>174</v>
      </c>
      <c r="J12" s="146">
        <v>15.9</v>
      </c>
      <c r="K12" s="175">
        <v>1097</v>
      </c>
      <c r="L12" s="176">
        <v>5.4</v>
      </c>
    </row>
    <row r="13" spans="1:14" x14ac:dyDescent="0.2">
      <c r="A13" s="2">
        <v>2018</v>
      </c>
      <c r="B13" s="67" t="s">
        <v>21</v>
      </c>
      <c r="C13" s="70">
        <v>293</v>
      </c>
      <c r="D13" s="146">
        <v>54.1</v>
      </c>
      <c r="E13" s="70">
        <v>38</v>
      </c>
      <c r="F13" s="146">
        <v>7</v>
      </c>
      <c r="G13" s="70">
        <v>36</v>
      </c>
      <c r="H13" s="146">
        <v>6.6</v>
      </c>
      <c r="I13" s="70">
        <v>175</v>
      </c>
      <c r="J13" s="146">
        <v>32.299999999999997</v>
      </c>
      <c r="K13" s="175">
        <v>542</v>
      </c>
      <c r="L13" s="176">
        <v>2.7</v>
      </c>
    </row>
    <row r="14" spans="1:14" x14ac:dyDescent="0.2">
      <c r="A14" s="2">
        <v>2018</v>
      </c>
      <c r="B14" s="67" t="s">
        <v>22</v>
      </c>
      <c r="C14" s="70">
        <v>544</v>
      </c>
      <c r="D14" s="146">
        <v>80.5</v>
      </c>
      <c r="E14" s="70">
        <v>9</v>
      </c>
      <c r="F14" s="146">
        <v>1.3</v>
      </c>
      <c r="G14" s="70">
        <v>14</v>
      </c>
      <c r="H14" s="146">
        <v>2.1</v>
      </c>
      <c r="I14" s="70">
        <v>109</v>
      </c>
      <c r="J14" s="146">
        <v>16.100000000000001</v>
      </c>
      <c r="K14" s="175">
        <v>676</v>
      </c>
      <c r="L14" s="176">
        <v>3.3</v>
      </c>
    </row>
    <row r="15" spans="1:14" x14ac:dyDescent="0.2">
      <c r="A15" s="2">
        <v>2018</v>
      </c>
      <c r="B15" s="67" t="s">
        <v>23</v>
      </c>
      <c r="C15" s="70">
        <v>253</v>
      </c>
      <c r="D15" s="146">
        <v>78.099999999999994</v>
      </c>
      <c r="E15" s="121"/>
      <c r="F15" s="179"/>
      <c r="G15" s="121"/>
      <c r="H15" s="179"/>
      <c r="I15" s="70">
        <v>45</v>
      </c>
      <c r="J15" s="146">
        <v>13.9</v>
      </c>
      <c r="K15" s="175">
        <v>324</v>
      </c>
      <c r="L15" s="176">
        <v>1.6</v>
      </c>
    </row>
    <row r="16" spans="1:14" x14ac:dyDescent="0.2">
      <c r="A16" s="2">
        <v>2018</v>
      </c>
      <c r="B16" s="67" t="s">
        <v>24</v>
      </c>
      <c r="C16" s="70">
        <v>346</v>
      </c>
      <c r="D16" s="146">
        <v>54.1</v>
      </c>
      <c r="E16" s="70">
        <v>36</v>
      </c>
      <c r="F16" s="146">
        <v>5.6</v>
      </c>
      <c r="G16" s="70">
        <v>42</v>
      </c>
      <c r="H16" s="146">
        <v>6.6</v>
      </c>
      <c r="I16" s="70">
        <v>216</v>
      </c>
      <c r="J16" s="146">
        <v>33.799999999999997</v>
      </c>
      <c r="K16" s="175">
        <v>640</v>
      </c>
      <c r="L16" s="176">
        <v>3.2</v>
      </c>
    </row>
    <row r="17" spans="1:15" x14ac:dyDescent="0.2">
      <c r="A17" s="2">
        <v>2018</v>
      </c>
      <c r="B17" s="67" t="s">
        <v>25</v>
      </c>
      <c r="C17" s="70">
        <v>135</v>
      </c>
      <c r="D17" s="146">
        <v>47.7</v>
      </c>
      <c r="E17" s="70">
        <v>27</v>
      </c>
      <c r="F17" s="146">
        <v>9.5</v>
      </c>
      <c r="G17" s="70">
        <v>59</v>
      </c>
      <c r="H17" s="146">
        <v>20.8</v>
      </c>
      <c r="I17" s="70">
        <v>62</v>
      </c>
      <c r="J17" s="146">
        <v>21.9</v>
      </c>
      <c r="K17" s="175">
        <v>283</v>
      </c>
      <c r="L17" s="176">
        <v>1.4</v>
      </c>
    </row>
    <row r="18" spans="1:15" x14ac:dyDescent="0.2">
      <c r="A18" s="2">
        <v>2018</v>
      </c>
      <c r="B18" s="67" t="s">
        <v>26</v>
      </c>
      <c r="C18" s="70">
        <v>215</v>
      </c>
      <c r="D18" s="146">
        <v>33.6</v>
      </c>
      <c r="E18" s="70">
        <v>95</v>
      </c>
      <c r="F18" s="146">
        <v>14.9</v>
      </c>
      <c r="G18" s="70">
        <v>84</v>
      </c>
      <c r="H18" s="146">
        <v>13.1</v>
      </c>
      <c r="I18" s="70">
        <v>245</v>
      </c>
      <c r="J18" s="146">
        <v>38.299999999999997</v>
      </c>
      <c r="K18" s="175">
        <v>639</v>
      </c>
      <c r="L18" s="176">
        <v>3.2</v>
      </c>
    </row>
    <row r="19" spans="1:15" x14ac:dyDescent="0.2">
      <c r="A19" s="2">
        <v>2018</v>
      </c>
      <c r="B19" s="67" t="s">
        <v>27</v>
      </c>
      <c r="C19" s="70">
        <v>251</v>
      </c>
      <c r="D19" s="146">
        <v>31.3</v>
      </c>
      <c r="E19" s="70">
        <v>6</v>
      </c>
      <c r="F19" s="146">
        <v>0.7</v>
      </c>
      <c r="G19" s="70">
        <v>15</v>
      </c>
      <c r="H19" s="146">
        <v>1.9</v>
      </c>
      <c r="I19" s="70">
        <v>531</v>
      </c>
      <c r="J19" s="146">
        <v>66.099999999999994</v>
      </c>
      <c r="K19" s="175">
        <v>803</v>
      </c>
      <c r="L19" s="176">
        <v>4</v>
      </c>
    </row>
    <row r="20" spans="1:15" x14ac:dyDescent="0.2">
      <c r="A20" s="2">
        <v>2018</v>
      </c>
      <c r="B20" s="67" t="s">
        <v>28</v>
      </c>
      <c r="C20" s="70">
        <v>261</v>
      </c>
      <c r="D20" s="146">
        <v>45.9</v>
      </c>
      <c r="E20" s="70">
        <v>35</v>
      </c>
      <c r="F20" s="146">
        <v>6.2</v>
      </c>
      <c r="G20" s="70">
        <v>133</v>
      </c>
      <c r="H20" s="146">
        <v>23.4</v>
      </c>
      <c r="I20" s="70">
        <v>140</v>
      </c>
      <c r="J20" s="146">
        <v>24.6</v>
      </c>
      <c r="K20" s="175">
        <v>569</v>
      </c>
      <c r="L20" s="176">
        <v>2.8</v>
      </c>
    </row>
    <row r="21" spans="1:15" x14ac:dyDescent="0.2">
      <c r="A21" s="2">
        <v>2018</v>
      </c>
      <c r="B21" s="67" t="s">
        <v>29</v>
      </c>
      <c r="C21" s="70">
        <v>649</v>
      </c>
      <c r="D21" s="146">
        <v>68.2</v>
      </c>
      <c r="E21" s="70">
        <v>20</v>
      </c>
      <c r="F21" s="146">
        <v>2.1</v>
      </c>
      <c r="G21" s="70">
        <v>108</v>
      </c>
      <c r="H21" s="146">
        <v>11.3</v>
      </c>
      <c r="I21" s="70">
        <v>175</v>
      </c>
      <c r="J21" s="146">
        <v>18.399999999999999</v>
      </c>
      <c r="K21" s="175">
        <v>952</v>
      </c>
      <c r="L21" s="176">
        <v>4.7</v>
      </c>
    </row>
    <row r="22" spans="1:15" x14ac:dyDescent="0.2">
      <c r="A22" s="2">
        <v>2018</v>
      </c>
      <c r="B22" s="67" t="s">
        <v>30</v>
      </c>
      <c r="C22" s="70">
        <v>249</v>
      </c>
      <c r="D22" s="146">
        <v>33.5</v>
      </c>
      <c r="E22" s="70">
        <v>82</v>
      </c>
      <c r="F22" s="146">
        <v>11</v>
      </c>
      <c r="G22" s="70">
        <v>55</v>
      </c>
      <c r="H22" s="146">
        <v>7.4</v>
      </c>
      <c r="I22" s="70">
        <v>358</v>
      </c>
      <c r="J22" s="146">
        <v>48.1</v>
      </c>
      <c r="K22" s="175">
        <v>744</v>
      </c>
      <c r="L22" s="176">
        <v>3.7</v>
      </c>
    </row>
    <row r="23" spans="1:15" x14ac:dyDescent="0.2">
      <c r="A23" s="2">
        <v>2018</v>
      </c>
      <c r="B23" s="67" t="s">
        <v>31</v>
      </c>
      <c r="C23" s="70">
        <v>661</v>
      </c>
      <c r="D23" s="146">
        <v>75.400000000000006</v>
      </c>
      <c r="E23" s="70">
        <v>7</v>
      </c>
      <c r="F23" s="146">
        <v>0.8</v>
      </c>
      <c r="G23" s="70">
        <v>81</v>
      </c>
      <c r="H23" s="146">
        <v>9.1999999999999993</v>
      </c>
      <c r="I23" s="70">
        <v>128</v>
      </c>
      <c r="J23" s="146">
        <v>14.6</v>
      </c>
      <c r="K23" s="175">
        <v>877</v>
      </c>
      <c r="L23" s="176">
        <v>4.3</v>
      </c>
    </row>
    <row r="24" spans="1:15" x14ac:dyDescent="0.2">
      <c r="A24" s="2">
        <v>2018</v>
      </c>
      <c r="B24" s="67" t="s">
        <v>32</v>
      </c>
      <c r="C24" s="70">
        <v>37</v>
      </c>
      <c r="D24" s="146">
        <v>11.6</v>
      </c>
      <c r="E24" s="70">
        <v>55</v>
      </c>
      <c r="F24" s="146">
        <v>17.3</v>
      </c>
      <c r="G24" s="70">
        <v>3</v>
      </c>
      <c r="H24" s="146">
        <v>0.9</v>
      </c>
      <c r="I24" s="70">
        <v>223</v>
      </c>
      <c r="J24" s="146">
        <v>70.099999999999994</v>
      </c>
      <c r="K24" s="175">
        <v>318</v>
      </c>
      <c r="L24" s="176">
        <v>1.6</v>
      </c>
    </row>
    <row r="25" spans="1:15" x14ac:dyDescent="0.2">
      <c r="A25" s="2">
        <v>2018</v>
      </c>
      <c r="B25" s="67" t="s">
        <v>33</v>
      </c>
      <c r="C25" s="70">
        <v>224</v>
      </c>
      <c r="D25" s="146">
        <v>39.9</v>
      </c>
      <c r="E25" s="70">
        <v>35</v>
      </c>
      <c r="F25" s="146">
        <v>6.2</v>
      </c>
      <c r="G25" s="70">
        <v>49</v>
      </c>
      <c r="H25" s="146">
        <v>8.6999999999999993</v>
      </c>
      <c r="I25" s="70">
        <v>253</v>
      </c>
      <c r="J25" s="146">
        <v>45.1</v>
      </c>
      <c r="K25" s="175">
        <v>561</v>
      </c>
      <c r="L25" s="176">
        <v>2.8</v>
      </c>
    </row>
    <row r="26" spans="1:15" x14ac:dyDescent="0.2">
      <c r="A26" s="2">
        <v>2018</v>
      </c>
      <c r="B26" s="67" t="s">
        <v>34</v>
      </c>
      <c r="C26" s="70">
        <v>156</v>
      </c>
      <c r="D26" s="146">
        <v>48.6</v>
      </c>
      <c r="E26" s="70">
        <v>22</v>
      </c>
      <c r="F26" s="146">
        <v>6.9</v>
      </c>
      <c r="G26" s="70">
        <v>97</v>
      </c>
      <c r="H26" s="146">
        <v>30.2</v>
      </c>
      <c r="I26" s="70">
        <v>46</v>
      </c>
      <c r="J26" s="146">
        <v>14.3</v>
      </c>
      <c r="K26" s="175">
        <v>321</v>
      </c>
      <c r="L26" s="176">
        <v>1.6</v>
      </c>
    </row>
    <row r="27" spans="1:15" x14ac:dyDescent="0.2">
      <c r="A27" s="2">
        <v>2018</v>
      </c>
      <c r="B27" s="67" t="s">
        <v>35</v>
      </c>
      <c r="C27" s="70">
        <v>738</v>
      </c>
      <c r="D27" s="146">
        <v>60.9</v>
      </c>
      <c r="E27" s="70">
        <v>84</v>
      </c>
      <c r="F27" s="146">
        <v>6.9</v>
      </c>
      <c r="G27" s="70">
        <v>223</v>
      </c>
      <c r="H27" s="146">
        <v>18.399999999999999</v>
      </c>
      <c r="I27" s="70">
        <v>166</v>
      </c>
      <c r="J27" s="146">
        <v>13.7</v>
      </c>
      <c r="K27" s="175">
        <v>1211</v>
      </c>
      <c r="L27" s="176">
        <v>6</v>
      </c>
    </row>
    <row r="28" spans="1:15" x14ac:dyDescent="0.2">
      <c r="A28" s="2">
        <v>2018</v>
      </c>
      <c r="B28" s="67" t="s">
        <v>36</v>
      </c>
      <c r="C28" s="70">
        <v>476</v>
      </c>
      <c r="D28" s="146">
        <v>66.5</v>
      </c>
      <c r="E28" s="70">
        <v>32</v>
      </c>
      <c r="F28" s="146">
        <v>4.5</v>
      </c>
      <c r="G28" s="70">
        <v>92</v>
      </c>
      <c r="H28" s="146">
        <v>12.8</v>
      </c>
      <c r="I28" s="70">
        <v>116</v>
      </c>
      <c r="J28" s="146">
        <v>16.2</v>
      </c>
      <c r="K28" s="175">
        <v>716</v>
      </c>
      <c r="L28" s="176">
        <v>3.5</v>
      </c>
      <c r="O28" s="122"/>
    </row>
    <row r="29" spans="1:15" x14ac:dyDescent="0.2">
      <c r="A29" s="2">
        <v>2018</v>
      </c>
      <c r="B29" s="67" t="s">
        <v>37</v>
      </c>
      <c r="C29" s="70">
        <v>263</v>
      </c>
      <c r="D29" s="146">
        <v>59.6</v>
      </c>
      <c r="E29" s="70">
        <v>10</v>
      </c>
      <c r="F29" s="146">
        <v>2.2999999999999998</v>
      </c>
      <c r="G29" s="70">
        <v>64</v>
      </c>
      <c r="H29" s="146">
        <v>14.5</v>
      </c>
      <c r="I29" s="70">
        <v>104</v>
      </c>
      <c r="J29" s="146">
        <v>23.6</v>
      </c>
      <c r="K29" s="175">
        <v>441</v>
      </c>
      <c r="L29" s="176">
        <v>2.2000000000000002</v>
      </c>
    </row>
    <row r="30" spans="1:15" x14ac:dyDescent="0.2">
      <c r="A30" s="2">
        <v>2018</v>
      </c>
      <c r="B30" s="67" t="s">
        <v>38</v>
      </c>
      <c r="C30" s="70">
        <v>149</v>
      </c>
      <c r="D30" s="146">
        <v>37.299999999999997</v>
      </c>
      <c r="E30" s="70">
        <v>51</v>
      </c>
      <c r="F30" s="146">
        <v>12.8</v>
      </c>
      <c r="G30" s="70">
        <v>35</v>
      </c>
      <c r="H30" s="146">
        <v>8.8000000000000007</v>
      </c>
      <c r="I30" s="70">
        <v>165</v>
      </c>
      <c r="J30" s="146">
        <v>41.3</v>
      </c>
      <c r="K30" s="175">
        <v>400</v>
      </c>
      <c r="L30" s="176">
        <v>2</v>
      </c>
    </row>
    <row r="31" spans="1:15" x14ac:dyDescent="0.2">
      <c r="A31" s="2">
        <v>2018</v>
      </c>
      <c r="B31" s="67" t="s">
        <v>39</v>
      </c>
      <c r="C31" s="70">
        <v>175</v>
      </c>
      <c r="D31" s="146">
        <v>35.1</v>
      </c>
      <c r="E31" s="70">
        <v>102</v>
      </c>
      <c r="F31" s="146">
        <v>20.5</v>
      </c>
      <c r="G31" s="70">
        <v>48</v>
      </c>
      <c r="H31" s="146">
        <v>9.6</v>
      </c>
      <c r="I31" s="70">
        <v>173</v>
      </c>
      <c r="J31" s="146">
        <v>34.700000000000003</v>
      </c>
      <c r="K31" s="175">
        <v>498</v>
      </c>
      <c r="L31" s="176">
        <v>2.5</v>
      </c>
    </row>
    <row r="32" spans="1:15" x14ac:dyDescent="0.2">
      <c r="A32" s="2">
        <v>2018</v>
      </c>
      <c r="B32" s="67" t="s">
        <v>40</v>
      </c>
      <c r="C32" s="70">
        <v>143</v>
      </c>
      <c r="D32" s="146">
        <v>36.1</v>
      </c>
      <c r="E32" s="70">
        <v>65</v>
      </c>
      <c r="F32" s="146">
        <v>16.399999999999999</v>
      </c>
      <c r="G32" s="70">
        <v>39</v>
      </c>
      <c r="H32" s="146">
        <v>9.8000000000000007</v>
      </c>
      <c r="I32" s="70">
        <v>149</v>
      </c>
      <c r="J32" s="146">
        <v>37.6</v>
      </c>
      <c r="K32" s="175">
        <v>396</v>
      </c>
      <c r="L32" s="176">
        <v>2</v>
      </c>
    </row>
    <row r="33" spans="1:12" x14ac:dyDescent="0.2">
      <c r="A33" s="2">
        <v>2018</v>
      </c>
      <c r="B33" s="67" t="s">
        <v>41</v>
      </c>
      <c r="C33" s="70">
        <v>413</v>
      </c>
      <c r="D33" s="146">
        <v>48.4</v>
      </c>
      <c r="E33" s="70">
        <v>41</v>
      </c>
      <c r="F33" s="146">
        <v>4.8</v>
      </c>
      <c r="G33" s="70">
        <v>47</v>
      </c>
      <c r="H33" s="146">
        <v>5.5</v>
      </c>
      <c r="I33" s="70">
        <v>352</v>
      </c>
      <c r="J33" s="146">
        <v>41.3</v>
      </c>
      <c r="K33" s="175">
        <v>853</v>
      </c>
      <c r="L33" s="176">
        <v>4.2</v>
      </c>
    </row>
    <row r="34" spans="1:12" x14ac:dyDescent="0.2">
      <c r="A34" s="2">
        <v>2018</v>
      </c>
      <c r="B34" s="67" t="s">
        <v>42</v>
      </c>
      <c r="C34" s="70">
        <v>202</v>
      </c>
      <c r="D34" s="146">
        <v>40.299999999999997</v>
      </c>
      <c r="E34" s="70">
        <v>20</v>
      </c>
      <c r="F34" s="146">
        <v>4</v>
      </c>
      <c r="G34" s="70">
        <v>28</v>
      </c>
      <c r="H34" s="146">
        <v>5.6</v>
      </c>
      <c r="I34" s="70">
        <v>251</v>
      </c>
      <c r="J34" s="146">
        <v>50.1</v>
      </c>
      <c r="K34" s="175">
        <v>501</v>
      </c>
      <c r="L34" s="176">
        <v>2.5</v>
      </c>
    </row>
    <row r="35" spans="1:12" x14ac:dyDescent="0.2">
      <c r="A35" s="2">
        <v>2018</v>
      </c>
      <c r="B35" s="67" t="s">
        <v>43</v>
      </c>
      <c r="C35" s="70">
        <v>449</v>
      </c>
      <c r="D35" s="146">
        <v>43.9</v>
      </c>
      <c r="E35" s="70">
        <v>92</v>
      </c>
      <c r="F35" s="146">
        <v>9</v>
      </c>
      <c r="G35" s="70">
        <v>186</v>
      </c>
      <c r="H35" s="146">
        <v>18.2</v>
      </c>
      <c r="I35" s="70">
        <v>296</v>
      </c>
      <c r="J35" s="146">
        <v>28.9</v>
      </c>
      <c r="K35" s="175">
        <v>1023</v>
      </c>
      <c r="L35" s="176">
        <v>5.0999999999999996</v>
      </c>
    </row>
    <row r="36" spans="1:12" x14ac:dyDescent="0.2">
      <c r="A36" s="2">
        <v>2018</v>
      </c>
      <c r="B36" s="67" t="s">
        <v>44</v>
      </c>
      <c r="C36" s="70">
        <v>195</v>
      </c>
      <c r="D36" s="146">
        <v>48</v>
      </c>
      <c r="E36" s="70">
        <v>28</v>
      </c>
      <c r="F36" s="146">
        <v>6.9</v>
      </c>
      <c r="G36" s="70">
        <v>66</v>
      </c>
      <c r="H36" s="146">
        <v>16.3</v>
      </c>
      <c r="I36" s="70">
        <v>117</v>
      </c>
      <c r="J36" s="146">
        <v>28.8</v>
      </c>
      <c r="K36" s="175">
        <v>406</v>
      </c>
      <c r="L36" s="176">
        <v>2</v>
      </c>
    </row>
    <row r="37" spans="1:12" x14ac:dyDescent="0.2">
      <c r="A37" s="2">
        <v>2018</v>
      </c>
      <c r="B37" s="67" t="s">
        <v>45</v>
      </c>
      <c r="C37" s="70">
        <v>46</v>
      </c>
      <c r="D37" s="146">
        <v>17.8</v>
      </c>
      <c r="E37" s="70">
        <v>4</v>
      </c>
      <c r="F37" s="146">
        <v>1.6</v>
      </c>
      <c r="G37" s="70">
        <v>8</v>
      </c>
      <c r="H37" s="146">
        <v>3.1</v>
      </c>
      <c r="I37" s="70">
        <v>200</v>
      </c>
      <c r="J37" s="146">
        <v>77.5</v>
      </c>
      <c r="K37" s="175">
        <v>258</v>
      </c>
      <c r="L37" s="176">
        <v>1.3</v>
      </c>
    </row>
    <row r="38" spans="1:12" x14ac:dyDescent="0.2">
      <c r="A38" s="2">
        <v>2018</v>
      </c>
      <c r="B38" s="67" t="s">
        <v>46</v>
      </c>
      <c r="C38" s="79">
        <v>11</v>
      </c>
      <c r="D38" s="190">
        <v>11.8</v>
      </c>
      <c r="E38" s="79">
        <v>9</v>
      </c>
      <c r="F38" s="190">
        <v>9.6999999999999993</v>
      </c>
      <c r="G38" s="79">
        <v>7</v>
      </c>
      <c r="H38" s="190">
        <v>7.5</v>
      </c>
      <c r="I38" s="70">
        <v>66</v>
      </c>
      <c r="J38" s="146">
        <v>71</v>
      </c>
      <c r="K38" s="193">
        <v>93</v>
      </c>
      <c r="L38" s="194">
        <v>0.5</v>
      </c>
    </row>
    <row r="39" spans="1:12" x14ac:dyDescent="0.2">
      <c r="A39" s="2">
        <v>2018</v>
      </c>
      <c r="B39" s="2" t="s">
        <v>2</v>
      </c>
      <c r="C39" s="70">
        <v>10222</v>
      </c>
      <c r="D39" s="146" t="s">
        <v>314</v>
      </c>
      <c r="E39" s="70">
        <v>1254</v>
      </c>
      <c r="F39" s="146" t="s">
        <v>315</v>
      </c>
      <c r="G39" s="70">
        <v>2143</v>
      </c>
      <c r="H39" s="146" t="s">
        <v>316</v>
      </c>
      <c r="I39" s="70">
        <v>6535</v>
      </c>
      <c r="J39" s="146" t="s">
        <v>317</v>
      </c>
      <c r="K39" s="175">
        <v>20180</v>
      </c>
      <c r="L39" s="176" t="s">
        <v>299</v>
      </c>
    </row>
    <row r="40" spans="1:12" x14ac:dyDescent="0.2">
      <c r="A40" s="2">
        <v>2019</v>
      </c>
      <c r="B40" s="67" t="s">
        <v>15</v>
      </c>
      <c r="C40" s="69">
        <v>286</v>
      </c>
      <c r="D40" s="145">
        <v>38.799999999999997</v>
      </c>
      <c r="E40" s="69">
        <v>41</v>
      </c>
      <c r="F40" s="145">
        <v>5.6</v>
      </c>
      <c r="G40" s="69">
        <v>8</v>
      </c>
      <c r="H40" s="145">
        <v>1.1000000000000001</v>
      </c>
      <c r="I40" s="69">
        <v>403</v>
      </c>
      <c r="J40" s="146">
        <v>54.6</v>
      </c>
      <c r="K40" s="171">
        <v>738</v>
      </c>
      <c r="L40" s="195">
        <v>3.6</v>
      </c>
    </row>
    <row r="41" spans="1:12" x14ac:dyDescent="0.2">
      <c r="A41" s="2">
        <v>2019</v>
      </c>
      <c r="B41" s="67" t="s">
        <v>16</v>
      </c>
      <c r="C41" s="70">
        <v>169</v>
      </c>
      <c r="D41" s="146">
        <v>34.6</v>
      </c>
      <c r="E41" s="70">
        <v>63</v>
      </c>
      <c r="F41" s="146">
        <v>12.9</v>
      </c>
      <c r="G41" s="70">
        <v>59</v>
      </c>
      <c r="H41" s="146">
        <v>12.1</v>
      </c>
      <c r="I41" s="70">
        <v>198</v>
      </c>
      <c r="J41" s="146">
        <v>40.5</v>
      </c>
      <c r="K41" s="173">
        <v>489</v>
      </c>
      <c r="L41" s="181">
        <v>2.4</v>
      </c>
    </row>
    <row r="42" spans="1:12" x14ac:dyDescent="0.2">
      <c r="A42" s="2">
        <v>2019</v>
      </c>
      <c r="B42" s="67" t="s">
        <v>17</v>
      </c>
      <c r="C42" s="70">
        <v>307</v>
      </c>
      <c r="D42" s="146">
        <v>30.2</v>
      </c>
      <c r="E42" s="70">
        <v>56</v>
      </c>
      <c r="F42" s="146">
        <v>5.5</v>
      </c>
      <c r="G42" s="70">
        <v>34</v>
      </c>
      <c r="H42" s="146">
        <v>3.3</v>
      </c>
      <c r="I42" s="70">
        <v>618</v>
      </c>
      <c r="J42" s="146">
        <v>60.9</v>
      </c>
      <c r="K42" s="173">
        <v>1015</v>
      </c>
      <c r="L42" s="181">
        <v>5</v>
      </c>
    </row>
    <row r="43" spans="1:12" x14ac:dyDescent="0.2">
      <c r="A43" s="2">
        <v>2019</v>
      </c>
      <c r="B43" s="67" t="s">
        <v>18</v>
      </c>
      <c r="C43" s="70">
        <v>617</v>
      </c>
      <c r="D43" s="146">
        <v>61.6</v>
      </c>
      <c r="E43" s="70">
        <v>42</v>
      </c>
      <c r="F43" s="146">
        <v>4.2</v>
      </c>
      <c r="G43" s="70">
        <v>154</v>
      </c>
      <c r="H43" s="146">
        <v>15.4</v>
      </c>
      <c r="I43" s="70">
        <v>189</v>
      </c>
      <c r="J43" s="146">
        <v>18.899999999999999</v>
      </c>
      <c r="K43" s="173">
        <v>1002</v>
      </c>
      <c r="L43" s="181">
        <v>4.9000000000000004</v>
      </c>
    </row>
    <row r="44" spans="1:12" x14ac:dyDescent="0.2">
      <c r="A44" s="2">
        <v>2019</v>
      </c>
      <c r="B44" s="67" t="s">
        <v>19</v>
      </c>
      <c r="C44" s="70">
        <v>463</v>
      </c>
      <c r="D44" s="146">
        <v>63.6</v>
      </c>
      <c r="E44" s="70">
        <v>16</v>
      </c>
      <c r="F44" s="146">
        <v>2.2000000000000002</v>
      </c>
      <c r="G44" s="70">
        <v>153</v>
      </c>
      <c r="H44" s="146">
        <v>21</v>
      </c>
      <c r="I44" s="70">
        <v>96</v>
      </c>
      <c r="J44" s="146">
        <v>13.2</v>
      </c>
      <c r="K44" s="173">
        <v>728</v>
      </c>
      <c r="L44" s="181">
        <v>3.6</v>
      </c>
    </row>
    <row r="45" spans="1:12" x14ac:dyDescent="0.2">
      <c r="A45" s="2">
        <v>2019</v>
      </c>
      <c r="B45" s="67" t="s">
        <v>20</v>
      </c>
      <c r="C45" s="70">
        <v>755</v>
      </c>
      <c r="D45" s="146">
        <v>70.8</v>
      </c>
      <c r="E45" s="70">
        <v>27</v>
      </c>
      <c r="F45" s="146">
        <v>2.5</v>
      </c>
      <c r="G45" s="70">
        <v>150</v>
      </c>
      <c r="H45" s="146">
        <v>14.1</v>
      </c>
      <c r="I45" s="70">
        <v>135</v>
      </c>
      <c r="J45" s="146">
        <v>12.7</v>
      </c>
      <c r="K45" s="173">
        <v>1067</v>
      </c>
      <c r="L45" s="181">
        <v>5.2</v>
      </c>
    </row>
    <row r="46" spans="1:12" x14ac:dyDescent="0.2">
      <c r="A46" s="2">
        <v>2019</v>
      </c>
      <c r="B46" s="67" t="s">
        <v>21</v>
      </c>
      <c r="C46" s="70">
        <v>277</v>
      </c>
      <c r="D46" s="146">
        <v>46</v>
      </c>
      <c r="E46" s="70">
        <v>44</v>
      </c>
      <c r="F46" s="146">
        <v>7.3</v>
      </c>
      <c r="G46" s="70">
        <v>40</v>
      </c>
      <c r="H46" s="146">
        <v>6.6</v>
      </c>
      <c r="I46" s="70">
        <v>241</v>
      </c>
      <c r="J46" s="146">
        <v>40</v>
      </c>
      <c r="K46" s="173">
        <v>602</v>
      </c>
      <c r="L46" s="181">
        <v>3</v>
      </c>
    </row>
    <row r="47" spans="1:12" x14ac:dyDescent="0.2">
      <c r="A47" s="2">
        <v>2019</v>
      </c>
      <c r="B47" s="67" t="s">
        <v>22</v>
      </c>
      <c r="C47" s="70">
        <v>579</v>
      </c>
      <c r="D47" s="146">
        <v>77.8</v>
      </c>
      <c r="E47" s="70">
        <v>4</v>
      </c>
      <c r="F47" s="146">
        <v>0.5</v>
      </c>
      <c r="G47" s="70">
        <v>16</v>
      </c>
      <c r="H47" s="146">
        <v>2.2000000000000002</v>
      </c>
      <c r="I47" s="70">
        <v>145</v>
      </c>
      <c r="J47" s="146">
        <v>19.5</v>
      </c>
      <c r="K47" s="173">
        <v>744</v>
      </c>
      <c r="L47" s="181">
        <v>3.6</v>
      </c>
    </row>
    <row r="48" spans="1:12" x14ac:dyDescent="0.2">
      <c r="A48" s="2">
        <v>2019</v>
      </c>
      <c r="B48" s="67" t="s">
        <v>23</v>
      </c>
      <c r="C48" s="70">
        <v>226</v>
      </c>
      <c r="D48" s="146">
        <v>75.599999999999994</v>
      </c>
      <c r="E48" s="121"/>
      <c r="F48" s="179"/>
      <c r="G48" s="121"/>
      <c r="H48" s="179"/>
      <c r="I48" s="70">
        <v>57</v>
      </c>
      <c r="J48" s="146">
        <v>19.100000000000001</v>
      </c>
      <c r="K48" s="173">
        <v>299</v>
      </c>
      <c r="L48" s="181">
        <v>1.5</v>
      </c>
    </row>
    <row r="49" spans="1:12" x14ac:dyDescent="0.2">
      <c r="A49" s="2">
        <v>2019</v>
      </c>
      <c r="B49" s="67" t="s">
        <v>24</v>
      </c>
      <c r="C49" s="70">
        <v>349</v>
      </c>
      <c r="D49" s="146">
        <v>56.2</v>
      </c>
      <c r="E49" s="70">
        <v>30</v>
      </c>
      <c r="F49" s="146">
        <v>4.8</v>
      </c>
      <c r="G49" s="70">
        <v>53</v>
      </c>
      <c r="H49" s="146">
        <v>8.5</v>
      </c>
      <c r="I49" s="70">
        <v>189</v>
      </c>
      <c r="J49" s="146">
        <v>30.4</v>
      </c>
      <c r="K49" s="173">
        <v>621</v>
      </c>
      <c r="L49" s="181">
        <v>3</v>
      </c>
    </row>
    <row r="50" spans="1:12" x14ac:dyDescent="0.2">
      <c r="A50" s="2">
        <v>2019</v>
      </c>
      <c r="B50" s="67" t="s">
        <v>25</v>
      </c>
      <c r="C50" s="70">
        <v>190</v>
      </c>
      <c r="D50" s="146">
        <v>59.6</v>
      </c>
      <c r="E50" s="70">
        <v>24</v>
      </c>
      <c r="F50" s="146">
        <v>7.5</v>
      </c>
      <c r="G50" s="70">
        <v>46</v>
      </c>
      <c r="H50" s="146">
        <v>14.4</v>
      </c>
      <c r="I50" s="70">
        <v>59</v>
      </c>
      <c r="J50" s="146">
        <v>18.5</v>
      </c>
      <c r="K50" s="173">
        <v>319</v>
      </c>
      <c r="L50" s="181">
        <v>1.6</v>
      </c>
    </row>
    <row r="51" spans="1:12" x14ac:dyDescent="0.2">
      <c r="A51" s="2">
        <v>2019</v>
      </c>
      <c r="B51" s="67" t="s">
        <v>26</v>
      </c>
      <c r="C51" s="70">
        <v>197</v>
      </c>
      <c r="D51" s="146">
        <v>33.9</v>
      </c>
      <c r="E51" s="70">
        <v>99</v>
      </c>
      <c r="F51" s="146">
        <v>17</v>
      </c>
      <c r="G51" s="70">
        <v>81</v>
      </c>
      <c r="H51" s="146">
        <v>13.9</v>
      </c>
      <c r="I51" s="70">
        <v>204</v>
      </c>
      <c r="J51" s="146">
        <v>35.1</v>
      </c>
      <c r="K51" s="173">
        <v>581</v>
      </c>
      <c r="L51" s="181">
        <v>2.8</v>
      </c>
    </row>
    <row r="52" spans="1:12" x14ac:dyDescent="0.2">
      <c r="A52" s="2">
        <v>2019</v>
      </c>
      <c r="B52" s="67" t="s">
        <v>27</v>
      </c>
      <c r="C52" s="70">
        <v>204</v>
      </c>
      <c r="D52" s="146">
        <v>28.5</v>
      </c>
      <c r="E52" s="70">
        <v>25</v>
      </c>
      <c r="F52" s="146">
        <v>3.5</v>
      </c>
      <c r="G52" s="70">
        <v>45</v>
      </c>
      <c r="H52" s="146">
        <v>6.3</v>
      </c>
      <c r="I52" s="70">
        <v>443</v>
      </c>
      <c r="J52" s="146">
        <v>61.8</v>
      </c>
      <c r="K52" s="173">
        <v>717</v>
      </c>
      <c r="L52" s="181">
        <v>3.5</v>
      </c>
    </row>
    <row r="53" spans="1:12" x14ac:dyDescent="0.2">
      <c r="A53" s="2">
        <v>2019</v>
      </c>
      <c r="B53" s="67" t="s">
        <v>28</v>
      </c>
      <c r="C53" s="70">
        <v>224</v>
      </c>
      <c r="D53" s="146">
        <v>43.6</v>
      </c>
      <c r="E53" s="70">
        <v>30</v>
      </c>
      <c r="F53" s="146">
        <v>5.8</v>
      </c>
      <c r="G53" s="70">
        <v>106</v>
      </c>
      <c r="H53" s="146">
        <v>20.6</v>
      </c>
      <c r="I53" s="70">
        <v>154</v>
      </c>
      <c r="J53" s="146">
        <v>30</v>
      </c>
      <c r="K53" s="173">
        <v>514</v>
      </c>
      <c r="L53" s="181">
        <v>2.5</v>
      </c>
    </row>
    <row r="54" spans="1:12" x14ac:dyDescent="0.2">
      <c r="A54" s="2">
        <v>2019</v>
      </c>
      <c r="B54" s="67" t="s">
        <v>29</v>
      </c>
      <c r="C54" s="70">
        <v>611</v>
      </c>
      <c r="D54" s="146">
        <v>62.7</v>
      </c>
      <c r="E54" s="70">
        <v>26</v>
      </c>
      <c r="F54" s="146">
        <v>2.7</v>
      </c>
      <c r="G54" s="70">
        <v>126</v>
      </c>
      <c r="H54" s="146">
        <v>12.9</v>
      </c>
      <c r="I54" s="70">
        <v>212</v>
      </c>
      <c r="J54" s="146">
        <v>21.7</v>
      </c>
      <c r="K54" s="173">
        <v>975</v>
      </c>
      <c r="L54" s="181">
        <v>4.8</v>
      </c>
    </row>
    <row r="55" spans="1:12" x14ac:dyDescent="0.2">
      <c r="A55" s="2">
        <v>2019</v>
      </c>
      <c r="B55" s="67" t="s">
        <v>30</v>
      </c>
      <c r="C55" s="70">
        <v>269</v>
      </c>
      <c r="D55" s="146">
        <v>37.4</v>
      </c>
      <c r="E55" s="70">
        <v>63</v>
      </c>
      <c r="F55" s="146">
        <v>8.8000000000000007</v>
      </c>
      <c r="G55" s="70">
        <v>43</v>
      </c>
      <c r="H55" s="146">
        <v>6</v>
      </c>
      <c r="I55" s="70">
        <v>344</v>
      </c>
      <c r="J55" s="146">
        <v>47.8</v>
      </c>
      <c r="K55" s="173">
        <v>719</v>
      </c>
      <c r="L55" s="181">
        <v>3.5</v>
      </c>
    </row>
    <row r="56" spans="1:12" x14ac:dyDescent="0.2">
      <c r="A56" s="2">
        <v>2019</v>
      </c>
      <c r="B56" s="67" t="s">
        <v>31</v>
      </c>
      <c r="C56" s="70">
        <v>591</v>
      </c>
      <c r="D56" s="146">
        <v>73.8</v>
      </c>
      <c r="E56" s="70">
        <v>13</v>
      </c>
      <c r="F56" s="146">
        <v>1.6</v>
      </c>
      <c r="G56" s="70">
        <v>104</v>
      </c>
      <c r="H56" s="146">
        <v>13</v>
      </c>
      <c r="I56" s="70">
        <v>93</v>
      </c>
      <c r="J56" s="146">
        <v>11.6</v>
      </c>
      <c r="K56" s="173">
        <v>801</v>
      </c>
      <c r="L56" s="181">
        <v>3.9</v>
      </c>
    </row>
    <row r="57" spans="1:12" x14ac:dyDescent="0.2">
      <c r="A57" s="2">
        <v>2019</v>
      </c>
      <c r="B57" s="67" t="s">
        <v>32</v>
      </c>
      <c r="C57" s="70">
        <v>25</v>
      </c>
      <c r="D57" s="146">
        <v>7.6</v>
      </c>
      <c r="E57" s="70">
        <v>43</v>
      </c>
      <c r="F57" s="146">
        <v>13.1</v>
      </c>
      <c r="G57" s="70">
        <v>5</v>
      </c>
      <c r="H57" s="146">
        <v>1.5</v>
      </c>
      <c r="I57" s="70">
        <v>256</v>
      </c>
      <c r="J57" s="146">
        <v>77.8</v>
      </c>
      <c r="K57" s="173">
        <v>329</v>
      </c>
      <c r="L57" s="181">
        <v>1.6</v>
      </c>
    </row>
    <row r="58" spans="1:12" x14ac:dyDescent="0.2">
      <c r="A58" s="2">
        <v>2019</v>
      </c>
      <c r="B58" s="67" t="s">
        <v>33</v>
      </c>
      <c r="C58" s="70">
        <v>199</v>
      </c>
      <c r="D58" s="146">
        <v>36.200000000000003</v>
      </c>
      <c r="E58" s="70">
        <v>40</v>
      </c>
      <c r="F58" s="146">
        <v>7.3</v>
      </c>
      <c r="G58" s="70">
        <v>26</v>
      </c>
      <c r="H58" s="146">
        <v>4.7</v>
      </c>
      <c r="I58" s="70">
        <v>285</v>
      </c>
      <c r="J58" s="146">
        <v>51.8</v>
      </c>
      <c r="K58" s="173">
        <v>550</v>
      </c>
      <c r="L58" s="181">
        <v>2.7</v>
      </c>
    </row>
    <row r="59" spans="1:12" x14ac:dyDescent="0.2">
      <c r="A59" s="2">
        <v>2019</v>
      </c>
      <c r="B59" s="67" t="s">
        <v>34</v>
      </c>
      <c r="C59" s="70">
        <v>239</v>
      </c>
      <c r="D59" s="146">
        <v>59.9</v>
      </c>
      <c r="E59" s="70">
        <v>32</v>
      </c>
      <c r="F59" s="146">
        <v>8</v>
      </c>
      <c r="G59" s="70">
        <v>61</v>
      </c>
      <c r="H59" s="146">
        <v>15.3</v>
      </c>
      <c r="I59" s="70">
        <v>67</v>
      </c>
      <c r="J59" s="146">
        <v>16.8</v>
      </c>
      <c r="K59" s="173">
        <v>399</v>
      </c>
      <c r="L59" s="181">
        <v>2</v>
      </c>
    </row>
    <row r="60" spans="1:12" x14ac:dyDescent="0.2">
      <c r="A60" s="2">
        <v>2019</v>
      </c>
      <c r="B60" s="67" t="s">
        <v>35</v>
      </c>
      <c r="C60" s="70">
        <v>750</v>
      </c>
      <c r="D60" s="146">
        <v>58.1</v>
      </c>
      <c r="E60" s="70">
        <v>83</v>
      </c>
      <c r="F60" s="146">
        <v>6.4</v>
      </c>
      <c r="G60" s="70">
        <v>210</v>
      </c>
      <c r="H60" s="146">
        <v>16.3</v>
      </c>
      <c r="I60" s="70">
        <v>248</v>
      </c>
      <c r="J60" s="146">
        <v>19.2</v>
      </c>
      <c r="K60" s="173">
        <v>1291</v>
      </c>
      <c r="L60" s="181">
        <v>6.3</v>
      </c>
    </row>
    <row r="61" spans="1:12" x14ac:dyDescent="0.2">
      <c r="A61" s="2">
        <v>2019</v>
      </c>
      <c r="B61" s="67" t="s">
        <v>36</v>
      </c>
      <c r="C61" s="70">
        <v>412</v>
      </c>
      <c r="D61" s="146">
        <v>55.2</v>
      </c>
      <c r="E61" s="70">
        <v>57</v>
      </c>
      <c r="F61" s="146">
        <v>7.6</v>
      </c>
      <c r="G61" s="70">
        <v>148</v>
      </c>
      <c r="H61" s="146">
        <v>19.8</v>
      </c>
      <c r="I61" s="70">
        <v>130</v>
      </c>
      <c r="J61" s="146">
        <v>17.399999999999999</v>
      </c>
      <c r="K61" s="173">
        <v>747</v>
      </c>
      <c r="L61" s="181">
        <v>3.7</v>
      </c>
    </row>
    <row r="62" spans="1:12" x14ac:dyDescent="0.2">
      <c r="A62" s="2">
        <v>2019</v>
      </c>
      <c r="B62" s="67" t="s">
        <v>37</v>
      </c>
      <c r="C62" s="70">
        <v>267</v>
      </c>
      <c r="D62" s="146">
        <v>62.4</v>
      </c>
      <c r="E62" s="70">
        <v>9</v>
      </c>
      <c r="F62" s="146">
        <v>2.1</v>
      </c>
      <c r="G62" s="70">
        <v>61</v>
      </c>
      <c r="H62" s="146">
        <v>14.3</v>
      </c>
      <c r="I62" s="70">
        <v>91</v>
      </c>
      <c r="J62" s="146">
        <v>21.3</v>
      </c>
      <c r="K62" s="173">
        <v>428</v>
      </c>
      <c r="L62" s="181">
        <v>2.1</v>
      </c>
    </row>
    <row r="63" spans="1:12" x14ac:dyDescent="0.2">
      <c r="A63" s="2">
        <v>2019</v>
      </c>
      <c r="B63" s="67" t="s">
        <v>38</v>
      </c>
      <c r="C63" s="70">
        <v>134</v>
      </c>
      <c r="D63" s="146">
        <v>32.9</v>
      </c>
      <c r="E63" s="70">
        <v>63</v>
      </c>
      <c r="F63" s="146">
        <v>15.5</v>
      </c>
      <c r="G63" s="70">
        <v>38</v>
      </c>
      <c r="H63" s="146">
        <v>9.3000000000000007</v>
      </c>
      <c r="I63" s="70">
        <v>172</v>
      </c>
      <c r="J63" s="146">
        <v>42.3</v>
      </c>
      <c r="K63" s="173">
        <v>407</v>
      </c>
      <c r="L63" s="181">
        <v>2</v>
      </c>
    </row>
    <row r="64" spans="1:12" x14ac:dyDescent="0.2">
      <c r="A64" s="2">
        <v>2019</v>
      </c>
      <c r="B64" s="67" t="s">
        <v>39</v>
      </c>
      <c r="C64" s="70">
        <v>169</v>
      </c>
      <c r="D64" s="146">
        <v>21.2</v>
      </c>
      <c r="E64" s="70">
        <v>211</v>
      </c>
      <c r="F64" s="146">
        <v>26.4</v>
      </c>
      <c r="G64" s="70">
        <v>94</v>
      </c>
      <c r="H64" s="146">
        <v>11.8</v>
      </c>
      <c r="I64" s="70">
        <v>325</v>
      </c>
      <c r="J64" s="146">
        <v>40.700000000000003</v>
      </c>
      <c r="K64" s="173">
        <v>799</v>
      </c>
      <c r="L64" s="181">
        <v>3.9</v>
      </c>
    </row>
    <row r="65" spans="1:12" x14ac:dyDescent="0.2">
      <c r="A65" s="2">
        <v>2019</v>
      </c>
      <c r="B65" s="67" t="s">
        <v>40</v>
      </c>
      <c r="C65" s="70">
        <v>126</v>
      </c>
      <c r="D65" s="146">
        <v>40.4</v>
      </c>
      <c r="E65" s="70">
        <v>54</v>
      </c>
      <c r="F65" s="146">
        <v>17.3</v>
      </c>
      <c r="G65" s="70">
        <v>34</v>
      </c>
      <c r="H65" s="146">
        <v>10.9</v>
      </c>
      <c r="I65" s="70">
        <v>98</v>
      </c>
      <c r="J65" s="146">
        <v>31.4</v>
      </c>
      <c r="K65" s="173">
        <v>312</v>
      </c>
      <c r="L65" s="181">
        <v>1.5</v>
      </c>
    </row>
    <row r="66" spans="1:12" x14ac:dyDescent="0.2">
      <c r="A66" s="2">
        <v>2019</v>
      </c>
      <c r="B66" s="67" t="s">
        <v>41</v>
      </c>
      <c r="C66" s="70">
        <v>429</v>
      </c>
      <c r="D66" s="146">
        <v>47.8</v>
      </c>
      <c r="E66" s="70">
        <v>50</v>
      </c>
      <c r="F66" s="146">
        <v>5.6</v>
      </c>
      <c r="G66" s="70">
        <v>79</v>
      </c>
      <c r="H66" s="146">
        <v>8.8000000000000007</v>
      </c>
      <c r="I66" s="70">
        <v>340</v>
      </c>
      <c r="J66" s="146">
        <v>37.9</v>
      </c>
      <c r="K66" s="173">
        <v>898</v>
      </c>
      <c r="L66" s="181">
        <v>4.4000000000000004</v>
      </c>
    </row>
    <row r="67" spans="1:12" x14ac:dyDescent="0.2">
      <c r="A67" s="2">
        <v>2019</v>
      </c>
      <c r="B67" s="67" t="s">
        <v>42</v>
      </c>
      <c r="C67" s="70">
        <v>214</v>
      </c>
      <c r="D67" s="146">
        <v>43.5</v>
      </c>
      <c r="E67" s="70">
        <v>13</v>
      </c>
      <c r="F67" s="146">
        <v>2.6</v>
      </c>
      <c r="G67" s="70">
        <v>44</v>
      </c>
      <c r="H67" s="146">
        <v>8.9</v>
      </c>
      <c r="I67" s="70">
        <v>221</v>
      </c>
      <c r="J67" s="146">
        <v>44.9</v>
      </c>
      <c r="K67" s="173">
        <v>492</v>
      </c>
      <c r="L67" s="181">
        <v>2.4</v>
      </c>
    </row>
    <row r="68" spans="1:12" x14ac:dyDescent="0.2">
      <c r="A68" s="2">
        <v>2019</v>
      </c>
      <c r="B68" s="67" t="s">
        <v>43</v>
      </c>
      <c r="C68" s="70">
        <v>493</v>
      </c>
      <c r="D68" s="146">
        <v>48.1</v>
      </c>
      <c r="E68" s="70">
        <v>81</v>
      </c>
      <c r="F68" s="146">
        <v>7.9</v>
      </c>
      <c r="G68" s="70">
        <v>137</v>
      </c>
      <c r="H68" s="146">
        <v>13.4</v>
      </c>
      <c r="I68" s="70">
        <v>313</v>
      </c>
      <c r="J68" s="146">
        <v>30.6</v>
      </c>
      <c r="K68" s="173">
        <v>1024</v>
      </c>
      <c r="L68" s="181">
        <v>5</v>
      </c>
    </row>
    <row r="69" spans="1:12" x14ac:dyDescent="0.2">
      <c r="A69" s="2">
        <v>2019</v>
      </c>
      <c r="B69" s="67" t="s">
        <v>44</v>
      </c>
      <c r="C69" s="70">
        <v>251</v>
      </c>
      <c r="D69" s="146">
        <v>51.2</v>
      </c>
      <c r="E69" s="70">
        <v>47</v>
      </c>
      <c r="F69" s="146">
        <v>9.6</v>
      </c>
      <c r="G69" s="70">
        <v>49</v>
      </c>
      <c r="H69" s="146">
        <v>10</v>
      </c>
      <c r="I69" s="70">
        <v>143</v>
      </c>
      <c r="J69" s="146">
        <v>29.2</v>
      </c>
      <c r="K69" s="173">
        <v>490</v>
      </c>
      <c r="L69" s="181">
        <v>2.4</v>
      </c>
    </row>
    <row r="70" spans="1:12" x14ac:dyDescent="0.2">
      <c r="A70" s="2">
        <v>2019</v>
      </c>
      <c r="B70" s="67" t="s">
        <v>45</v>
      </c>
      <c r="C70" s="70">
        <v>44</v>
      </c>
      <c r="D70" s="146">
        <v>20.5</v>
      </c>
      <c r="E70" s="70">
        <v>3</v>
      </c>
      <c r="F70" s="146">
        <v>1.4</v>
      </c>
      <c r="G70" s="70">
        <v>16</v>
      </c>
      <c r="H70" s="146">
        <v>7.4</v>
      </c>
      <c r="I70" s="70">
        <v>152</v>
      </c>
      <c r="J70" s="146">
        <v>70.7</v>
      </c>
      <c r="K70" s="173">
        <v>215</v>
      </c>
      <c r="L70" s="181">
        <v>1.1000000000000001</v>
      </c>
    </row>
    <row r="71" spans="1:12" x14ac:dyDescent="0.2">
      <c r="A71" s="2">
        <v>2019</v>
      </c>
      <c r="B71" s="67" t="s">
        <v>46</v>
      </c>
      <c r="C71" s="79">
        <v>7</v>
      </c>
      <c r="D71" s="190">
        <v>8</v>
      </c>
      <c r="E71" s="79">
        <v>7</v>
      </c>
      <c r="F71" s="190">
        <v>8</v>
      </c>
      <c r="G71" s="79">
        <v>9</v>
      </c>
      <c r="H71" s="190">
        <v>10.199999999999999</v>
      </c>
      <c r="I71" s="70">
        <v>65</v>
      </c>
      <c r="J71" s="146">
        <v>73.900000000000006</v>
      </c>
      <c r="K71" s="196">
        <v>88</v>
      </c>
      <c r="L71" s="197">
        <v>0.4</v>
      </c>
    </row>
    <row r="72" spans="1:12" x14ac:dyDescent="0.2">
      <c r="A72" s="2">
        <v>2019</v>
      </c>
      <c r="B72" s="2" t="s">
        <v>2</v>
      </c>
      <c r="C72" s="70">
        <v>10073</v>
      </c>
      <c r="D72" s="146" t="s">
        <v>318</v>
      </c>
      <c r="E72" s="70">
        <v>1396</v>
      </c>
      <c r="F72" s="146" t="s">
        <v>319</v>
      </c>
      <c r="G72" s="70">
        <v>2229</v>
      </c>
      <c r="H72" s="146" t="s">
        <v>320</v>
      </c>
      <c r="I72" s="70">
        <v>6686</v>
      </c>
      <c r="J72" s="146" t="s">
        <v>321</v>
      </c>
      <c r="K72" s="175">
        <v>20400</v>
      </c>
      <c r="L72" s="176" t="s">
        <v>304</v>
      </c>
    </row>
    <row r="73" spans="1:12" x14ac:dyDescent="0.2">
      <c r="A73" s="2">
        <v>2020</v>
      </c>
      <c r="B73" s="67" t="s">
        <v>15</v>
      </c>
      <c r="C73" s="69">
        <v>173</v>
      </c>
      <c r="D73" s="145">
        <v>30.9</v>
      </c>
      <c r="E73" s="69">
        <v>54</v>
      </c>
      <c r="F73" s="145">
        <v>9.6</v>
      </c>
      <c r="G73" s="69">
        <v>6</v>
      </c>
      <c r="H73" s="145">
        <v>1.1000000000000001</v>
      </c>
      <c r="I73" s="69">
        <v>327</v>
      </c>
      <c r="J73" s="145">
        <v>58.4</v>
      </c>
      <c r="K73" s="171">
        <v>560</v>
      </c>
      <c r="L73" s="195">
        <v>3.4</v>
      </c>
    </row>
    <row r="74" spans="1:12" x14ac:dyDescent="0.2">
      <c r="A74" s="2">
        <v>2020</v>
      </c>
      <c r="B74" s="67" t="s">
        <v>16</v>
      </c>
      <c r="C74" s="70">
        <v>118</v>
      </c>
      <c r="D74" s="146">
        <v>32.5</v>
      </c>
      <c r="E74" s="70">
        <v>34</v>
      </c>
      <c r="F74" s="146">
        <v>9.4</v>
      </c>
      <c r="G74" s="70">
        <v>37</v>
      </c>
      <c r="H74" s="146">
        <v>10.199999999999999</v>
      </c>
      <c r="I74" s="70">
        <v>174</v>
      </c>
      <c r="J74" s="146">
        <v>47.9</v>
      </c>
      <c r="K74" s="173">
        <v>363</v>
      </c>
      <c r="L74" s="181">
        <v>2.2000000000000002</v>
      </c>
    </row>
    <row r="75" spans="1:12" x14ac:dyDescent="0.2">
      <c r="A75" s="2">
        <v>2020</v>
      </c>
      <c r="B75" s="67" t="s">
        <v>17</v>
      </c>
      <c r="C75" s="70">
        <v>261</v>
      </c>
      <c r="D75" s="146">
        <v>31.3</v>
      </c>
      <c r="E75" s="70">
        <v>42</v>
      </c>
      <c r="F75" s="146">
        <v>5</v>
      </c>
      <c r="G75" s="70">
        <v>48</v>
      </c>
      <c r="H75" s="146">
        <v>5.8</v>
      </c>
      <c r="I75" s="70">
        <v>482</v>
      </c>
      <c r="J75" s="146">
        <v>57.9</v>
      </c>
      <c r="K75" s="173">
        <v>833</v>
      </c>
      <c r="L75" s="181">
        <v>5.0999999999999996</v>
      </c>
    </row>
    <row r="76" spans="1:12" x14ac:dyDescent="0.2">
      <c r="A76" s="2">
        <v>2020</v>
      </c>
      <c r="B76" s="67" t="s">
        <v>18</v>
      </c>
      <c r="C76" s="70">
        <v>567</v>
      </c>
      <c r="D76" s="146">
        <v>53.2</v>
      </c>
      <c r="E76" s="70">
        <v>40</v>
      </c>
      <c r="F76" s="146">
        <v>3.8</v>
      </c>
      <c r="G76" s="70">
        <v>174</v>
      </c>
      <c r="H76" s="146">
        <v>16.3</v>
      </c>
      <c r="I76" s="70">
        <v>284</v>
      </c>
      <c r="J76" s="146">
        <v>26.7</v>
      </c>
      <c r="K76" s="173">
        <v>1065</v>
      </c>
      <c r="L76" s="181">
        <v>6.5</v>
      </c>
    </row>
    <row r="77" spans="1:12" x14ac:dyDescent="0.2">
      <c r="A77" s="2">
        <v>2020</v>
      </c>
      <c r="B77" s="67" t="s">
        <v>19</v>
      </c>
      <c r="C77" s="70">
        <v>484</v>
      </c>
      <c r="D77" s="146">
        <v>73.3</v>
      </c>
      <c r="E77" s="70">
        <v>9</v>
      </c>
      <c r="F77" s="146">
        <v>1.4</v>
      </c>
      <c r="G77" s="70">
        <v>96</v>
      </c>
      <c r="H77" s="146">
        <v>14.5</v>
      </c>
      <c r="I77" s="70">
        <v>71</v>
      </c>
      <c r="J77" s="146">
        <v>10.8</v>
      </c>
      <c r="K77" s="173">
        <v>660</v>
      </c>
      <c r="L77" s="181">
        <v>4</v>
      </c>
    </row>
    <row r="78" spans="1:12" x14ac:dyDescent="0.2">
      <c r="A78" s="2">
        <v>2020</v>
      </c>
      <c r="B78" s="67" t="s">
        <v>20</v>
      </c>
      <c r="C78" s="70">
        <v>597</v>
      </c>
      <c r="D78" s="146">
        <v>62.7</v>
      </c>
      <c r="E78" s="70">
        <v>37</v>
      </c>
      <c r="F78" s="146">
        <v>3.9</v>
      </c>
      <c r="G78" s="70">
        <v>109</v>
      </c>
      <c r="H78" s="146">
        <v>11.4</v>
      </c>
      <c r="I78" s="70">
        <v>209</v>
      </c>
      <c r="J78" s="146">
        <v>22</v>
      </c>
      <c r="K78" s="173">
        <v>952</v>
      </c>
      <c r="L78" s="181">
        <v>5.8</v>
      </c>
    </row>
    <row r="79" spans="1:12" x14ac:dyDescent="0.2">
      <c r="A79" s="2">
        <v>2020</v>
      </c>
      <c r="B79" s="67" t="s">
        <v>21</v>
      </c>
      <c r="C79" s="70">
        <v>183</v>
      </c>
      <c r="D79" s="146">
        <v>46.2</v>
      </c>
      <c r="E79" s="70">
        <v>38</v>
      </c>
      <c r="F79" s="146">
        <v>9.6</v>
      </c>
      <c r="G79" s="70">
        <v>21</v>
      </c>
      <c r="H79" s="146">
        <v>5.3</v>
      </c>
      <c r="I79" s="70">
        <v>154</v>
      </c>
      <c r="J79" s="146">
        <v>38.9</v>
      </c>
      <c r="K79" s="173">
        <v>396</v>
      </c>
      <c r="L79" s="181">
        <v>2.4</v>
      </c>
    </row>
    <row r="80" spans="1:12" x14ac:dyDescent="0.2">
      <c r="A80" s="2">
        <v>2020</v>
      </c>
      <c r="B80" s="67" t="s">
        <v>22</v>
      </c>
      <c r="C80" s="70">
        <v>502</v>
      </c>
      <c r="D80" s="146">
        <v>74.5</v>
      </c>
      <c r="E80" s="70">
        <v>7</v>
      </c>
      <c r="F80" s="146">
        <v>1</v>
      </c>
      <c r="G80" s="70">
        <v>18</v>
      </c>
      <c r="H80" s="146">
        <v>2.7</v>
      </c>
      <c r="I80" s="70">
        <v>147</v>
      </c>
      <c r="J80" s="146">
        <v>21.8</v>
      </c>
      <c r="K80" s="173">
        <v>674</v>
      </c>
      <c r="L80" s="181">
        <v>4.0999999999999996</v>
      </c>
    </row>
    <row r="81" spans="1:12" x14ac:dyDescent="0.2">
      <c r="A81" s="2">
        <v>2020</v>
      </c>
      <c r="B81" s="67" t="s">
        <v>23</v>
      </c>
      <c r="C81" s="70">
        <v>164</v>
      </c>
      <c r="D81" s="146">
        <v>71</v>
      </c>
      <c r="E81" s="189">
        <v>6</v>
      </c>
      <c r="F81" s="191">
        <v>2.6</v>
      </c>
      <c r="G81" s="189">
        <v>27</v>
      </c>
      <c r="H81" s="191">
        <v>11.7</v>
      </c>
      <c r="I81" s="70">
        <v>34</v>
      </c>
      <c r="J81" s="146">
        <v>14.7</v>
      </c>
      <c r="K81" s="173">
        <v>231</v>
      </c>
      <c r="L81" s="181">
        <v>1.4</v>
      </c>
    </row>
    <row r="82" spans="1:12" x14ac:dyDescent="0.2">
      <c r="A82" s="2">
        <v>2020</v>
      </c>
      <c r="B82" s="67" t="s">
        <v>24</v>
      </c>
      <c r="C82" s="70">
        <v>246</v>
      </c>
      <c r="D82" s="146">
        <v>52</v>
      </c>
      <c r="E82" s="70">
        <v>16</v>
      </c>
      <c r="F82" s="146">
        <v>3.4</v>
      </c>
      <c r="G82" s="70">
        <v>51</v>
      </c>
      <c r="H82" s="146">
        <v>10.8</v>
      </c>
      <c r="I82" s="70">
        <v>160</v>
      </c>
      <c r="J82" s="146">
        <v>33.799999999999997</v>
      </c>
      <c r="K82" s="173">
        <v>473</v>
      </c>
      <c r="L82" s="181">
        <v>2.9</v>
      </c>
    </row>
    <row r="83" spans="1:12" x14ac:dyDescent="0.2">
      <c r="A83" s="2">
        <v>2020</v>
      </c>
      <c r="B83" s="67" t="s">
        <v>25</v>
      </c>
      <c r="C83" s="70">
        <v>74</v>
      </c>
      <c r="D83" s="146">
        <v>47.7</v>
      </c>
      <c r="E83" s="70">
        <v>18</v>
      </c>
      <c r="F83" s="146">
        <v>11.6</v>
      </c>
      <c r="G83" s="70">
        <v>13</v>
      </c>
      <c r="H83" s="146">
        <v>8.4</v>
      </c>
      <c r="I83" s="70">
        <v>50</v>
      </c>
      <c r="J83" s="146">
        <v>32.299999999999997</v>
      </c>
      <c r="K83" s="173">
        <v>155</v>
      </c>
      <c r="L83" s="181">
        <v>0.9</v>
      </c>
    </row>
    <row r="84" spans="1:12" x14ac:dyDescent="0.2">
      <c r="A84" s="2">
        <v>2020</v>
      </c>
      <c r="B84" s="67" t="s">
        <v>26</v>
      </c>
      <c r="C84" s="70">
        <v>130</v>
      </c>
      <c r="D84" s="146">
        <v>27.1</v>
      </c>
      <c r="E84" s="70">
        <v>99</v>
      </c>
      <c r="F84" s="146">
        <v>20.7</v>
      </c>
      <c r="G84" s="70">
        <v>59</v>
      </c>
      <c r="H84" s="146">
        <v>12.3</v>
      </c>
      <c r="I84" s="70">
        <v>191</v>
      </c>
      <c r="J84" s="146">
        <v>39.9</v>
      </c>
      <c r="K84" s="173">
        <v>479</v>
      </c>
      <c r="L84" s="181">
        <v>2.9</v>
      </c>
    </row>
    <row r="85" spans="1:12" x14ac:dyDescent="0.2">
      <c r="A85" s="2">
        <v>2020</v>
      </c>
      <c r="B85" s="67" t="s">
        <v>27</v>
      </c>
      <c r="C85" s="70">
        <v>177</v>
      </c>
      <c r="D85" s="146">
        <v>35.1</v>
      </c>
      <c r="E85" s="70">
        <v>12</v>
      </c>
      <c r="F85" s="146">
        <v>2.4</v>
      </c>
      <c r="G85" s="70">
        <v>22</v>
      </c>
      <c r="H85" s="146">
        <v>4.4000000000000004</v>
      </c>
      <c r="I85" s="70">
        <v>293</v>
      </c>
      <c r="J85" s="146">
        <v>58.1</v>
      </c>
      <c r="K85" s="173">
        <v>504</v>
      </c>
      <c r="L85" s="181">
        <v>3.1</v>
      </c>
    </row>
    <row r="86" spans="1:12" x14ac:dyDescent="0.2">
      <c r="A86" s="2">
        <v>2020</v>
      </c>
      <c r="B86" s="67" t="s">
        <v>28</v>
      </c>
      <c r="C86" s="70">
        <v>149</v>
      </c>
      <c r="D86" s="146">
        <v>48.5</v>
      </c>
      <c r="E86" s="70">
        <v>15</v>
      </c>
      <c r="F86" s="146">
        <v>4.9000000000000004</v>
      </c>
      <c r="G86" s="70">
        <v>38</v>
      </c>
      <c r="H86" s="146">
        <v>12.4</v>
      </c>
      <c r="I86" s="70">
        <v>105</v>
      </c>
      <c r="J86" s="146">
        <v>34.200000000000003</v>
      </c>
      <c r="K86" s="173">
        <v>307</v>
      </c>
      <c r="L86" s="181">
        <v>1.9</v>
      </c>
    </row>
    <row r="87" spans="1:12" x14ac:dyDescent="0.2">
      <c r="A87" s="2">
        <v>2020</v>
      </c>
      <c r="B87" s="67" t="s">
        <v>29</v>
      </c>
      <c r="C87" s="70">
        <v>530</v>
      </c>
      <c r="D87" s="146">
        <v>69.099999999999994</v>
      </c>
      <c r="E87" s="70">
        <v>13</v>
      </c>
      <c r="F87" s="146">
        <v>1.7</v>
      </c>
      <c r="G87" s="70">
        <v>93</v>
      </c>
      <c r="H87" s="146">
        <v>12.1</v>
      </c>
      <c r="I87" s="70">
        <v>131</v>
      </c>
      <c r="J87" s="146">
        <v>17.100000000000001</v>
      </c>
      <c r="K87" s="173">
        <v>767</v>
      </c>
      <c r="L87" s="181">
        <v>4.7</v>
      </c>
    </row>
    <row r="88" spans="1:12" x14ac:dyDescent="0.2">
      <c r="A88" s="2">
        <v>2020</v>
      </c>
      <c r="B88" s="67" t="s">
        <v>30</v>
      </c>
      <c r="C88" s="70">
        <v>161</v>
      </c>
      <c r="D88" s="146">
        <v>29.5</v>
      </c>
      <c r="E88" s="70">
        <v>48</v>
      </c>
      <c r="F88" s="146">
        <v>8.8000000000000007</v>
      </c>
      <c r="G88" s="70">
        <v>44</v>
      </c>
      <c r="H88" s="146">
        <v>8.1</v>
      </c>
      <c r="I88" s="70">
        <v>293</v>
      </c>
      <c r="J88" s="146">
        <v>53.7</v>
      </c>
      <c r="K88" s="173">
        <v>546</v>
      </c>
      <c r="L88" s="181">
        <v>3.3</v>
      </c>
    </row>
    <row r="89" spans="1:12" x14ac:dyDescent="0.2">
      <c r="A89" s="2">
        <v>2020</v>
      </c>
      <c r="B89" s="67" t="s">
        <v>31</v>
      </c>
      <c r="C89" s="70">
        <v>472</v>
      </c>
      <c r="D89" s="146">
        <v>70.3</v>
      </c>
      <c r="E89" s="70">
        <v>15</v>
      </c>
      <c r="F89" s="146">
        <v>2.2000000000000002</v>
      </c>
      <c r="G89" s="70">
        <v>93</v>
      </c>
      <c r="H89" s="146">
        <v>13.9</v>
      </c>
      <c r="I89" s="70">
        <v>91</v>
      </c>
      <c r="J89" s="146">
        <v>13.6</v>
      </c>
      <c r="K89" s="173">
        <v>671</v>
      </c>
      <c r="L89" s="181">
        <v>4.0999999999999996</v>
      </c>
    </row>
    <row r="90" spans="1:12" x14ac:dyDescent="0.2">
      <c r="A90" s="2">
        <v>2020</v>
      </c>
      <c r="B90" s="67" t="s">
        <v>32</v>
      </c>
      <c r="C90" s="70">
        <v>13</v>
      </c>
      <c r="D90" s="146">
        <v>6.5</v>
      </c>
      <c r="E90" s="70">
        <v>31</v>
      </c>
      <c r="F90" s="146">
        <v>15.6</v>
      </c>
      <c r="G90" s="70">
        <v>3</v>
      </c>
      <c r="H90" s="146">
        <v>1.5</v>
      </c>
      <c r="I90" s="70">
        <v>152</v>
      </c>
      <c r="J90" s="146">
        <v>76.400000000000006</v>
      </c>
      <c r="K90" s="173">
        <v>199</v>
      </c>
      <c r="L90" s="181">
        <v>1.2</v>
      </c>
    </row>
    <row r="91" spans="1:12" x14ac:dyDescent="0.2">
      <c r="A91" s="2">
        <v>2020</v>
      </c>
      <c r="B91" s="67" t="s">
        <v>33</v>
      </c>
      <c r="C91" s="70">
        <v>179</v>
      </c>
      <c r="D91" s="146">
        <v>36.200000000000003</v>
      </c>
      <c r="E91" s="70">
        <v>21</v>
      </c>
      <c r="F91" s="146">
        <v>4.3</v>
      </c>
      <c r="G91" s="70">
        <v>30</v>
      </c>
      <c r="H91" s="146">
        <v>6.1</v>
      </c>
      <c r="I91" s="70">
        <v>264</v>
      </c>
      <c r="J91" s="146">
        <v>53.4</v>
      </c>
      <c r="K91" s="173">
        <v>494</v>
      </c>
      <c r="L91" s="181">
        <v>3</v>
      </c>
    </row>
    <row r="92" spans="1:12" x14ac:dyDescent="0.2">
      <c r="A92" s="2">
        <v>2020</v>
      </c>
      <c r="B92" s="67" t="s">
        <v>34</v>
      </c>
      <c r="C92" s="70">
        <v>130</v>
      </c>
      <c r="D92" s="146">
        <v>43.9</v>
      </c>
      <c r="E92" s="70">
        <v>26</v>
      </c>
      <c r="F92" s="146">
        <v>8.8000000000000007</v>
      </c>
      <c r="G92" s="70">
        <v>45</v>
      </c>
      <c r="H92" s="146">
        <v>15.2</v>
      </c>
      <c r="I92" s="70">
        <v>95</v>
      </c>
      <c r="J92" s="146">
        <v>32.1</v>
      </c>
      <c r="K92" s="173">
        <v>296</v>
      </c>
      <c r="L92" s="181">
        <v>1.8</v>
      </c>
    </row>
    <row r="93" spans="1:12" x14ac:dyDescent="0.2">
      <c r="A93" s="2">
        <v>2020</v>
      </c>
      <c r="B93" s="67" t="s">
        <v>35</v>
      </c>
      <c r="C93" s="70">
        <v>681</v>
      </c>
      <c r="D93" s="146">
        <v>56.2</v>
      </c>
      <c r="E93" s="70">
        <v>72</v>
      </c>
      <c r="F93" s="146">
        <v>5.9</v>
      </c>
      <c r="G93" s="70">
        <v>211</v>
      </c>
      <c r="H93" s="146">
        <v>17.399999999999999</v>
      </c>
      <c r="I93" s="70">
        <v>248</v>
      </c>
      <c r="J93" s="146">
        <v>20.5</v>
      </c>
      <c r="K93" s="173">
        <v>1212</v>
      </c>
      <c r="L93" s="181">
        <v>7.4</v>
      </c>
    </row>
    <row r="94" spans="1:12" x14ac:dyDescent="0.2">
      <c r="A94" s="2">
        <v>2020</v>
      </c>
      <c r="B94" s="67" t="s">
        <v>36</v>
      </c>
      <c r="C94" s="70">
        <v>358</v>
      </c>
      <c r="D94" s="146">
        <v>58.8</v>
      </c>
      <c r="E94" s="70">
        <v>52</v>
      </c>
      <c r="F94" s="146">
        <v>8.5</v>
      </c>
      <c r="G94" s="70">
        <v>114</v>
      </c>
      <c r="H94" s="146">
        <v>18.7</v>
      </c>
      <c r="I94" s="70">
        <v>85</v>
      </c>
      <c r="J94" s="146">
        <v>14</v>
      </c>
      <c r="K94" s="173">
        <v>609</v>
      </c>
      <c r="L94" s="181">
        <v>3.7</v>
      </c>
    </row>
    <row r="95" spans="1:12" x14ac:dyDescent="0.2">
      <c r="A95" s="2">
        <v>2020</v>
      </c>
      <c r="B95" s="67" t="s">
        <v>37</v>
      </c>
      <c r="C95" s="70">
        <v>213</v>
      </c>
      <c r="D95" s="146">
        <v>61.6</v>
      </c>
      <c r="E95" s="121"/>
      <c r="F95" s="179"/>
      <c r="G95" s="121"/>
      <c r="H95" s="179"/>
      <c r="I95" s="70">
        <v>86</v>
      </c>
      <c r="J95" s="146">
        <v>24.9</v>
      </c>
      <c r="K95" s="173">
        <v>346</v>
      </c>
      <c r="L95" s="181">
        <v>2.1</v>
      </c>
    </row>
    <row r="96" spans="1:12" x14ac:dyDescent="0.2">
      <c r="A96" s="2">
        <v>2020</v>
      </c>
      <c r="B96" s="67" t="s">
        <v>38</v>
      </c>
      <c r="C96" s="70">
        <v>97</v>
      </c>
      <c r="D96" s="146">
        <v>35.1</v>
      </c>
      <c r="E96" s="70">
        <v>25</v>
      </c>
      <c r="F96" s="146">
        <v>9.1</v>
      </c>
      <c r="G96" s="70">
        <v>25</v>
      </c>
      <c r="H96" s="146">
        <v>9.1</v>
      </c>
      <c r="I96" s="70">
        <v>129</v>
      </c>
      <c r="J96" s="146">
        <v>46.7</v>
      </c>
      <c r="K96" s="173">
        <v>276</v>
      </c>
      <c r="L96" s="181">
        <v>1.7</v>
      </c>
    </row>
    <row r="97" spans="1:12" x14ac:dyDescent="0.2">
      <c r="A97" s="2">
        <v>2020</v>
      </c>
      <c r="B97" s="67" t="s">
        <v>39</v>
      </c>
      <c r="C97" s="70">
        <v>120</v>
      </c>
      <c r="D97" s="146">
        <v>24.1</v>
      </c>
      <c r="E97" s="70">
        <v>61</v>
      </c>
      <c r="F97" s="146">
        <v>12.2</v>
      </c>
      <c r="G97" s="70">
        <v>42</v>
      </c>
      <c r="H97" s="146">
        <v>8.4</v>
      </c>
      <c r="I97" s="70">
        <v>275</v>
      </c>
      <c r="J97" s="146">
        <v>55.2</v>
      </c>
      <c r="K97" s="173">
        <v>498</v>
      </c>
      <c r="L97" s="181">
        <v>3</v>
      </c>
    </row>
    <row r="98" spans="1:12" x14ac:dyDescent="0.2">
      <c r="A98" s="2">
        <v>2020</v>
      </c>
      <c r="B98" s="67" t="s">
        <v>40</v>
      </c>
      <c r="C98" s="70">
        <v>96</v>
      </c>
      <c r="D98" s="146">
        <v>38.200000000000003</v>
      </c>
      <c r="E98" s="70">
        <v>34</v>
      </c>
      <c r="F98" s="146">
        <v>13.5</v>
      </c>
      <c r="G98" s="70">
        <v>15</v>
      </c>
      <c r="H98" s="146">
        <v>6</v>
      </c>
      <c r="I98" s="70">
        <v>106</v>
      </c>
      <c r="J98" s="146">
        <v>42.2</v>
      </c>
      <c r="K98" s="173">
        <v>251</v>
      </c>
      <c r="L98" s="181">
        <v>1.5</v>
      </c>
    </row>
    <row r="99" spans="1:12" x14ac:dyDescent="0.2">
      <c r="A99" s="2">
        <v>2020</v>
      </c>
      <c r="B99" s="67" t="s">
        <v>41</v>
      </c>
      <c r="C99" s="70">
        <v>360</v>
      </c>
      <c r="D99" s="146">
        <v>52.9</v>
      </c>
      <c r="E99" s="70">
        <v>20</v>
      </c>
      <c r="F99" s="146">
        <v>2.9</v>
      </c>
      <c r="G99" s="70">
        <v>25</v>
      </c>
      <c r="H99" s="146">
        <v>3.7</v>
      </c>
      <c r="I99" s="70">
        <v>275</v>
      </c>
      <c r="J99" s="146">
        <v>40.4</v>
      </c>
      <c r="K99" s="173">
        <v>680</v>
      </c>
      <c r="L99" s="181">
        <v>4.0999999999999996</v>
      </c>
    </row>
    <row r="100" spans="1:12" x14ac:dyDescent="0.2">
      <c r="A100" s="2">
        <v>2020</v>
      </c>
      <c r="B100" s="67" t="s">
        <v>42</v>
      </c>
      <c r="C100" s="70">
        <v>141</v>
      </c>
      <c r="D100" s="146">
        <v>39.9</v>
      </c>
      <c r="E100" s="70">
        <v>15</v>
      </c>
      <c r="F100" s="146">
        <v>4.2</v>
      </c>
      <c r="G100" s="70">
        <v>31</v>
      </c>
      <c r="H100" s="146">
        <v>8.8000000000000007</v>
      </c>
      <c r="I100" s="70">
        <v>166</v>
      </c>
      <c r="J100" s="146">
        <v>47</v>
      </c>
      <c r="K100" s="173">
        <v>353</v>
      </c>
      <c r="L100" s="181">
        <v>2.1</v>
      </c>
    </row>
    <row r="101" spans="1:12" x14ac:dyDescent="0.2">
      <c r="A101" s="2">
        <v>2020</v>
      </c>
      <c r="B101" s="67" t="s">
        <v>43</v>
      </c>
      <c r="C101" s="70">
        <v>479</v>
      </c>
      <c r="D101" s="146">
        <v>49.5</v>
      </c>
      <c r="E101" s="70">
        <v>52</v>
      </c>
      <c r="F101" s="146">
        <v>5.4</v>
      </c>
      <c r="G101" s="70">
        <v>141</v>
      </c>
      <c r="H101" s="146">
        <v>14.6</v>
      </c>
      <c r="I101" s="70">
        <v>296</v>
      </c>
      <c r="J101" s="146">
        <v>30.6</v>
      </c>
      <c r="K101" s="173">
        <v>968</v>
      </c>
      <c r="L101" s="181">
        <v>5.9</v>
      </c>
    </row>
    <row r="102" spans="1:12" x14ac:dyDescent="0.2">
      <c r="A102" s="2">
        <v>2020</v>
      </c>
      <c r="B102" s="67" t="s">
        <v>44</v>
      </c>
      <c r="C102" s="70">
        <v>205</v>
      </c>
      <c r="D102" s="146">
        <v>50.1</v>
      </c>
      <c r="E102" s="70">
        <v>34</v>
      </c>
      <c r="F102" s="146">
        <v>8.3000000000000007</v>
      </c>
      <c r="G102" s="70">
        <v>46</v>
      </c>
      <c r="H102" s="146">
        <v>11.2</v>
      </c>
      <c r="I102" s="70">
        <v>124</v>
      </c>
      <c r="J102" s="146">
        <v>30.3</v>
      </c>
      <c r="K102" s="173">
        <v>409</v>
      </c>
      <c r="L102" s="181">
        <v>2.5</v>
      </c>
    </row>
    <row r="103" spans="1:12" x14ac:dyDescent="0.2">
      <c r="A103" s="2">
        <v>2020</v>
      </c>
      <c r="B103" s="67" t="s">
        <v>45</v>
      </c>
      <c r="C103" s="70">
        <v>15</v>
      </c>
      <c r="D103" s="146">
        <v>32.6</v>
      </c>
      <c r="E103" s="70">
        <v>0</v>
      </c>
      <c r="F103" s="146">
        <v>0</v>
      </c>
      <c r="G103" s="70">
        <v>4</v>
      </c>
      <c r="H103" s="146">
        <v>8.6999999999999993</v>
      </c>
      <c r="I103" s="70">
        <v>27</v>
      </c>
      <c r="J103" s="146">
        <v>58.7</v>
      </c>
      <c r="K103" s="173">
        <v>46</v>
      </c>
      <c r="L103" s="181">
        <v>0.3</v>
      </c>
    </row>
    <row r="104" spans="1:12" x14ac:dyDescent="0.2">
      <c r="A104" s="2">
        <v>2020</v>
      </c>
      <c r="B104" s="67" t="s">
        <v>46</v>
      </c>
      <c r="C104" s="79">
        <v>10</v>
      </c>
      <c r="D104" s="190">
        <v>6.4</v>
      </c>
      <c r="E104" s="188"/>
      <c r="F104" s="192"/>
      <c r="G104" s="188"/>
      <c r="H104" s="192"/>
      <c r="I104" s="70">
        <v>136</v>
      </c>
      <c r="J104" s="146">
        <v>87.2</v>
      </c>
      <c r="K104" s="196">
        <v>156</v>
      </c>
      <c r="L104" s="197">
        <v>0.9</v>
      </c>
    </row>
    <row r="105" spans="1:12" ht="12" customHeight="1" x14ac:dyDescent="0.2">
      <c r="A105" s="2">
        <v>2020</v>
      </c>
      <c r="B105" s="2" t="s">
        <v>2</v>
      </c>
      <c r="C105" s="70">
        <v>8085</v>
      </c>
      <c r="D105" s="19" t="s">
        <v>322</v>
      </c>
      <c r="E105" s="70">
        <v>946</v>
      </c>
      <c r="F105" s="19" t="s">
        <v>323</v>
      </c>
      <c r="G105" s="70">
        <v>1681</v>
      </c>
      <c r="H105" s="19" t="s">
        <v>324</v>
      </c>
      <c r="I105" s="70">
        <v>5660</v>
      </c>
      <c r="J105" s="19" t="s">
        <v>325</v>
      </c>
      <c r="K105" s="70">
        <v>16429</v>
      </c>
      <c r="L105" s="19" t="s">
        <v>309</v>
      </c>
    </row>
    <row r="106" spans="1:12" x14ac:dyDescent="0.2">
      <c r="A106" s="2" t="s">
        <v>47</v>
      </c>
      <c r="B106" s="2" t="s">
        <v>2</v>
      </c>
      <c r="C106" s="69">
        <v>28380</v>
      </c>
      <c r="D106" s="19" t="s">
        <v>326</v>
      </c>
      <c r="E106" s="69">
        <v>3596</v>
      </c>
      <c r="F106" s="19" t="s">
        <v>327</v>
      </c>
      <c r="G106" s="69">
        <v>6053</v>
      </c>
      <c r="H106" s="19" t="s">
        <v>316</v>
      </c>
      <c r="I106" s="69">
        <v>18881</v>
      </c>
      <c r="J106" s="19" t="s">
        <v>328</v>
      </c>
      <c r="K106" s="69">
        <v>57009</v>
      </c>
      <c r="L106" s="2" t="s">
        <v>4</v>
      </c>
    </row>
    <row r="108" spans="1:12" x14ac:dyDescent="0.2">
      <c r="A108" s="37" t="s">
        <v>94</v>
      </c>
      <c r="B108" s="17"/>
      <c r="C108" s="16"/>
      <c r="D108" s="17"/>
      <c r="E108" s="16"/>
      <c r="F108" s="17"/>
      <c r="G108" s="13"/>
      <c r="H108" s="17"/>
      <c r="I108" s="16"/>
      <c r="J108" s="17"/>
      <c r="K108" s="16"/>
    </row>
    <row r="109" spans="1:12" x14ac:dyDescent="0.2">
      <c r="A109" s="237" t="s">
        <v>165</v>
      </c>
      <c r="B109" s="237"/>
      <c r="C109" s="237"/>
      <c r="D109" s="237"/>
      <c r="E109" s="237"/>
      <c r="F109" s="237"/>
      <c r="G109" s="237"/>
      <c r="H109" s="237"/>
      <c r="I109" s="237"/>
      <c r="J109" s="237"/>
      <c r="K109" s="237"/>
    </row>
    <row r="110" spans="1:12" ht="23.25" customHeight="1" x14ac:dyDescent="0.2">
      <c r="A110" s="238" t="s">
        <v>166</v>
      </c>
      <c r="B110" s="238"/>
      <c r="C110" s="238"/>
      <c r="D110" s="238"/>
      <c r="E110" s="238"/>
      <c r="F110" s="238"/>
      <c r="G110" s="238"/>
      <c r="H110" s="238"/>
      <c r="I110" s="238"/>
      <c r="J110" s="238"/>
      <c r="K110" s="238"/>
    </row>
    <row r="111" spans="1:12" x14ac:dyDescent="0.2">
      <c r="A111" s="237" t="s">
        <v>184</v>
      </c>
      <c r="B111" s="237"/>
      <c r="C111" s="237"/>
      <c r="D111" s="237"/>
      <c r="E111" s="237"/>
      <c r="F111" s="237"/>
      <c r="G111" s="237"/>
      <c r="H111" s="237"/>
      <c r="I111" s="237"/>
      <c r="J111" s="237"/>
      <c r="K111" s="237"/>
    </row>
    <row r="112" spans="1:12" x14ac:dyDescent="0.2">
      <c r="A112" s="212"/>
      <c r="B112" s="213"/>
      <c r="C112" s="213"/>
    </row>
  </sheetData>
  <mergeCells count="8">
    <mergeCell ref="A111:K111"/>
    <mergeCell ref="A110:K110"/>
    <mergeCell ref="A109:K109"/>
    <mergeCell ref="A1:L1"/>
    <mergeCell ref="A2:I2"/>
    <mergeCell ref="A3:I3"/>
    <mergeCell ref="A4:I4"/>
    <mergeCell ref="A5:I5"/>
  </mergeCells>
  <conditionalFormatting sqref="A7:L106">
    <cfRule type="expression" dxfId="12" priority="6">
      <formula>IF($B7="Total",1,0)</formula>
    </cfRule>
  </conditionalFormatting>
  <conditionalFormatting sqref="A7:A106">
    <cfRule type="expression" dxfId="11" priority="5">
      <formula>IF(OR($B6="Organisation",$B7="Total",$B6="Total"),0,1)</formula>
    </cfRule>
  </conditionalFormatting>
  <pageMargins left="0.7" right="0.7" top="0.75" bottom="0.75" header="0.3" footer="0.3"/>
  <pageSetup paperSize="9" scale="44" orientation="portrait" horizont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U114"/>
  <sheetViews>
    <sheetView showGridLines="0" showRowColHeaders="0" topLeftCell="A90" zoomScaleNormal="100" workbookViewId="0">
      <selection activeCell="A114" sqref="A114:U114"/>
    </sheetView>
  </sheetViews>
  <sheetFormatPr defaultRowHeight="12.75" x14ac:dyDescent="0.2"/>
  <cols>
    <col min="1" max="1" width="10.85546875" bestFit="1" customWidth="1"/>
    <col min="2" max="2" width="16.85546875" customWidth="1"/>
    <col min="3" max="3" width="20.85546875" style="108" bestFit="1" customWidth="1"/>
    <col min="4" max="4" width="25.42578125" bestFit="1" customWidth="1"/>
    <col min="5" max="5" width="19.42578125" customWidth="1"/>
    <col min="6" max="6" width="9.7109375" customWidth="1"/>
    <col min="7" max="7" width="12.140625" customWidth="1"/>
    <col min="8" max="8" width="13.85546875" customWidth="1"/>
    <col min="9" max="9" width="14" customWidth="1"/>
  </cols>
  <sheetData>
    <row r="1" spans="1:9" ht="25.5" customHeight="1" x14ac:dyDescent="0.2">
      <c r="A1" s="240" t="s">
        <v>219</v>
      </c>
      <c r="B1" s="240"/>
      <c r="C1" s="240"/>
      <c r="D1" s="240"/>
      <c r="E1" s="240"/>
      <c r="F1" s="240"/>
      <c r="G1" s="240"/>
      <c r="H1" s="240"/>
    </row>
    <row r="2" spans="1:9" ht="48" customHeight="1" x14ac:dyDescent="0.2">
      <c r="A2" s="224" t="s">
        <v>220</v>
      </c>
      <c r="B2" s="224"/>
      <c r="C2" s="224"/>
      <c r="D2" s="224"/>
      <c r="E2" s="224"/>
      <c r="F2" s="224"/>
      <c r="G2" s="224"/>
      <c r="H2" s="224"/>
      <c r="I2" s="224"/>
    </row>
    <row r="3" spans="1:9" ht="43.5" customHeight="1" x14ac:dyDescent="0.2">
      <c r="A3" s="224" t="s">
        <v>180</v>
      </c>
      <c r="B3" s="224"/>
      <c r="C3" s="224"/>
      <c r="D3" s="224"/>
      <c r="E3" s="224"/>
      <c r="F3" s="224"/>
      <c r="G3" s="224"/>
      <c r="H3" s="224"/>
      <c r="I3" s="224"/>
    </row>
    <row r="4" spans="1:9" s="115" customFormat="1" ht="25.5" x14ac:dyDescent="0.2">
      <c r="A4" s="114" t="s">
        <v>5</v>
      </c>
      <c r="B4" s="114" t="s">
        <v>6</v>
      </c>
      <c r="C4" s="114" t="s">
        <v>185</v>
      </c>
      <c r="D4" s="114" t="s">
        <v>171</v>
      </c>
      <c r="E4" s="114" t="s">
        <v>172</v>
      </c>
      <c r="F4" s="114" t="s">
        <v>144</v>
      </c>
      <c r="G4" s="114" t="s">
        <v>145</v>
      </c>
      <c r="H4" s="114" t="s">
        <v>146</v>
      </c>
      <c r="I4" s="114" t="s">
        <v>147</v>
      </c>
    </row>
    <row r="5" spans="1:9" x14ac:dyDescent="0.2">
      <c r="A5" s="59">
        <v>2018</v>
      </c>
      <c r="B5" s="63" t="s">
        <v>111</v>
      </c>
      <c r="C5" s="106">
        <v>561</v>
      </c>
      <c r="D5" s="109">
        <v>94</v>
      </c>
      <c r="E5" s="112">
        <v>16.755792617797901</v>
      </c>
      <c r="F5" s="92">
        <v>227</v>
      </c>
      <c r="G5" s="80">
        <v>15</v>
      </c>
      <c r="H5" s="80">
        <v>2</v>
      </c>
      <c r="I5" s="80">
        <v>50</v>
      </c>
    </row>
    <row r="6" spans="1:9" x14ac:dyDescent="0.2">
      <c r="A6" s="59">
        <v>2018</v>
      </c>
      <c r="B6" s="63" t="s">
        <v>112</v>
      </c>
      <c r="C6" s="106">
        <v>518</v>
      </c>
      <c r="D6" s="110">
        <v>31</v>
      </c>
      <c r="E6" s="112">
        <v>5.9845561981201199</v>
      </c>
      <c r="F6" s="92">
        <v>54</v>
      </c>
      <c r="G6" s="80">
        <v>15.5</v>
      </c>
      <c r="H6" s="80">
        <v>4</v>
      </c>
      <c r="I6" s="80">
        <v>40</v>
      </c>
    </row>
    <row r="7" spans="1:9" x14ac:dyDescent="0.2">
      <c r="A7" s="59">
        <v>2018</v>
      </c>
      <c r="B7" s="63" t="s">
        <v>113</v>
      </c>
      <c r="C7" s="106">
        <v>1201</v>
      </c>
      <c r="D7" s="110">
        <v>270</v>
      </c>
      <c r="E7" s="112">
        <v>22.481266021728501</v>
      </c>
      <c r="F7" s="92">
        <v>1540</v>
      </c>
      <c r="G7" s="80">
        <v>21</v>
      </c>
      <c r="H7" s="80">
        <v>1</v>
      </c>
      <c r="I7" s="80">
        <v>60</v>
      </c>
    </row>
    <row r="8" spans="1:9" x14ac:dyDescent="0.2">
      <c r="A8" s="59">
        <v>2018</v>
      </c>
      <c r="B8" s="63" t="s">
        <v>114</v>
      </c>
      <c r="C8" s="106">
        <v>1115</v>
      </c>
      <c r="D8" s="110">
        <v>299</v>
      </c>
      <c r="E8" s="112">
        <v>26.8161430358887</v>
      </c>
      <c r="F8" s="92">
        <v>1037</v>
      </c>
      <c r="G8" s="80">
        <v>8</v>
      </c>
      <c r="H8" s="80">
        <v>2</v>
      </c>
      <c r="I8" s="80">
        <v>70</v>
      </c>
    </row>
    <row r="9" spans="1:9" x14ac:dyDescent="0.2">
      <c r="A9" s="59">
        <v>2018</v>
      </c>
      <c r="B9" s="63" t="s">
        <v>115</v>
      </c>
      <c r="C9" s="106">
        <v>818</v>
      </c>
      <c r="D9" s="110">
        <v>238</v>
      </c>
      <c r="E9" s="112">
        <v>29.095354080200199</v>
      </c>
      <c r="F9" s="92">
        <v>796</v>
      </c>
      <c r="G9" s="80">
        <v>14</v>
      </c>
      <c r="H9" s="80">
        <v>2</v>
      </c>
      <c r="I9" s="80">
        <v>70</v>
      </c>
    </row>
    <row r="10" spans="1:9" x14ac:dyDescent="0.2">
      <c r="A10" s="59">
        <v>2018</v>
      </c>
      <c r="B10" s="63" t="s">
        <v>116</v>
      </c>
      <c r="C10" s="106">
        <v>1137</v>
      </c>
      <c r="D10" s="136"/>
      <c r="E10" s="202"/>
      <c r="F10" s="200"/>
      <c r="G10" s="201"/>
      <c r="H10" s="201"/>
      <c r="I10" s="201"/>
    </row>
    <row r="11" spans="1:9" x14ac:dyDescent="0.2">
      <c r="A11" s="59">
        <v>2018</v>
      </c>
      <c r="B11" s="63" t="s">
        <v>117</v>
      </c>
      <c r="C11" s="106">
        <v>571</v>
      </c>
      <c r="D11" s="110">
        <v>136</v>
      </c>
      <c r="E11" s="112">
        <v>23.817863464355501</v>
      </c>
      <c r="F11" s="92">
        <v>398</v>
      </c>
      <c r="G11" s="80">
        <v>12</v>
      </c>
      <c r="H11" s="80">
        <v>1</v>
      </c>
      <c r="I11" s="80">
        <v>50</v>
      </c>
    </row>
    <row r="12" spans="1:9" x14ac:dyDescent="0.2">
      <c r="A12" s="59">
        <v>2018</v>
      </c>
      <c r="B12" s="63" t="s">
        <v>118</v>
      </c>
      <c r="C12" s="106">
        <v>687</v>
      </c>
      <c r="D12" s="110">
        <v>259</v>
      </c>
      <c r="E12" s="112">
        <v>37.700145721435497</v>
      </c>
      <c r="F12" s="92">
        <v>680</v>
      </c>
      <c r="G12" s="80">
        <v>12</v>
      </c>
      <c r="H12" s="80">
        <v>5</v>
      </c>
      <c r="I12" s="80">
        <v>40</v>
      </c>
    </row>
    <row r="13" spans="1:9" x14ac:dyDescent="0.2">
      <c r="A13" s="59">
        <v>2018</v>
      </c>
      <c r="B13" s="63" t="s">
        <v>119</v>
      </c>
      <c r="C13" s="106">
        <v>343</v>
      </c>
      <c r="D13" s="110">
        <v>145</v>
      </c>
      <c r="E13" s="112">
        <v>42.274051666259801</v>
      </c>
      <c r="F13" s="92">
        <v>636</v>
      </c>
      <c r="G13" s="80">
        <v>10</v>
      </c>
      <c r="H13" s="80">
        <v>2</v>
      </c>
      <c r="I13" s="80">
        <v>40</v>
      </c>
    </row>
    <row r="14" spans="1:9" x14ac:dyDescent="0.2">
      <c r="A14" s="59">
        <v>2018</v>
      </c>
      <c r="B14" s="63" t="s">
        <v>120</v>
      </c>
      <c r="C14" s="106">
        <v>662</v>
      </c>
      <c r="D14" s="110">
        <v>165</v>
      </c>
      <c r="E14" s="112">
        <v>24.9244709014893</v>
      </c>
      <c r="F14" s="92">
        <v>490</v>
      </c>
      <c r="G14" s="80">
        <v>11</v>
      </c>
      <c r="H14" s="80">
        <v>2</v>
      </c>
      <c r="I14" s="80">
        <v>50</v>
      </c>
    </row>
    <row r="15" spans="1:9" x14ac:dyDescent="0.2">
      <c r="A15" s="59">
        <v>2018</v>
      </c>
      <c r="B15" s="63" t="s">
        <v>121</v>
      </c>
      <c r="C15" s="106">
        <v>310</v>
      </c>
      <c r="D15" s="110">
        <v>26</v>
      </c>
      <c r="E15" s="112">
        <v>8.3870964050293004</v>
      </c>
      <c r="F15" s="92">
        <v>67</v>
      </c>
      <c r="G15" s="80">
        <v>12.5</v>
      </c>
      <c r="H15" s="80">
        <v>4</v>
      </c>
      <c r="I15" s="80">
        <v>100</v>
      </c>
    </row>
    <row r="16" spans="1:9" x14ac:dyDescent="0.2">
      <c r="A16" s="59">
        <v>2018</v>
      </c>
      <c r="B16" s="63" t="s">
        <v>122</v>
      </c>
      <c r="C16" s="106">
        <v>708</v>
      </c>
      <c r="D16" s="110">
        <v>84</v>
      </c>
      <c r="E16" s="112">
        <v>11.8644065856934</v>
      </c>
      <c r="F16" s="92">
        <v>198</v>
      </c>
      <c r="G16" s="80">
        <v>10</v>
      </c>
      <c r="H16" s="80">
        <v>1</v>
      </c>
      <c r="I16" s="80">
        <v>60</v>
      </c>
    </row>
    <row r="17" spans="1:9" x14ac:dyDescent="0.2">
      <c r="A17" s="59">
        <v>2018</v>
      </c>
      <c r="B17" s="63" t="s">
        <v>123</v>
      </c>
      <c r="C17" s="106">
        <v>832</v>
      </c>
      <c r="D17" s="110">
        <v>212</v>
      </c>
      <c r="E17" s="112">
        <v>25.480770111083999</v>
      </c>
      <c r="F17" s="92">
        <v>607</v>
      </c>
      <c r="G17" s="80">
        <v>18</v>
      </c>
      <c r="H17" s="80">
        <v>3</v>
      </c>
      <c r="I17" s="80">
        <v>60</v>
      </c>
    </row>
    <row r="18" spans="1:9" x14ac:dyDescent="0.2">
      <c r="A18" s="59">
        <v>2018</v>
      </c>
      <c r="B18" s="63" t="s">
        <v>124</v>
      </c>
      <c r="C18" s="106">
        <v>587</v>
      </c>
      <c r="D18" s="110">
        <v>0</v>
      </c>
      <c r="E18" s="112">
        <v>0</v>
      </c>
      <c r="F18" s="92">
        <v>0</v>
      </c>
      <c r="G18" s="58"/>
      <c r="H18" s="58"/>
      <c r="I18" s="58"/>
    </row>
    <row r="19" spans="1:9" x14ac:dyDescent="0.2">
      <c r="A19" s="59">
        <v>2018</v>
      </c>
      <c r="B19" s="63" t="s">
        <v>125</v>
      </c>
      <c r="C19" s="106">
        <v>990</v>
      </c>
      <c r="D19" s="110">
        <v>269</v>
      </c>
      <c r="E19" s="112">
        <v>27.171716690063501</v>
      </c>
      <c r="F19" s="92">
        <v>598</v>
      </c>
      <c r="G19" s="80">
        <v>8</v>
      </c>
      <c r="H19" s="80">
        <v>2</v>
      </c>
      <c r="I19" s="80">
        <v>80</v>
      </c>
    </row>
    <row r="20" spans="1:9" x14ac:dyDescent="0.2">
      <c r="A20" s="59">
        <v>2018</v>
      </c>
      <c r="B20" s="63" t="s">
        <v>126</v>
      </c>
      <c r="C20" s="106">
        <v>785</v>
      </c>
      <c r="D20" s="110">
        <v>187</v>
      </c>
      <c r="E20" s="112">
        <v>23.8216552734375</v>
      </c>
      <c r="F20" s="92">
        <v>595</v>
      </c>
      <c r="G20" s="80">
        <v>15</v>
      </c>
      <c r="H20" s="80">
        <v>1</v>
      </c>
      <c r="I20" s="80">
        <v>60</v>
      </c>
    </row>
    <row r="21" spans="1:9" x14ac:dyDescent="0.2">
      <c r="A21" s="59">
        <v>2018</v>
      </c>
      <c r="B21" s="63" t="s">
        <v>127</v>
      </c>
      <c r="C21" s="106">
        <v>912</v>
      </c>
      <c r="D21" s="110">
        <v>259</v>
      </c>
      <c r="E21" s="112">
        <v>28.399122238159201</v>
      </c>
      <c r="F21" s="92">
        <v>709</v>
      </c>
      <c r="G21" s="80">
        <v>10</v>
      </c>
      <c r="H21" s="80">
        <v>1</v>
      </c>
      <c r="I21" s="80">
        <v>60</v>
      </c>
    </row>
    <row r="22" spans="1:9" x14ac:dyDescent="0.2">
      <c r="A22" s="59">
        <v>2018</v>
      </c>
      <c r="B22" s="63" t="s">
        <v>128</v>
      </c>
      <c r="C22" s="106">
        <v>348</v>
      </c>
      <c r="D22" s="110">
        <v>76</v>
      </c>
      <c r="E22" s="112">
        <v>21.8390808105469</v>
      </c>
      <c r="F22" s="92">
        <v>278</v>
      </c>
      <c r="G22" s="80">
        <v>10</v>
      </c>
      <c r="H22" s="80">
        <v>4</v>
      </c>
      <c r="I22" s="80">
        <v>30</v>
      </c>
    </row>
    <row r="23" spans="1:9" x14ac:dyDescent="0.2">
      <c r="A23" s="59">
        <v>2018</v>
      </c>
      <c r="B23" s="63" t="s">
        <v>129</v>
      </c>
      <c r="C23" s="106">
        <v>603</v>
      </c>
      <c r="D23" s="110">
        <v>91</v>
      </c>
      <c r="E23" s="112">
        <v>15.091210365295399</v>
      </c>
      <c r="F23" s="92">
        <v>342</v>
      </c>
      <c r="G23" s="80">
        <v>24.5</v>
      </c>
      <c r="H23" s="80">
        <v>5</v>
      </c>
      <c r="I23" s="80">
        <v>60</v>
      </c>
    </row>
    <row r="24" spans="1:9" x14ac:dyDescent="0.2">
      <c r="A24" s="59">
        <v>2018</v>
      </c>
      <c r="B24" s="63" t="s">
        <v>130</v>
      </c>
      <c r="C24" s="106">
        <v>336</v>
      </c>
      <c r="D24" s="110">
        <v>40</v>
      </c>
      <c r="E24" s="112">
        <v>11.904762268066399</v>
      </c>
      <c r="F24" s="198">
        <v>92</v>
      </c>
      <c r="G24" s="199">
        <v>26</v>
      </c>
      <c r="H24" s="199">
        <v>4</v>
      </c>
      <c r="I24" s="199">
        <v>60</v>
      </c>
    </row>
    <row r="25" spans="1:9" x14ac:dyDescent="0.2">
      <c r="A25" s="59">
        <v>2018</v>
      </c>
      <c r="B25" s="63" t="s">
        <v>131</v>
      </c>
      <c r="C25" s="106">
        <v>1266</v>
      </c>
      <c r="D25" s="110">
        <v>357</v>
      </c>
      <c r="E25" s="112">
        <v>28.199052810668899</v>
      </c>
      <c r="F25" s="92">
        <v>1188</v>
      </c>
      <c r="G25" s="80">
        <v>20</v>
      </c>
      <c r="H25" s="80">
        <v>4</v>
      </c>
      <c r="I25" s="80">
        <v>40</v>
      </c>
    </row>
    <row r="26" spans="1:9" x14ac:dyDescent="0.2">
      <c r="A26" s="59">
        <v>2018</v>
      </c>
      <c r="B26" s="63" t="s">
        <v>132</v>
      </c>
      <c r="C26" s="106">
        <v>740</v>
      </c>
      <c r="D26" s="110">
        <v>235</v>
      </c>
      <c r="E26" s="112">
        <v>31.756755828857401</v>
      </c>
      <c r="F26" s="92">
        <v>829</v>
      </c>
      <c r="G26" s="80">
        <v>12</v>
      </c>
      <c r="H26" s="80">
        <v>2</v>
      </c>
      <c r="I26" s="80">
        <v>50</v>
      </c>
    </row>
    <row r="27" spans="1:9" x14ac:dyDescent="0.2">
      <c r="A27" s="59">
        <v>2018</v>
      </c>
      <c r="B27" s="63" t="s">
        <v>133</v>
      </c>
      <c r="C27" s="106">
        <v>457</v>
      </c>
      <c r="D27" s="110">
        <v>127</v>
      </c>
      <c r="E27" s="112">
        <v>27.789934158325199</v>
      </c>
      <c r="F27" s="92">
        <v>731</v>
      </c>
      <c r="G27" s="80">
        <v>6</v>
      </c>
      <c r="H27" s="80">
        <v>1</v>
      </c>
      <c r="I27" s="80">
        <v>40</v>
      </c>
    </row>
    <row r="28" spans="1:9" x14ac:dyDescent="0.2">
      <c r="A28" s="59">
        <v>2018</v>
      </c>
      <c r="B28" s="63" t="s">
        <v>134</v>
      </c>
      <c r="C28" s="106">
        <v>409</v>
      </c>
      <c r="D28" s="110">
        <v>120</v>
      </c>
      <c r="E28" s="112">
        <v>29.3398532867432</v>
      </c>
      <c r="F28" s="92">
        <v>396</v>
      </c>
      <c r="G28" s="80">
        <v>9.5</v>
      </c>
      <c r="H28" s="80">
        <v>2</v>
      </c>
      <c r="I28" s="80">
        <v>40</v>
      </c>
    </row>
    <row r="29" spans="1:9" x14ac:dyDescent="0.2">
      <c r="A29" s="59">
        <v>2018</v>
      </c>
      <c r="B29" s="63" t="s">
        <v>135</v>
      </c>
      <c r="C29" s="106">
        <v>531</v>
      </c>
      <c r="D29" s="110">
        <v>96</v>
      </c>
      <c r="E29" s="112">
        <v>18.079095840454102</v>
      </c>
      <c r="F29" s="92">
        <v>272</v>
      </c>
      <c r="G29" s="80">
        <v>20</v>
      </c>
      <c r="H29" s="80">
        <v>5</v>
      </c>
      <c r="I29" s="80">
        <v>60</v>
      </c>
    </row>
    <row r="30" spans="1:9" x14ac:dyDescent="0.2">
      <c r="A30" s="59">
        <v>2018</v>
      </c>
      <c r="B30" s="63" t="s">
        <v>136</v>
      </c>
      <c r="C30" s="106">
        <v>411</v>
      </c>
      <c r="D30" s="110">
        <v>10</v>
      </c>
      <c r="E30" s="112">
        <v>2.4330899715423602</v>
      </c>
      <c r="F30" s="92">
        <v>23</v>
      </c>
      <c r="G30" s="80">
        <v>20</v>
      </c>
      <c r="H30" s="80">
        <v>10</v>
      </c>
      <c r="I30" s="80">
        <v>40</v>
      </c>
    </row>
    <row r="31" spans="1:9" x14ac:dyDescent="0.2">
      <c r="A31" s="59">
        <v>2018</v>
      </c>
      <c r="B31" s="63" t="s">
        <v>137</v>
      </c>
      <c r="C31" s="106">
        <v>891</v>
      </c>
      <c r="D31" s="110">
        <v>376</v>
      </c>
      <c r="E31" s="112">
        <v>42.199775695800803</v>
      </c>
      <c r="F31" s="92">
        <v>1835</v>
      </c>
      <c r="G31" s="80">
        <v>12</v>
      </c>
      <c r="H31" s="80">
        <v>3</v>
      </c>
      <c r="I31" s="80">
        <v>40</v>
      </c>
    </row>
    <row r="32" spans="1:9" x14ac:dyDescent="0.2">
      <c r="A32" s="59">
        <v>2018</v>
      </c>
      <c r="B32" s="63" t="s">
        <v>138</v>
      </c>
      <c r="C32" s="106">
        <v>515</v>
      </c>
      <c r="D32" s="110">
        <v>134</v>
      </c>
      <c r="E32" s="112">
        <v>26.019416809081999</v>
      </c>
      <c r="F32" s="92">
        <v>542</v>
      </c>
      <c r="G32" s="80">
        <v>15</v>
      </c>
      <c r="H32" s="80">
        <v>1</v>
      </c>
      <c r="I32" s="80">
        <v>50</v>
      </c>
    </row>
    <row r="33" spans="1:9" x14ac:dyDescent="0.2">
      <c r="A33" s="59">
        <v>2018</v>
      </c>
      <c r="B33" s="63" t="s">
        <v>139</v>
      </c>
      <c r="C33" s="106">
        <v>1059</v>
      </c>
      <c r="D33" s="110">
        <v>369</v>
      </c>
      <c r="E33" s="112">
        <v>34.844192504882798</v>
      </c>
      <c r="F33" s="92">
        <v>1550</v>
      </c>
      <c r="G33" s="80">
        <v>10.5</v>
      </c>
      <c r="H33" s="80">
        <v>1</v>
      </c>
      <c r="I33" s="80">
        <v>60</v>
      </c>
    </row>
    <row r="34" spans="1:9" x14ac:dyDescent="0.2">
      <c r="A34" s="59">
        <v>2018</v>
      </c>
      <c r="B34" s="63" t="s">
        <v>140</v>
      </c>
      <c r="C34" s="106">
        <v>420</v>
      </c>
      <c r="D34" s="110">
        <v>190</v>
      </c>
      <c r="E34" s="112">
        <v>45.238094329833999</v>
      </c>
      <c r="F34" s="92">
        <v>529</v>
      </c>
      <c r="G34" s="80">
        <v>18</v>
      </c>
      <c r="H34" s="80">
        <v>4</v>
      </c>
      <c r="I34" s="80">
        <v>60</v>
      </c>
    </row>
    <row r="35" spans="1:9" x14ac:dyDescent="0.2">
      <c r="A35" s="59">
        <v>2018</v>
      </c>
      <c r="B35" s="63" t="s">
        <v>141</v>
      </c>
      <c r="C35" s="106">
        <v>300</v>
      </c>
      <c r="D35" s="110">
        <v>10</v>
      </c>
      <c r="E35" s="112">
        <v>3.3333332538604701</v>
      </c>
      <c r="F35" s="92">
        <v>112</v>
      </c>
      <c r="G35" s="80">
        <v>10</v>
      </c>
      <c r="H35" s="80">
        <v>7</v>
      </c>
      <c r="I35" s="80">
        <v>40</v>
      </c>
    </row>
    <row r="36" spans="1:9" x14ac:dyDescent="0.2">
      <c r="A36" s="59">
        <v>2018</v>
      </c>
      <c r="B36" s="63" t="s">
        <v>142</v>
      </c>
      <c r="C36" s="106">
        <v>106</v>
      </c>
      <c r="D36" s="110">
        <v>13</v>
      </c>
      <c r="E36" s="112">
        <v>12.2641506195068</v>
      </c>
      <c r="F36" s="92">
        <v>70</v>
      </c>
      <c r="G36" s="80">
        <v>5</v>
      </c>
      <c r="H36" s="80">
        <v>4</v>
      </c>
      <c r="I36" s="80">
        <v>30</v>
      </c>
    </row>
    <row r="37" spans="1:9" x14ac:dyDescent="0.2">
      <c r="A37" s="59">
        <v>2018</v>
      </c>
      <c r="B37" s="63" t="s">
        <v>143</v>
      </c>
      <c r="C37" s="106">
        <v>21129</v>
      </c>
      <c r="D37" s="110" t="s">
        <v>221</v>
      </c>
      <c r="E37" s="112">
        <v>23.280797958373999</v>
      </c>
      <c r="F37" s="92">
        <v>17421</v>
      </c>
      <c r="G37" s="80">
        <v>12</v>
      </c>
      <c r="H37" s="80">
        <v>1</v>
      </c>
      <c r="I37" s="80">
        <v>100</v>
      </c>
    </row>
    <row r="38" spans="1:9" x14ac:dyDescent="0.2">
      <c r="A38" s="59">
        <v>2019</v>
      </c>
      <c r="B38" s="63" t="s">
        <v>111</v>
      </c>
      <c r="C38" s="106">
        <v>749</v>
      </c>
      <c r="D38" s="109">
        <v>155</v>
      </c>
      <c r="E38" s="112">
        <v>20.694259643554702</v>
      </c>
      <c r="F38" s="92">
        <v>368</v>
      </c>
      <c r="G38" s="80">
        <v>15</v>
      </c>
      <c r="H38" s="80">
        <v>2</v>
      </c>
      <c r="I38" s="80">
        <v>60</v>
      </c>
    </row>
    <row r="39" spans="1:9" x14ac:dyDescent="0.2">
      <c r="A39" s="59">
        <v>2019</v>
      </c>
      <c r="B39" s="63" t="s">
        <v>112</v>
      </c>
      <c r="C39" s="106">
        <v>492</v>
      </c>
      <c r="D39" s="110">
        <v>45</v>
      </c>
      <c r="E39" s="112">
        <v>9.1463413238525408</v>
      </c>
      <c r="F39" s="92">
        <v>142</v>
      </c>
      <c r="G39" s="80">
        <v>20</v>
      </c>
      <c r="H39" s="80">
        <v>1</v>
      </c>
      <c r="I39" s="80">
        <v>45</v>
      </c>
    </row>
    <row r="40" spans="1:9" x14ac:dyDescent="0.2">
      <c r="A40" s="59">
        <v>2019</v>
      </c>
      <c r="B40" s="63" t="s">
        <v>113</v>
      </c>
      <c r="C40" s="106">
        <v>1054</v>
      </c>
      <c r="D40" s="110">
        <v>306</v>
      </c>
      <c r="E40" s="112">
        <v>29.0322589874268</v>
      </c>
      <c r="F40" s="92">
        <v>1707</v>
      </c>
      <c r="G40" s="80">
        <v>18</v>
      </c>
      <c r="H40" s="80">
        <v>2</v>
      </c>
      <c r="I40" s="80">
        <v>300</v>
      </c>
    </row>
    <row r="41" spans="1:9" x14ac:dyDescent="0.2">
      <c r="A41" s="59">
        <v>2019</v>
      </c>
      <c r="B41" s="63" t="s">
        <v>114</v>
      </c>
      <c r="C41" s="106">
        <v>1023</v>
      </c>
      <c r="D41" s="110">
        <v>260</v>
      </c>
      <c r="E41" s="112">
        <v>25.4154453277588</v>
      </c>
      <c r="F41" s="92">
        <v>944</v>
      </c>
      <c r="G41" s="80">
        <v>7</v>
      </c>
      <c r="H41" s="80">
        <v>2</v>
      </c>
      <c r="I41" s="80">
        <v>60</v>
      </c>
    </row>
    <row r="42" spans="1:9" x14ac:dyDescent="0.2">
      <c r="A42" s="59">
        <v>2019</v>
      </c>
      <c r="B42" s="63" t="s">
        <v>115</v>
      </c>
      <c r="C42" s="106">
        <v>747</v>
      </c>
      <c r="D42" s="110">
        <v>196</v>
      </c>
      <c r="E42" s="112">
        <v>26.238286972045898</v>
      </c>
      <c r="F42" s="92">
        <v>590</v>
      </c>
      <c r="G42" s="80">
        <v>11</v>
      </c>
      <c r="H42" s="80">
        <v>2</v>
      </c>
      <c r="I42" s="80">
        <v>60</v>
      </c>
    </row>
    <row r="43" spans="1:9" x14ac:dyDescent="0.2">
      <c r="A43" s="59">
        <v>2019</v>
      </c>
      <c r="B43" s="63" t="s">
        <v>116</v>
      </c>
      <c r="C43" s="106">
        <v>1081</v>
      </c>
      <c r="D43" s="110">
        <v>160</v>
      </c>
      <c r="E43" s="112">
        <v>14.801110267639199</v>
      </c>
      <c r="F43" s="198">
        <v>405</v>
      </c>
      <c r="G43" s="203">
        <v>14.5</v>
      </c>
      <c r="H43" s="203">
        <v>1</v>
      </c>
      <c r="I43" s="203">
        <v>60</v>
      </c>
    </row>
    <row r="44" spans="1:9" x14ac:dyDescent="0.2">
      <c r="A44" s="59">
        <v>2019</v>
      </c>
      <c r="B44" s="63" t="s">
        <v>117</v>
      </c>
      <c r="C44" s="106">
        <v>622</v>
      </c>
      <c r="D44" s="110">
        <v>149</v>
      </c>
      <c r="E44" s="112">
        <v>23.954984664916999</v>
      </c>
      <c r="F44" s="92">
        <v>445</v>
      </c>
      <c r="G44" s="80">
        <v>12</v>
      </c>
      <c r="H44" s="80">
        <v>3</v>
      </c>
      <c r="I44" s="80">
        <v>60</v>
      </c>
    </row>
    <row r="45" spans="1:9" x14ac:dyDescent="0.2">
      <c r="A45" s="59">
        <v>2019</v>
      </c>
      <c r="B45" s="63" t="s">
        <v>118</v>
      </c>
      <c r="C45" s="106">
        <v>747</v>
      </c>
      <c r="D45" s="110">
        <v>219</v>
      </c>
      <c r="E45" s="112">
        <v>29.317268371581999</v>
      </c>
      <c r="F45" s="92">
        <v>567</v>
      </c>
      <c r="G45" s="80">
        <v>12</v>
      </c>
      <c r="H45" s="80">
        <v>4</v>
      </c>
      <c r="I45" s="80">
        <v>40</v>
      </c>
    </row>
    <row r="46" spans="1:9" x14ac:dyDescent="0.2">
      <c r="A46" s="59">
        <v>2019</v>
      </c>
      <c r="B46" s="63" t="s">
        <v>119</v>
      </c>
      <c r="C46" s="106">
        <v>304</v>
      </c>
      <c r="D46" s="110">
        <v>115</v>
      </c>
      <c r="E46" s="112">
        <v>37.828948974609403</v>
      </c>
      <c r="F46" s="92">
        <v>535</v>
      </c>
      <c r="G46" s="80">
        <v>12</v>
      </c>
      <c r="H46" s="80">
        <v>4</v>
      </c>
      <c r="I46" s="80">
        <v>40</v>
      </c>
    </row>
    <row r="47" spans="1:9" x14ac:dyDescent="0.2">
      <c r="A47" s="59">
        <v>2019</v>
      </c>
      <c r="B47" s="63" t="s">
        <v>120</v>
      </c>
      <c r="C47" s="106">
        <v>631</v>
      </c>
      <c r="D47" s="110">
        <v>183</v>
      </c>
      <c r="E47" s="112">
        <v>29.001585006713899</v>
      </c>
      <c r="F47" s="92">
        <v>686</v>
      </c>
      <c r="G47" s="80">
        <v>10</v>
      </c>
      <c r="H47" s="80">
        <v>2</v>
      </c>
      <c r="I47" s="80">
        <v>42</v>
      </c>
    </row>
    <row r="48" spans="1:9" x14ac:dyDescent="0.2">
      <c r="A48" s="59">
        <v>2019</v>
      </c>
      <c r="B48" s="63" t="s">
        <v>121</v>
      </c>
      <c r="C48" s="106">
        <v>334</v>
      </c>
      <c r="D48" s="110">
        <v>42</v>
      </c>
      <c r="E48" s="112">
        <v>12.5748500823975</v>
      </c>
      <c r="F48" s="92">
        <v>86</v>
      </c>
      <c r="G48" s="80">
        <v>12</v>
      </c>
      <c r="H48" s="80">
        <v>3</v>
      </c>
      <c r="I48" s="80">
        <v>60</v>
      </c>
    </row>
    <row r="49" spans="1:9" x14ac:dyDescent="0.2">
      <c r="A49" s="59">
        <v>2019</v>
      </c>
      <c r="B49" s="63" t="s">
        <v>122</v>
      </c>
      <c r="C49" s="106">
        <v>609</v>
      </c>
      <c r="D49" s="110">
        <v>59</v>
      </c>
      <c r="E49" s="112">
        <v>9.6880130767822301</v>
      </c>
      <c r="F49" s="92">
        <v>141</v>
      </c>
      <c r="G49" s="80">
        <v>20</v>
      </c>
      <c r="H49" s="80">
        <v>2</v>
      </c>
      <c r="I49" s="80">
        <v>50</v>
      </c>
    </row>
    <row r="50" spans="1:9" x14ac:dyDescent="0.2">
      <c r="A50" s="59">
        <v>2019</v>
      </c>
      <c r="B50" s="63" t="s">
        <v>123</v>
      </c>
      <c r="C50" s="106">
        <v>748</v>
      </c>
      <c r="D50" s="110">
        <v>191</v>
      </c>
      <c r="E50" s="112">
        <v>25.5347595214844</v>
      </c>
      <c r="F50" s="92">
        <v>503</v>
      </c>
      <c r="G50" s="80">
        <v>18</v>
      </c>
      <c r="H50" s="80">
        <v>3</v>
      </c>
      <c r="I50" s="80">
        <v>60</v>
      </c>
    </row>
    <row r="51" spans="1:9" x14ac:dyDescent="0.2">
      <c r="A51" s="59">
        <v>2019</v>
      </c>
      <c r="B51" s="63" t="s">
        <v>124</v>
      </c>
      <c r="C51" s="106">
        <v>521</v>
      </c>
      <c r="D51" s="110">
        <v>0</v>
      </c>
      <c r="E51" s="112">
        <v>0</v>
      </c>
      <c r="F51" s="92">
        <v>0</v>
      </c>
      <c r="G51" s="58"/>
      <c r="H51" s="58"/>
      <c r="I51" s="58"/>
    </row>
    <row r="52" spans="1:9" x14ac:dyDescent="0.2">
      <c r="A52" s="59">
        <v>2019</v>
      </c>
      <c r="B52" s="63" t="s">
        <v>125</v>
      </c>
      <c r="C52" s="106">
        <v>1005</v>
      </c>
      <c r="D52" s="110">
        <v>331</v>
      </c>
      <c r="E52" s="112">
        <v>32.9353218078613</v>
      </c>
      <c r="F52" s="92">
        <v>765</v>
      </c>
      <c r="G52" s="80">
        <v>10</v>
      </c>
      <c r="H52" s="80">
        <v>1</v>
      </c>
      <c r="I52" s="80">
        <v>60</v>
      </c>
    </row>
    <row r="53" spans="1:9" x14ac:dyDescent="0.2">
      <c r="A53" s="59">
        <v>2019</v>
      </c>
      <c r="B53" s="63" t="s">
        <v>126</v>
      </c>
      <c r="C53" s="106">
        <v>742</v>
      </c>
      <c r="D53" s="110">
        <v>190</v>
      </c>
      <c r="E53" s="112">
        <v>25.606468200683601</v>
      </c>
      <c r="F53" s="92">
        <v>471</v>
      </c>
      <c r="G53" s="80">
        <v>15</v>
      </c>
      <c r="H53" s="80">
        <v>2</v>
      </c>
      <c r="I53" s="80">
        <v>60</v>
      </c>
    </row>
    <row r="54" spans="1:9" x14ac:dyDescent="0.2">
      <c r="A54" s="59">
        <v>2019</v>
      </c>
      <c r="B54" s="63" t="s">
        <v>127</v>
      </c>
      <c r="C54" s="106">
        <v>820</v>
      </c>
      <c r="D54" s="110">
        <v>234</v>
      </c>
      <c r="E54" s="112">
        <v>28.536584854126001</v>
      </c>
      <c r="F54" s="92">
        <v>609</v>
      </c>
      <c r="G54" s="80">
        <v>10</v>
      </c>
      <c r="H54" s="80">
        <v>1</v>
      </c>
      <c r="I54" s="80">
        <v>61</v>
      </c>
    </row>
    <row r="55" spans="1:9" x14ac:dyDescent="0.2">
      <c r="A55" s="59">
        <v>2019</v>
      </c>
      <c r="B55" s="63" t="s">
        <v>128</v>
      </c>
      <c r="C55" s="106">
        <v>360</v>
      </c>
      <c r="D55" s="110">
        <v>116</v>
      </c>
      <c r="E55" s="112">
        <v>32.222221374511697</v>
      </c>
      <c r="F55" s="92">
        <v>273</v>
      </c>
      <c r="G55" s="80">
        <v>20</v>
      </c>
      <c r="H55" s="80">
        <v>4</v>
      </c>
      <c r="I55" s="80">
        <v>50</v>
      </c>
    </row>
    <row r="56" spans="1:9" x14ac:dyDescent="0.2">
      <c r="A56" s="59">
        <v>2019</v>
      </c>
      <c r="B56" s="63" t="s">
        <v>129</v>
      </c>
      <c r="C56" s="106">
        <v>589</v>
      </c>
      <c r="D56" s="110">
        <v>97</v>
      </c>
      <c r="E56" s="112">
        <v>16.468591690063501</v>
      </c>
      <c r="F56" s="92">
        <v>404</v>
      </c>
      <c r="G56" s="80">
        <v>15</v>
      </c>
      <c r="H56" s="80">
        <v>2</v>
      </c>
      <c r="I56" s="80">
        <v>65</v>
      </c>
    </row>
    <row r="57" spans="1:9" x14ac:dyDescent="0.2">
      <c r="A57" s="59">
        <v>2019</v>
      </c>
      <c r="B57" s="63" t="s">
        <v>130</v>
      </c>
      <c r="C57" s="106">
        <v>407</v>
      </c>
      <c r="D57" s="110">
        <v>91</v>
      </c>
      <c r="E57" s="112">
        <v>22.358722686767599</v>
      </c>
      <c r="F57" s="92">
        <v>270</v>
      </c>
      <c r="G57" s="80">
        <v>18</v>
      </c>
      <c r="H57" s="80">
        <v>2</v>
      </c>
      <c r="I57" s="80">
        <v>60</v>
      </c>
    </row>
    <row r="58" spans="1:9" x14ac:dyDescent="0.2">
      <c r="A58" s="59">
        <v>2019</v>
      </c>
      <c r="B58" s="63" t="s">
        <v>131</v>
      </c>
      <c r="C58" s="106">
        <v>1307</v>
      </c>
      <c r="D58" s="110">
        <v>325</v>
      </c>
      <c r="E58" s="112">
        <v>24.866106033325199</v>
      </c>
      <c r="F58" s="92">
        <v>777</v>
      </c>
      <c r="G58" s="80">
        <v>15</v>
      </c>
      <c r="H58" s="80">
        <v>4</v>
      </c>
      <c r="I58" s="80">
        <v>40</v>
      </c>
    </row>
    <row r="59" spans="1:9" x14ac:dyDescent="0.2">
      <c r="A59" s="59">
        <v>2019</v>
      </c>
      <c r="B59" s="63" t="s">
        <v>132</v>
      </c>
      <c r="C59" s="106">
        <v>760</v>
      </c>
      <c r="D59" s="110">
        <v>214</v>
      </c>
      <c r="E59" s="112">
        <v>28.157894134521499</v>
      </c>
      <c r="F59" s="92">
        <v>838</v>
      </c>
      <c r="G59" s="80">
        <v>14</v>
      </c>
      <c r="H59" s="80">
        <v>2</v>
      </c>
      <c r="I59" s="80">
        <v>60</v>
      </c>
    </row>
    <row r="60" spans="1:9" x14ac:dyDescent="0.2">
      <c r="A60" s="59">
        <v>2019</v>
      </c>
      <c r="B60" s="63" t="s">
        <v>133</v>
      </c>
      <c r="C60" s="106">
        <v>437</v>
      </c>
      <c r="D60" s="110">
        <v>115</v>
      </c>
      <c r="E60" s="112">
        <v>26.315790176391602</v>
      </c>
      <c r="F60" s="92">
        <v>421</v>
      </c>
      <c r="G60" s="80">
        <v>7</v>
      </c>
      <c r="H60" s="80">
        <v>1</v>
      </c>
      <c r="I60" s="80">
        <v>40</v>
      </c>
    </row>
    <row r="61" spans="1:9" x14ac:dyDescent="0.2">
      <c r="A61" s="59">
        <v>2019</v>
      </c>
      <c r="B61" s="63" t="s">
        <v>134</v>
      </c>
      <c r="C61" s="106">
        <v>410</v>
      </c>
      <c r="D61" s="110">
        <v>139</v>
      </c>
      <c r="E61" s="112">
        <v>33.902439117431598</v>
      </c>
      <c r="F61" s="92">
        <v>341</v>
      </c>
      <c r="G61" s="80">
        <v>11</v>
      </c>
      <c r="H61" s="80">
        <v>3</v>
      </c>
      <c r="I61" s="80">
        <v>50</v>
      </c>
    </row>
    <row r="62" spans="1:9" x14ac:dyDescent="0.2">
      <c r="A62" s="59">
        <v>2019</v>
      </c>
      <c r="B62" s="63" t="s">
        <v>135</v>
      </c>
      <c r="C62" s="106">
        <v>831</v>
      </c>
      <c r="D62" s="110">
        <v>127</v>
      </c>
      <c r="E62" s="112">
        <v>15.2827920913696</v>
      </c>
      <c r="F62" s="92">
        <v>326</v>
      </c>
      <c r="G62" s="80">
        <v>18</v>
      </c>
      <c r="H62" s="80">
        <v>4</v>
      </c>
      <c r="I62" s="80">
        <v>60</v>
      </c>
    </row>
    <row r="63" spans="1:9" x14ac:dyDescent="0.2">
      <c r="A63" s="59">
        <v>2019</v>
      </c>
      <c r="B63" s="63" t="s">
        <v>136</v>
      </c>
      <c r="C63" s="106">
        <v>317</v>
      </c>
      <c r="D63" s="110">
        <v>46</v>
      </c>
      <c r="E63" s="112">
        <v>14.511040687561</v>
      </c>
      <c r="F63" s="92">
        <v>118</v>
      </c>
      <c r="G63" s="80">
        <v>12</v>
      </c>
      <c r="H63" s="80">
        <v>2</v>
      </c>
      <c r="I63" s="80">
        <v>60</v>
      </c>
    </row>
    <row r="64" spans="1:9" x14ac:dyDescent="0.2">
      <c r="A64" s="59">
        <v>2019</v>
      </c>
      <c r="B64" s="63" t="s">
        <v>137</v>
      </c>
      <c r="C64" s="106">
        <v>911</v>
      </c>
      <c r="D64" s="110">
        <v>372</v>
      </c>
      <c r="E64" s="112">
        <v>40.8342475891113</v>
      </c>
      <c r="F64" s="92">
        <v>1742</v>
      </c>
      <c r="G64" s="80">
        <v>14</v>
      </c>
      <c r="H64" s="80">
        <v>3</v>
      </c>
      <c r="I64" s="80">
        <v>60</v>
      </c>
    </row>
    <row r="65" spans="1:9" x14ac:dyDescent="0.2">
      <c r="A65" s="59">
        <v>2019</v>
      </c>
      <c r="B65" s="63" t="s">
        <v>138</v>
      </c>
      <c r="C65" s="106">
        <v>499</v>
      </c>
      <c r="D65" s="110">
        <v>139</v>
      </c>
      <c r="E65" s="112">
        <v>27.855710983276399</v>
      </c>
      <c r="F65" s="92">
        <v>452</v>
      </c>
      <c r="G65" s="80">
        <v>15</v>
      </c>
      <c r="H65" s="80">
        <v>2</v>
      </c>
      <c r="I65" s="80">
        <v>50</v>
      </c>
    </row>
    <row r="66" spans="1:9" x14ac:dyDescent="0.2">
      <c r="A66" s="59">
        <v>2019</v>
      </c>
      <c r="B66" s="63" t="s">
        <v>139</v>
      </c>
      <c r="C66" s="106">
        <v>1048</v>
      </c>
      <c r="D66" s="110">
        <v>418</v>
      </c>
      <c r="E66" s="112">
        <v>39.885498046875</v>
      </c>
      <c r="F66" s="92">
        <v>1720</v>
      </c>
      <c r="G66" s="80">
        <v>10</v>
      </c>
      <c r="H66" s="80">
        <v>2</v>
      </c>
      <c r="I66" s="80">
        <v>60</v>
      </c>
    </row>
    <row r="67" spans="1:9" x14ac:dyDescent="0.2">
      <c r="A67" s="59">
        <v>2019</v>
      </c>
      <c r="B67" s="63" t="s">
        <v>140</v>
      </c>
      <c r="C67" s="106">
        <v>494</v>
      </c>
      <c r="D67" s="110">
        <v>205</v>
      </c>
      <c r="E67" s="112">
        <v>41.497974395752003</v>
      </c>
      <c r="F67" s="92">
        <v>499</v>
      </c>
      <c r="G67" s="80">
        <v>12</v>
      </c>
      <c r="H67" s="80">
        <v>4</v>
      </c>
      <c r="I67" s="80">
        <v>60</v>
      </c>
    </row>
    <row r="68" spans="1:9" x14ac:dyDescent="0.2">
      <c r="A68" s="59">
        <v>2019</v>
      </c>
      <c r="B68" s="63" t="s">
        <v>141</v>
      </c>
      <c r="C68" s="106">
        <v>251</v>
      </c>
      <c r="D68" s="110">
        <v>18</v>
      </c>
      <c r="E68" s="112">
        <v>7.1713147163391104</v>
      </c>
      <c r="F68" s="92">
        <v>303</v>
      </c>
      <c r="G68" s="80">
        <v>10</v>
      </c>
      <c r="H68" s="80">
        <v>2</v>
      </c>
      <c r="I68" s="80">
        <v>35</v>
      </c>
    </row>
    <row r="69" spans="1:9" x14ac:dyDescent="0.2">
      <c r="A69" s="59">
        <v>2019</v>
      </c>
      <c r="B69" s="63" t="s">
        <v>142</v>
      </c>
      <c r="C69" s="106">
        <v>103</v>
      </c>
      <c r="D69" s="110">
        <v>13</v>
      </c>
      <c r="E69" s="112">
        <v>12.62135887146</v>
      </c>
      <c r="F69" s="92">
        <v>147</v>
      </c>
      <c r="G69" s="80">
        <v>14</v>
      </c>
      <c r="H69" s="80">
        <v>4</v>
      </c>
      <c r="I69" s="80">
        <v>40</v>
      </c>
    </row>
    <row r="70" spans="1:9" x14ac:dyDescent="0.2">
      <c r="A70" s="59">
        <v>2019</v>
      </c>
      <c r="B70" s="63" t="s">
        <v>143</v>
      </c>
      <c r="C70" s="106">
        <v>20953</v>
      </c>
      <c r="D70" s="110">
        <v>5270</v>
      </c>
      <c r="E70" s="112">
        <v>25.1515293121338</v>
      </c>
      <c r="F70" s="92">
        <v>17595</v>
      </c>
      <c r="G70" s="80">
        <v>12</v>
      </c>
      <c r="H70" s="80">
        <v>1</v>
      </c>
      <c r="I70" s="80">
        <v>300</v>
      </c>
    </row>
    <row r="71" spans="1:9" x14ac:dyDescent="0.2">
      <c r="A71" s="59">
        <v>2020</v>
      </c>
      <c r="B71" s="63" t="s">
        <v>111</v>
      </c>
      <c r="C71" s="106">
        <v>572</v>
      </c>
      <c r="D71" s="109">
        <v>43</v>
      </c>
      <c r="E71" s="112">
        <v>7.5174822807312003</v>
      </c>
      <c r="F71" s="92">
        <v>100</v>
      </c>
      <c r="G71" s="80">
        <v>16</v>
      </c>
      <c r="H71" s="80">
        <v>2</v>
      </c>
      <c r="I71" s="80">
        <v>60</v>
      </c>
    </row>
    <row r="72" spans="1:9" x14ac:dyDescent="0.2">
      <c r="A72" s="59">
        <v>2020</v>
      </c>
      <c r="B72" s="63" t="s">
        <v>112</v>
      </c>
      <c r="C72" s="106">
        <v>370</v>
      </c>
      <c r="D72" s="110">
        <v>32</v>
      </c>
      <c r="E72" s="112">
        <v>8.6486482620239293</v>
      </c>
      <c r="F72" s="92">
        <v>172</v>
      </c>
      <c r="G72" s="80">
        <v>14.5</v>
      </c>
      <c r="H72" s="80">
        <v>2</v>
      </c>
      <c r="I72" s="80">
        <v>40</v>
      </c>
    </row>
    <row r="73" spans="1:9" x14ac:dyDescent="0.2">
      <c r="A73" s="59">
        <v>2020</v>
      </c>
      <c r="B73" s="63" t="s">
        <v>113</v>
      </c>
      <c r="C73" s="106">
        <v>858</v>
      </c>
      <c r="D73" s="110">
        <v>199</v>
      </c>
      <c r="E73" s="112">
        <v>23.193473815918001</v>
      </c>
      <c r="F73" s="92">
        <v>822</v>
      </c>
      <c r="G73" s="80">
        <v>22</v>
      </c>
      <c r="H73" s="80">
        <v>2</v>
      </c>
      <c r="I73" s="80">
        <v>600</v>
      </c>
    </row>
    <row r="74" spans="1:9" x14ac:dyDescent="0.2">
      <c r="A74" s="59">
        <v>2020</v>
      </c>
      <c r="B74" s="63" t="s">
        <v>114</v>
      </c>
      <c r="C74" s="106">
        <v>1085</v>
      </c>
      <c r="D74" s="110">
        <v>283</v>
      </c>
      <c r="E74" s="112">
        <v>26.082948684692401</v>
      </c>
      <c r="F74" s="92">
        <v>1246</v>
      </c>
      <c r="G74" s="80">
        <v>7</v>
      </c>
      <c r="H74" s="80">
        <v>1</v>
      </c>
      <c r="I74" s="80">
        <v>60</v>
      </c>
    </row>
    <row r="75" spans="1:9" x14ac:dyDescent="0.2">
      <c r="A75" s="59">
        <v>2020</v>
      </c>
      <c r="B75" s="63" t="s">
        <v>115</v>
      </c>
      <c r="C75" s="106">
        <v>668</v>
      </c>
      <c r="D75" s="110">
        <v>183</v>
      </c>
      <c r="E75" s="112">
        <v>27.395210266113299</v>
      </c>
      <c r="F75" s="92">
        <v>672</v>
      </c>
      <c r="G75" s="80">
        <v>9</v>
      </c>
      <c r="H75" s="80">
        <v>3</v>
      </c>
      <c r="I75" s="80">
        <v>60</v>
      </c>
    </row>
    <row r="76" spans="1:9" x14ac:dyDescent="0.2">
      <c r="A76" s="59">
        <v>2020</v>
      </c>
      <c r="B76" s="63" t="s">
        <v>116</v>
      </c>
      <c r="C76" s="106">
        <v>969</v>
      </c>
      <c r="D76" s="110">
        <v>111</v>
      </c>
      <c r="E76" s="112">
        <v>11.4551086425781</v>
      </c>
      <c r="F76" s="92">
        <v>326</v>
      </c>
      <c r="G76" s="80">
        <v>13</v>
      </c>
      <c r="H76" s="80">
        <v>4</v>
      </c>
      <c r="I76" s="80">
        <v>60</v>
      </c>
    </row>
    <row r="77" spans="1:9" x14ac:dyDescent="0.2">
      <c r="A77" s="59">
        <v>2020</v>
      </c>
      <c r="B77" s="63" t="s">
        <v>117</v>
      </c>
      <c r="C77" s="106">
        <v>411</v>
      </c>
      <c r="D77" s="110">
        <v>78</v>
      </c>
      <c r="E77" s="112">
        <v>18.978101730346701</v>
      </c>
      <c r="F77" s="92">
        <v>252</v>
      </c>
      <c r="G77" s="80">
        <v>16</v>
      </c>
      <c r="H77" s="80">
        <v>3</v>
      </c>
      <c r="I77" s="80">
        <v>60</v>
      </c>
    </row>
    <row r="78" spans="1:9" x14ac:dyDescent="0.2">
      <c r="A78" s="59">
        <v>2020</v>
      </c>
      <c r="B78" s="63" t="s">
        <v>118</v>
      </c>
      <c r="C78" s="106">
        <v>684</v>
      </c>
      <c r="D78" s="110">
        <v>103</v>
      </c>
      <c r="E78" s="112">
        <v>15.058479309081999</v>
      </c>
      <c r="F78" s="92">
        <v>244</v>
      </c>
      <c r="G78" s="80">
        <v>12</v>
      </c>
      <c r="H78" s="80">
        <v>6</v>
      </c>
      <c r="I78" s="80">
        <v>40</v>
      </c>
    </row>
    <row r="79" spans="1:9" x14ac:dyDescent="0.2">
      <c r="A79" s="59">
        <v>2020</v>
      </c>
      <c r="B79" s="63" t="s">
        <v>119</v>
      </c>
      <c r="C79" s="106">
        <v>240</v>
      </c>
      <c r="D79" s="110">
        <v>68</v>
      </c>
      <c r="E79" s="112">
        <v>28.3333339691162</v>
      </c>
      <c r="F79" s="92">
        <v>284</v>
      </c>
      <c r="G79" s="80">
        <v>10</v>
      </c>
      <c r="H79" s="80">
        <v>4</v>
      </c>
      <c r="I79" s="80">
        <v>40</v>
      </c>
    </row>
    <row r="80" spans="1:9" x14ac:dyDescent="0.2">
      <c r="A80" s="59">
        <v>2020</v>
      </c>
      <c r="B80" s="63" t="s">
        <v>120</v>
      </c>
      <c r="C80" s="106">
        <v>502</v>
      </c>
      <c r="D80" s="110">
        <v>103</v>
      </c>
      <c r="E80" s="112">
        <v>20.517929077148398</v>
      </c>
      <c r="F80" s="92">
        <v>357</v>
      </c>
      <c r="G80" s="80">
        <v>12</v>
      </c>
      <c r="H80" s="80">
        <v>2</v>
      </c>
      <c r="I80" s="80">
        <v>50</v>
      </c>
    </row>
    <row r="81" spans="1:9" x14ac:dyDescent="0.2">
      <c r="A81" s="59">
        <v>2020</v>
      </c>
      <c r="B81" s="63" t="s">
        <v>121</v>
      </c>
      <c r="C81" s="106">
        <v>170</v>
      </c>
      <c r="D81" s="110">
        <v>24</v>
      </c>
      <c r="E81" s="112">
        <v>14.117647171020501</v>
      </c>
      <c r="F81" s="92">
        <v>48</v>
      </c>
      <c r="G81" s="80">
        <v>25</v>
      </c>
      <c r="H81" s="80">
        <v>2</v>
      </c>
      <c r="I81" s="80">
        <v>60</v>
      </c>
    </row>
    <row r="82" spans="1:9" x14ac:dyDescent="0.2">
      <c r="A82" s="59">
        <v>2020</v>
      </c>
      <c r="B82" s="63" t="s">
        <v>122</v>
      </c>
      <c r="C82" s="106">
        <v>514</v>
      </c>
      <c r="D82" s="110">
        <v>31</v>
      </c>
      <c r="E82" s="112">
        <v>6.03112840652466</v>
      </c>
      <c r="F82" s="92">
        <v>75</v>
      </c>
      <c r="G82" s="80">
        <v>16</v>
      </c>
      <c r="H82" s="80">
        <v>2</v>
      </c>
      <c r="I82" s="80">
        <v>35</v>
      </c>
    </row>
    <row r="83" spans="1:9" x14ac:dyDescent="0.2">
      <c r="A83" s="59">
        <v>2020</v>
      </c>
      <c r="B83" s="63" t="s">
        <v>123</v>
      </c>
      <c r="C83" s="106">
        <v>522</v>
      </c>
      <c r="D83" s="110">
        <v>86</v>
      </c>
      <c r="E83" s="112">
        <v>16.475095748901399</v>
      </c>
      <c r="F83" s="92">
        <v>237</v>
      </c>
      <c r="G83" s="80">
        <v>24</v>
      </c>
      <c r="H83" s="80">
        <v>1</v>
      </c>
      <c r="I83" s="80">
        <v>60</v>
      </c>
    </row>
    <row r="84" spans="1:9" x14ac:dyDescent="0.2">
      <c r="A84" s="59">
        <v>2020</v>
      </c>
      <c r="B84" s="63" t="s">
        <v>124</v>
      </c>
      <c r="C84" s="106">
        <v>314</v>
      </c>
      <c r="D84" s="110">
        <v>17</v>
      </c>
      <c r="E84" s="112">
        <v>5.4140129089355504</v>
      </c>
      <c r="F84" s="92">
        <v>47</v>
      </c>
      <c r="G84" s="58">
        <v>9</v>
      </c>
      <c r="H84" s="58">
        <v>3</v>
      </c>
      <c r="I84" s="58">
        <v>33</v>
      </c>
    </row>
    <row r="85" spans="1:9" x14ac:dyDescent="0.2">
      <c r="A85" s="59">
        <v>2020</v>
      </c>
      <c r="B85" s="63" t="s">
        <v>125</v>
      </c>
      <c r="C85" s="106">
        <v>787</v>
      </c>
      <c r="D85" s="110">
        <v>227</v>
      </c>
      <c r="E85" s="112">
        <v>28.8437099456787</v>
      </c>
      <c r="F85" s="92">
        <v>512</v>
      </c>
      <c r="G85" s="80">
        <v>10</v>
      </c>
      <c r="H85" s="80">
        <v>1</v>
      </c>
      <c r="I85" s="80">
        <v>60</v>
      </c>
    </row>
    <row r="86" spans="1:9" x14ac:dyDescent="0.2">
      <c r="A86" s="59">
        <v>2020</v>
      </c>
      <c r="B86" s="63" t="s">
        <v>126</v>
      </c>
      <c r="C86" s="106">
        <v>565</v>
      </c>
      <c r="D86" s="110">
        <v>106</v>
      </c>
      <c r="E86" s="112">
        <v>18.761062622070298</v>
      </c>
      <c r="F86" s="92">
        <v>417</v>
      </c>
      <c r="G86" s="80">
        <v>12</v>
      </c>
      <c r="H86" s="80">
        <v>2</v>
      </c>
      <c r="I86" s="80">
        <v>60</v>
      </c>
    </row>
    <row r="87" spans="1:9" x14ac:dyDescent="0.2">
      <c r="A87" s="59">
        <v>2020</v>
      </c>
      <c r="B87" s="63" t="s">
        <v>127</v>
      </c>
      <c r="C87" s="106">
        <v>703</v>
      </c>
      <c r="D87" s="110">
        <v>195</v>
      </c>
      <c r="E87" s="112">
        <v>27.738264083862301</v>
      </c>
      <c r="F87" s="92">
        <v>496</v>
      </c>
      <c r="G87" s="80">
        <v>8</v>
      </c>
      <c r="H87" s="80">
        <v>1</v>
      </c>
      <c r="I87" s="80">
        <v>60</v>
      </c>
    </row>
    <row r="88" spans="1:9" x14ac:dyDescent="0.2">
      <c r="A88" s="59">
        <v>2020</v>
      </c>
      <c r="B88" s="63" t="s">
        <v>128</v>
      </c>
      <c r="C88" s="106">
        <v>228</v>
      </c>
      <c r="D88" s="110">
        <v>59</v>
      </c>
      <c r="E88" s="112">
        <v>25.877193450927699</v>
      </c>
      <c r="F88" s="92">
        <v>180</v>
      </c>
      <c r="G88" s="80">
        <v>25</v>
      </c>
      <c r="H88" s="80">
        <v>4</v>
      </c>
      <c r="I88" s="80">
        <v>40</v>
      </c>
    </row>
    <row r="89" spans="1:9" x14ac:dyDescent="0.2">
      <c r="A89" s="59">
        <v>2020</v>
      </c>
      <c r="B89" s="63" t="s">
        <v>129</v>
      </c>
      <c r="C89" s="106">
        <v>540</v>
      </c>
      <c r="D89" s="110">
        <v>68</v>
      </c>
      <c r="E89" s="112">
        <v>12.592592239379901</v>
      </c>
      <c r="F89" s="92">
        <v>312</v>
      </c>
      <c r="G89" s="80">
        <v>21</v>
      </c>
      <c r="H89" s="80">
        <v>4</v>
      </c>
      <c r="I89" s="80">
        <v>60</v>
      </c>
    </row>
    <row r="90" spans="1:9" x14ac:dyDescent="0.2">
      <c r="A90" s="59">
        <v>2020</v>
      </c>
      <c r="B90" s="63" t="s">
        <v>130</v>
      </c>
      <c r="C90" s="106">
        <v>322</v>
      </c>
      <c r="D90" s="110">
        <v>38</v>
      </c>
      <c r="E90" s="112">
        <v>11.801241874694799</v>
      </c>
      <c r="F90" s="92">
        <v>105</v>
      </c>
      <c r="G90" s="80">
        <v>18</v>
      </c>
      <c r="H90" s="80">
        <v>3</v>
      </c>
      <c r="I90" s="80">
        <v>60</v>
      </c>
    </row>
    <row r="91" spans="1:9" x14ac:dyDescent="0.2">
      <c r="A91" s="59">
        <v>2020</v>
      </c>
      <c r="B91" s="63" t="s">
        <v>131</v>
      </c>
      <c r="C91" s="106">
        <v>1233</v>
      </c>
      <c r="D91" s="110">
        <v>265</v>
      </c>
      <c r="E91" s="112">
        <v>21.492294311523398</v>
      </c>
      <c r="F91" s="92">
        <v>709</v>
      </c>
      <c r="G91" s="80">
        <v>10</v>
      </c>
      <c r="H91" s="80">
        <v>4</v>
      </c>
      <c r="I91" s="80">
        <v>40</v>
      </c>
    </row>
    <row r="92" spans="1:9" x14ac:dyDescent="0.2">
      <c r="A92" s="59">
        <v>2020</v>
      </c>
      <c r="B92" s="63" t="s">
        <v>132</v>
      </c>
      <c r="C92" s="106">
        <v>622</v>
      </c>
      <c r="D92" s="110">
        <v>113</v>
      </c>
      <c r="E92" s="112">
        <v>18.167201995849599</v>
      </c>
      <c r="F92" s="92">
        <v>331</v>
      </c>
      <c r="G92" s="80">
        <v>10</v>
      </c>
      <c r="H92" s="80">
        <v>3</v>
      </c>
      <c r="I92" s="80">
        <v>60</v>
      </c>
    </row>
    <row r="93" spans="1:9" x14ac:dyDescent="0.2">
      <c r="A93" s="59">
        <v>2020</v>
      </c>
      <c r="B93" s="63" t="s">
        <v>133</v>
      </c>
      <c r="C93" s="106">
        <v>355</v>
      </c>
      <c r="D93" s="110">
        <v>69</v>
      </c>
      <c r="E93" s="112">
        <v>19.436618804931602</v>
      </c>
      <c r="F93" s="92">
        <v>410</v>
      </c>
      <c r="G93" s="80">
        <v>8</v>
      </c>
      <c r="H93" s="80">
        <v>2</v>
      </c>
      <c r="I93" s="80">
        <v>40</v>
      </c>
    </row>
    <row r="94" spans="1:9" x14ac:dyDescent="0.2">
      <c r="A94" s="59">
        <v>2020</v>
      </c>
      <c r="B94" s="63" t="s">
        <v>134</v>
      </c>
      <c r="C94" s="106">
        <v>294</v>
      </c>
      <c r="D94" s="110">
        <v>62</v>
      </c>
      <c r="E94" s="112">
        <v>21.088436126708999</v>
      </c>
      <c r="F94" s="92">
        <v>123</v>
      </c>
      <c r="G94" s="80">
        <v>9</v>
      </c>
      <c r="H94" s="80">
        <v>2</v>
      </c>
      <c r="I94" s="80">
        <v>40</v>
      </c>
    </row>
    <row r="95" spans="1:9" x14ac:dyDescent="0.2">
      <c r="A95" s="59">
        <v>2020</v>
      </c>
      <c r="B95" s="63" t="s">
        <v>135</v>
      </c>
      <c r="C95" s="106">
        <v>523</v>
      </c>
      <c r="D95" s="110">
        <v>64</v>
      </c>
      <c r="E95" s="112">
        <v>12.237093925476101</v>
      </c>
      <c r="F95" s="92">
        <v>209</v>
      </c>
      <c r="G95" s="80">
        <v>24</v>
      </c>
      <c r="H95" s="80">
        <v>4</v>
      </c>
      <c r="I95" s="80">
        <v>60</v>
      </c>
    </row>
    <row r="96" spans="1:9" x14ac:dyDescent="0.2">
      <c r="A96" s="59">
        <v>2020</v>
      </c>
      <c r="B96" s="63" t="s">
        <v>136</v>
      </c>
      <c r="C96" s="106">
        <v>264</v>
      </c>
      <c r="D96" s="110">
        <v>42</v>
      </c>
      <c r="E96" s="112">
        <v>15.909090995788601</v>
      </c>
      <c r="F96" s="92">
        <v>79</v>
      </c>
      <c r="G96" s="80">
        <v>25</v>
      </c>
      <c r="H96" s="80">
        <v>4</v>
      </c>
      <c r="I96" s="80">
        <v>60</v>
      </c>
    </row>
    <row r="97" spans="1:9" x14ac:dyDescent="0.2">
      <c r="A97" s="59">
        <v>2020</v>
      </c>
      <c r="B97" s="63" t="s">
        <v>137</v>
      </c>
      <c r="C97" s="106">
        <v>699</v>
      </c>
      <c r="D97" s="110">
        <v>173</v>
      </c>
      <c r="E97" s="112">
        <v>24.749641418456999</v>
      </c>
      <c r="F97" s="92">
        <v>873</v>
      </c>
      <c r="G97" s="80">
        <v>15</v>
      </c>
      <c r="H97" s="80">
        <v>3</v>
      </c>
      <c r="I97" s="80">
        <v>60</v>
      </c>
    </row>
    <row r="98" spans="1:9" x14ac:dyDescent="0.2">
      <c r="A98" s="59">
        <v>2020</v>
      </c>
      <c r="B98" s="63" t="s">
        <v>138</v>
      </c>
      <c r="C98" s="106">
        <v>363</v>
      </c>
      <c r="D98" s="110">
        <v>57</v>
      </c>
      <c r="E98" s="112">
        <v>15.7024793624878</v>
      </c>
      <c r="F98" s="92">
        <v>185</v>
      </c>
      <c r="G98" s="80">
        <v>20</v>
      </c>
      <c r="H98" s="80">
        <v>2</v>
      </c>
      <c r="I98" s="80">
        <v>60</v>
      </c>
    </row>
    <row r="99" spans="1:9" x14ac:dyDescent="0.2">
      <c r="A99" s="59">
        <v>2020</v>
      </c>
      <c r="B99" s="63" t="s">
        <v>139</v>
      </c>
      <c r="C99" s="106">
        <v>984</v>
      </c>
      <c r="D99" s="110">
        <v>319</v>
      </c>
      <c r="E99" s="112">
        <v>32.418697357177699</v>
      </c>
      <c r="F99" s="92">
        <v>1275</v>
      </c>
      <c r="G99" s="80">
        <v>10</v>
      </c>
      <c r="H99" s="80">
        <v>1</v>
      </c>
      <c r="I99" s="80">
        <v>60</v>
      </c>
    </row>
    <row r="100" spans="1:9" x14ac:dyDescent="0.2">
      <c r="A100" s="59">
        <v>2020</v>
      </c>
      <c r="B100" s="63" t="s">
        <v>140</v>
      </c>
      <c r="C100" s="106">
        <v>415</v>
      </c>
      <c r="D100" s="110">
        <v>121</v>
      </c>
      <c r="E100" s="112">
        <v>29.1566257476807</v>
      </c>
      <c r="F100" s="92">
        <v>304</v>
      </c>
      <c r="G100" s="80">
        <v>20</v>
      </c>
      <c r="H100" s="80">
        <v>4</v>
      </c>
      <c r="I100" s="80">
        <v>60</v>
      </c>
    </row>
    <row r="101" spans="1:9" x14ac:dyDescent="0.2">
      <c r="A101" s="59">
        <v>2020</v>
      </c>
      <c r="B101" s="63" t="s">
        <v>141</v>
      </c>
      <c r="C101" s="106">
        <v>47</v>
      </c>
      <c r="D101" s="110">
        <v>4</v>
      </c>
      <c r="E101" s="112">
        <v>8.5106382369995099</v>
      </c>
      <c r="F101" s="92">
        <v>11</v>
      </c>
      <c r="G101" s="80">
        <v>23</v>
      </c>
      <c r="H101" s="80">
        <v>13</v>
      </c>
      <c r="I101" s="80">
        <v>40</v>
      </c>
    </row>
    <row r="102" spans="1:9" x14ac:dyDescent="0.2">
      <c r="A102" s="59">
        <v>2020</v>
      </c>
      <c r="B102" s="63" t="s">
        <v>142</v>
      </c>
      <c r="C102" s="106">
        <v>177</v>
      </c>
      <c r="D102" s="110">
        <v>13</v>
      </c>
      <c r="E102" s="112">
        <v>7.3446326255798304</v>
      </c>
      <c r="F102" s="92">
        <v>80</v>
      </c>
      <c r="G102" s="80">
        <v>12</v>
      </c>
      <c r="H102" s="80">
        <v>1</v>
      </c>
      <c r="I102" s="80">
        <v>50</v>
      </c>
    </row>
    <row r="103" spans="1:9" x14ac:dyDescent="0.2">
      <c r="A103" s="59">
        <v>2020</v>
      </c>
      <c r="B103" s="63" t="s">
        <v>143</v>
      </c>
      <c r="C103" s="106">
        <v>17000</v>
      </c>
      <c r="D103" s="110">
        <v>3356</v>
      </c>
      <c r="E103" s="112">
        <v>19.741176605224599</v>
      </c>
      <c r="F103" s="92">
        <v>11493</v>
      </c>
      <c r="G103" s="80">
        <v>12</v>
      </c>
      <c r="H103" s="80">
        <v>1</v>
      </c>
      <c r="I103" s="80">
        <v>600</v>
      </c>
    </row>
    <row r="104" spans="1:9" x14ac:dyDescent="0.2">
      <c r="A104" s="59" t="s">
        <v>222</v>
      </c>
      <c r="B104" s="63" t="s">
        <v>58</v>
      </c>
      <c r="C104" s="106">
        <v>59082</v>
      </c>
      <c r="D104" s="111">
        <v>13544</v>
      </c>
      <c r="E104" s="113">
        <v>22.925764083862301</v>
      </c>
      <c r="F104" s="92">
        <v>46509</v>
      </c>
      <c r="G104" s="80">
        <v>12</v>
      </c>
      <c r="H104" s="80">
        <v>1</v>
      </c>
      <c r="I104" s="80">
        <v>600</v>
      </c>
    </row>
    <row r="106" spans="1:9" x14ac:dyDescent="0.2">
      <c r="A106" s="81" t="s">
        <v>94</v>
      </c>
      <c r="B106" s="49"/>
      <c r="C106" s="107"/>
      <c r="D106" s="50"/>
      <c r="E106" s="82"/>
      <c r="F106" s="49"/>
      <c r="G106" s="82"/>
      <c r="H106" s="49"/>
    </row>
    <row r="107" spans="1:9" x14ac:dyDescent="0.2">
      <c r="A107" s="235" t="s">
        <v>178</v>
      </c>
      <c r="B107" s="235"/>
      <c r="C107" s="235"/>
      <c r="D107" s="235"/>
      <c r="E107" s="235"/>
      <c r="F107" s="235"/>
      <c r="G107" s="235"/>
      <c r="H107" s="235"/>
    </row>
    <row r="108" spans="1:9" ht="13.5" customHeight="1" x14ac:dyDescent="0.2">
      <c r="A108" s="235" t="s">
        <v>177</v>
      </c>
      <c r="B108" s="235"/>
      <c r="C108" s="235"/>
      <c r="D108" s="235"/>
      <c r="E108" s="235"/>
      <c r="F108" s="235"/>
      <c r="G108" s="141"/>
      <c r="H108" s="141"/>
    </row>
    <row r="109" spans="1:9" x14ac:dyDescent="0.2">
      <c r="A109" s="235" t="s">
        <v>148</v>
      </c>
      <c r="B109" s="235"/>
      <c r="C109" s="235"/>
      <c r="D109" s="235"/>
      <c r="E109" s="235"/>
      <c r="F109" s="235"/>
      <c r="G109" s="235"/>
      <c r="H109" s="235"/>
    </row>
    <row r="110" spans="1:9" x14ac:dyDescent="0.2">
      <c r="A110" s="235" t="s">
        <v>223</v>
      </c>
      <c r="B110" s="235"/>
      <c r="C110" s="235"/>
      <c r="D110" s="235"/>
      <c r="E110" s="235"/>
      <c r="F110" s="235"/>
      <c r="G110" s="235"/>
      <c r="H110" s="235"/>
    </row>
    <row r="111" spans="1:9" x14ac:dyDescent="0.2">
      <c r="A111" s="235" t="s">
        <v>173</v>
      </c>
      <c r="B111" s="235"/>
      <c r="C111" s="235"/>
      <c r="D111" s="235"/>
      <c r="E111" s="235"/>
      <c r="F111" s="235"/>
      <c r="G111" s="235"/>
      <c r="H111" s="235"/>
      <c r="I111" s="235"/>
    </row>
    <row r="112" spans="1:9" ht="12.75" customHeight="1" x14ac:dyDescent="0.2">
      <c r="A112" s="235" t="s">
        <v>329</v>
      </c>
      <c r="B112" s="235"/>
      <c r="C112" s="235"/>
      <c r="D112" s="235"/>
      <c r="E112" s="235"/>
      <c r="F112" s="235"/>
      <c r="G112" s="235"/>
      <c r="H112" s="235"/>
      <c r="I112" s="235"/>
    </row>
    <row r="113" spans="1:21" x14ac:dyDescent="0.2">
      <c r="A113" s="235" t="s">
        <v>330</v>
      </c>
      <c r="B113" s="235"/>
      <c r="C113" s="235"/>
      <c r="D113" s="235"/>
      <c r="E113" s="235"/>
      <c r="F113" s="235"/>
      <c r="G113" s="235"/>
      <c r="H113" s="235"/>
      <c r="I113" s="235"/>
    </row>
    <row r="114" spans="1:21" x14ac:dyDescent="0.2">
      <c r="A114" s="237"/>
      <c r="B114" s="237"/>
      <c r="C114" s="237"/>
      <c r="D114" s="237"/>
      <c r="E114" s="237"/>
      <c r="F114" s="237"/>
      <c r="G114" s="237"/>
      <c r="H114" s="237"/>
      <c r="I114" s="237"/>
      <c r="J114" s="237"/>
      <c r="K114" s="237"/>
      <c r="L114" s="237"/>
      <c r="M114" s="237"/>
      <c r="N114" s="237"/>
      <c r="O114" s="237"/>
      <c r="P114" s="237"/>
      <c r="Q114" s="237"/>
      <c r="R114" s="237"/>
      <c r="S114" s="237"/>
      <c r="T114" s="237"/>
      <c r="U114" s="237"/>
    </row>
  </sheetData>
  <mergeCells count="11">
    <mergeCell ref="A113:I113"/>
    <mergeCell ref="A114:U114"/>
    <mergeCell ref="A112:I112"/>
    <mergeCell ref="A1:H1"/>
    <mergeCell ref="A107:H107"/>
    <mergeCell ref="A109:H109"/>
    <mergeCell ref="A110:H110"/>
    <mergeCell ref="A111:I111"/>
    <mergeCell ref="A3:I3"/>
    <mergeCell ref="A2:I2"/>
    <mergeCell ref="A108:F108"/>
  </mergeCells>
  <conditionalFormatting sqref="A37:I37">
    <cfRule type="expression" dxfId="10" priority="40">
      <formula>IF($B37="Total",0,1)</formula>
    </cfRule>
  </conditionalFormatting>
  <conditionalFormatting sqref="A70:C70 F70:I70">
    <cfRule type="expression" dxfId="9" priority="38">
      <formula>IF($B70="Total",0,1)</formula>
    </cfRule>
  </conditionalFormatting>
  <conditionalFormatting sqref="A104:I104 A103:C103 F103:I103">
    <cfRule type="expression" dxfId="8" priority="37">
      <formula>IF($B103="Total",0,1)</formula>
    </cfRule>
  </conditionalFormatting>
  <conditionalFormatting sqref="A39:A69">
    <cfRule type="expression" dxfId="7" priority="30">
      <formula>IF($B39="Total",1,0)</formula>
    </cfRule>
  </conditionalFormatting>
  <conditionalFormatting sqref="A6:A36">
    <cfRule type="expression" dxfId="6" priority="32">
      <formula>IF($B6="Total",1,0)</formula>
    </cfRule>
  </conditionalFormatting>
  <conditionalFormatting sqref="A6:A36">
    <cfRule type="expression" dxfId="5" priority="31">
      <formula>IF(OR($B5="Trust",$B6="Total",$B5="Total"),0,1)</formula>
    </cfRule>
  </conditionalFormatting>
  <conditionalFormatting sqref="A39:A69">
    <cfRule type="expression" dxfId="4" priority="29">
      <formula>IF(OR($B38="Trust",$B39="Total",$B38="Total"),0,1)</formula>
    </cfRule>
  </conditionalFormatting>
  <conditionalFormatting sqref="A72:A102">
    <cfRule type="expression" dxfId="3" priority="28">
      <formula>IF($B72="Total",1,0)</formula>
    </cfRule>
  </conditionalFormatting>
  <conditionalFormatting sqref="A72:A102">
    <cfRule type="expression" dxfId="2" priority="27">
      <formula>IF(OR($B71="Trust",$B72="Total",$B71="Total"),0,1)</formula>
    </cfRule>
  </conditionalFormatting>
  <conditionalFormatting sqref="D103:E103">
    <cfRule type="expression" dxfId="1" priority="1">
      <formula>IF($B103="Total",0,1)</formula>
    </cfRule>
  </conditionalFormatting>
  <conditionalFormatting sqref="D70:E70">
    <cfRule type="expression" dxfId="0" priority="2">
      <formula>IF($B70="Total",0,1)</formula>
    </cfRule>
  </conditionalFormatting>
  <pageMargins left="0.7" right="0.7" top="0.75" bottom="0.75" header="0.3" footer="0.3"/>
  <pageSetup paperSize="9" scale="4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4" tint="0.59999389629810485"/>
    <pageSetUpPr fitToPage="1"/>
  </sheetPr>
  <dimension ref="A1:R57"/>
  <sheetViews>
    <sheetView showGridLines="0" showRowColHeaders="0" tabSelected="1" zoomScaleNormal="100" workbookViewId="0">
      <selection activeCell="A13" sqref="A13"/>
    </sheetView>
  </sheetViews>
  <sheetFormatPr defaultRowHeight="18" x14ac:dyDescent="0.25"/>
  <cols>
    <col min="1" max="1" width="116.7109375" style="35" customWidth="1"/>
    <col min="2" max="16384" width="9.140625" style="28"/>
  </cols>
  <sheetData>
    <row r="1" spans="1:14" x14ac:dyDescent="0.25">
      <c r="A1" s="133" t="s">
        <v>174</v>
      </c>
    </row>
    <row r="2" spans="1:14" ht="9.75" customHeight="1" x14ac:dyDescent="0.25">
      <c r="A2" s="8"/>
    </row>
    <row r="3" spans="1:14" x14ac:dyDescent="0.25">
      <c r="A3" s="116" t="s">
        <v>175</v>
      </c>
      <c r="B3" s="116"/>
      <c r="C3" s="116"/>
      <c r="D3" s="116"/>
      <c r="E3" s="116"/>
      <c r="F3" s="116"/>
      <c r="G3" s="116"/>
      <c r="H3" s="116"/>
    </row>
    <row r="4" spans="1:14" ht="6.75" customHeight="1" x14ac:dyDescent="0.25"/>
    <row r="5" spans="1:14" ht="36" customHeight="1" x14ac:dyDescent="0.25">
      <c r="A5" s="116" t="s">
        <v>176</v>
      </c>
      <c r="B5" s="116"/>
      <c r="C5" s="116"/>
      <c r="D5" s="116"/>
      <c r="E5" s="116"/>
      <c r="F5" s="116"/>
      <c r="G5" s="116"/>
      <c r="H5" s="116"/>
      <c r="I5" s="116"/>
    </row>
    <row r="6" spans="1:14" ht="54" customHeight="1" x14ac:dyDescent="0.25">
      <c r="A6" s="116" t="s">
        <v>181</v>
      </c>
      <c r="B6" s="116"/>
      <c r="C6" s="116"/>
      <c r="D6" s="116"/>
      <c r="E6" s="116"/>
      <c r="F6" s="116"/>
      <c r="G6" s="116"/>
      <c r="H6" s="116"/>
      <c r="I6" s="116"/>
    </row>
    <row r="8" spans="1:14" x14ac:dyDescent="0.25">
      <c r="A8" s="134" t="s">
        <v>97</v>
      </c>
    </row>
    <row r="9" spans="1:14" ht="15" customHeight="1" x14ac:dyDescent="0.25">
      <c r="A9" s="166"/>
    </row>
    <row r="10" spans="1:14" s="31" customFormat="1" ht="15" customHeight="1" x14ac:dyDescent="0.2">
      <c r="A10" s="167" t="s">
        <v>186</v>
      </c>
      <c r="B10" s="30"/>
      <c r="C10" s="30"/>
      <c r="D10" s="30"/>
      <c r="E10" s="30"/>
      <c r="F10" s="30"/>
      <c r="G10" s="30"/>
      <c r="H10" s="30"/>
      <c r="I10" s="30"/>
      <c r="J10" s="30"/>
      <c r="K10" s="30"/>
    </row>
    <row r="11" spans="1:14" s="31" customFormat="1" ht="15" customHeight="1" x14ac:dyDescent="0.2">
      <c r="A11" s="167" t="s">
        <v>188</v>
      </c>
      <c r="B11" s="30"/>
      <c r="C11" s="30"/>
      <c r="D11" s="30"/>
      <c r="E11" s="30"/>
      <c r="F11" s="30"/>
      <c r="G11" s="30"/>
      <c r="H11" s="30"/>
      <c r="I11" s="30"/>
      <c r="J11" s="30"/>
      <c r="K11" s="30"/>
    </row>
    <row r="12" spans="1:14" s="31" customFormat="1" ht="15" customHeight="1" x14ac:dyDescent="0.2">
      <c r="A12" s="166"/>
    </row>
    <row r="13" spans="1:14" s="31" customFormat="1" ht="14.25" x14ac:dyDescent="0.2">
      <c r="A13" s="167" t="s">
        <v>190</v>
      </c>
      <c r="B13" s="30"/>
      <c r="C13" s="30"/>
      <c r="D13" s="30"/>
      <c r="E13" s="30"/>
      <c r="F13" s="30"/>
      <c r="G13" s="30"/>
      <c r="H13" s="30"/>
      <c r="I13" s="30"/>
      <c r="J13" s="30"/>
      <c r="K13" s="30"/>
    </row>
    <row r="14" spans="1:14" s="31" customFormat="1" ht="14.25" x14ac:dyDescent="0.2">
      <c r="A14" s="167" t="s">
        <v>191</v>
      </c>
      <c r="B14" s="30"/>
      <c r="C14" s="30"/>
      <c r="D14" s="30"/>
      <c r="E14" s="30"/>
      <c r="F14" s="30"/>
      <c r="G14" s="30"/>
      <c r="H14" s="30"/>
      <c r="I14" s="30"/>
      <c r="J14" s="30"/>
      <c r="K14" s="30"/>
    </row>
    <row r="15" spans="1:14" s="31" customFormat="1" ht="14.25" x14ac:dyDescent="0.2">
      <c r="A15" s="166"/>
      <c r="B15" s="30"/>
      <c r="C15" s="30"/>
      <c r="D15" s="30"/>
      <c r="E15" s="30"/>
      <c r="F15" s="30"/>
      <c r="G15" s="30"/>
      <c r="H15" s="30"/>
      <c r="I15" s="30"/>
      <c r="J15" s="30"/>
      <c r="K15" s="30"/>
    </row>
    <row r="16" spans="1:14" s="31" customFormat="1" ht="14.25" x14ac:dyDescent="0.2">
      <c r="A16" s="167" t="s">
        <v>192</v>
      </c>
      <c r="B16" s="32"/>
      <c r="C16" s="32"/>
      <c r="D16" s="32"/>
      <c r="E16" s="32"/>
      <c r="F16" s="32"/>
      <c r="G16" s="32"/>
      <c r="H16" s="32"/>
      <c r="I16" s="32"/>
      <c r="J16" s="32"/>
      <c r="K16" s="32"/>
      <c r="L16" s="32"/>
      <c r="M16" s="32"/>
      <c r="N16" s="32"/>
    </row>
    <row r="17" spans="1:18" s="31" customFormat="1" ht="14.25" x14ac:dyDescent="0.2">
      <c r="A17" s="168" t="s">
        <v>207</v>
      </c>
      <c r="B17"/>
      <c r="C17"/>
      <c r="D17"/>
      <c r="E17"/>
      <c r="F17"/>
      <c r="G17"/>
      <c r="H17"/>
      <c r="I17"/>
      <c r="J17"/>
      <c r="K17"/>
      <c r="L17"/>
      <c r="M17"/>
      <c r="N17"/>
    </row>
    <row r="18" spans="1:18" s="31" customFormat="1" ht="14.25" x14ac:dyDescent="0.2">
      <c r="A18" s="166"/>
      <c r="B18" s="30"/>
      <c r="C18" s="30"/>
      <c r="D18" s="30"/>
      <c r="E18" s="30"/>
      <c r="F18" s="30"/>
      <c r="G18" s="30"/>
      <c r="H18" s="30"/>
      <c r="I18" s="30"/>
      <c r="J18" s="30"/>
      <c r="K18" s="30"/>
    </row>
    <row r="19" spans="1:18" s="31" customFormat="1" ht="14.25" x14ac:dyDescent="0.2">
      <c r="A19" s="167" t="s">
        <v>199</v>
      </c>
      <c r="B19" s="29"/>
      <c r="C19" s="29"/>
      <c r="D19" s="29"/>
      <c r="E19" s="29"/>
      <c r="F19" s="29"/>
      <c r="G19" s="29"/>
      <c r="H19" s="29"/>
      <c r="I19" s="29"/>
      <c r="J19" s="29"/>
      <c r="K19" s="29"/>
      <c r="L19" s="29"/>
      <c r="M19" s="29"/>
      <c r="N19" s="29"/>
      <c r="O19" s="29"/>
      <c r="P19" s="29"/>
      <c r="Q19" s="29"/>
      <c r="R19" s="29"/>
    </row>
    <row r="20" spans="1:18" s="31" customFormat="1" ht="14.25" x14ac:dyDescent="0.2">
      <c r="A20" s="167" t="s">
        <v>206</v>
      </c>
      <c r="B20" s="29"/>
      <c r="C20" s="29"/>
      <c r="D20" s="29"/>
      <c r="E20" s="29"/>
      <c r="F20" s="29"/>
      <c r="G20" s="29"/>
      <c r="H20" s="29"/>
      <c r="I20" s="29"/>
      <c r="J20" s="29"/>
      <c r="K20" s="29"/>
      <c r="L20" s="29"/>
      <c r="M20" s="29"/>
      <c r="N20" s="29"/>
      <c r="O20" s="29"/>
      <c r="P20" s="29"/>
      <c r="Q20" s="29"/>
      <c r="R20" s="29"/>
    </row>
    <row r="21" spans="1:18" s="5" customFormat="1" ht="14.25" x14ac:dyDescent="0.2">
      <c r="A21" s="166"/>
    </row>
    <row r="22" spans="1:18" s="5" customFormat="1" ht="12.75" x14ac:dyDescent="0.2">
      <c r="A22" s="33"/>
    </row>
    <row r="23" spans="1:18" s="5" customFormat="1" ht="12.75" x14ac:dyDescent="0.2">
      <c r="A23" s="34"/>
    </row>
    <row r="24" spans="1:18" s="5" customFormat="1" ht="12.75" x14ac:dyDescent="0.2">
      <c r="A24" s="34"/>
    </row>
    <row r="25" spans="1:18" s="5" customFormat="1" ht="12.75" customHeight="1" x14ac:dyDescent="0.2"/>
    <row r="26" spans="1:18" s="5" customFormat="1" ht="12.75" x14ac:dyDescent="0.2">
      <c r="A26" s="34"/>
    </row>
    <row r="27" spans="1:18" s="5" customFormat="1" ht="12.75" x14ac:dyDescent="0.2">
      <c r="A27" s="34"/>
    </row>
    <row r="28" spans="1:18" s="5" customFormat="1" ht="12.75" x14ac:dyDescent="0.2">
      <c r="A28" s="34"/>
    </row>
    <row r="29" spans="1:18" s="5" customFormat="1" ht="12.75" x14ac:dyDescent="0.2">
      <c r="A29" s="34"/>
    </row>
    <row r="30" spans="1:18" s="5" customFormat="1" ht="12.75" x14ac:dyDescent="0.2">
      <c r="A30" s="34"/>
    </row>
    <row r="57" spans="1:1" x14ac:dyDescent="0.25">
      <c r="A57" s="35" t="s">
        <v>98</v>
      </c>
    </row>
  </sheetData>
  <hyperlinks>
    <hyperlink ref="A10:A11" location="'26'!A1" display="TABLE 26 RETRIEVALS BY TEAM TYPE AND AGE, 2010 - 2012"/>
    <hyperlink ref="A19:A20" location="'28'!A1" display="TABLE 28 RETRIEVALS BY RETRIEVAL TYPE BY HEALTH ORGANISATION, 2010 - 2012"/>
    <hyperlink ref="A14:N14" location="'27'!A32" display="FIGURE 27 NON - SPECIALIST TEAM RETRIEVALS / TRANSFERS BY DIAGNOSTIC GROUP, 2016 - 2018"/>
    <hyperlink ref="A20:Q20" location="'28'!A124" display="FIGURE 28 ADMISSIONS BY TRANSPORT TEAM TYPE FOR RETRIEVALS AND TRANSFERS, 2016 - 2018"/>
    <hyperlink ref="A17" location="'21'!A25" display="FIGURE 21 SPECIALIST TEAM RETRIEVALS / TRANSFERS BY DIAGNOSTIC GROUP, 2018 - 2020"/>
    <hyperlink ref="A16:L16" location="'27a'!A1" display="TABLE 27(a) SPECIALIST TEAM RETRIEVALS / TRANSFERS BY DIAGNOSTIC GROUP AND AGE, 2016 - 2018"/>
    <hyperlink ref="A11:K11" location="'26'!A43" display="FIGURE 26 RETRIEVALS / TRANSFERS BY TEAM TYPE, 2016 - 2018"/>
    <hyperlink ref="A14:K14" location="'27'!A33" display="FIGURE 27 NON - SPECIALIST TEAM RETRIEVALS / TRANSFERS BY DIAGNOSTIC GROUP, 2016 - 2018"/>
    <hyperlink ref="A13" location="'20'!A1" display="TABLE 20 NON - SPECIALIST TEAM RETRIEVALS / TRANSFERS BY DIAGNOSTIC GROUP AND AGE, 2018 - 2020"/>
    <hyperlink ref="A10" location="'19'!A1" display="TABLE 19 RETRIEVALS / TRANSFERS BY TEAM TYPE AND AGE"/>
    <hyperlink ref="A14" location="'20'!A26" display="FIGURE 20 NON - SPECIALIST TEAM RETRIEVALS / TRANSFERS BY DIAGNOSTIC GROUP, 2018 - 2020"/>
    <hyperlink ref="A16" location="'21'!A1" display="TABLE 21 SPECIALIST TEAM RETRIEVALS / TRANSFERS BY DIAGNOSTIC GROUP AND AGE, 2018 - 2020"/>
    <hyperlink ref="A19" location="'22'!A1" display="TABLE 22 ADMISSIONS BY TRANSPORT TEAM TYPE FOR RETRIEVALS AND TRANSFERS, 2018-2020"/>
    <hyperlink ref="A20" location="'22'!A45" display="FIGURE 22 ADMISSIONS BY TRANSPORT TEAM TYPE FOR RETRIEVALS AND TRANSFERS, 2018-2020"/>
    <hyperlink ref="A11" location="'19'!A34" display="FIGURE 19a, 19b, 19c RETRIEVALS / TRANSFERS BY TEAM TYPE AND AGE, 2018 - 2020"/>
  </hyperlinks>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Q57"/>
  <sheetViews>
    <sheetView showGridLines="0" showRowColHeaders="0" zoomScaleNormal="100" workbookViewId="0">
      <selection activeCell="K26" activeCellId="2" sqref="K12 K19 K26"/>
    </sheetView>
  </sheetViews>
  <sheetFormatPr defaultRowHeight="12.75" x14ac:dyDescent="0.2"/>
  <cols>
    <col min="1" max="1" width="7" style="1" customWidth="1"/>
    <col min="2" max="2" width="28.28515625" style="1" customWidth="1"/>
    <col min="3" max="3" width="9.42578125" style="1" customWidth="1"/>
    <col min="4" max="4" width="8.85546875" style="1" customWidth="1"/>
    <col min="5" max="5" width="6.28515625" style="1" bestFit="1" customWidth="1"/>
    <col min="6" max="6" width="9.7109375" style="1" bestFit="1" customWidth="1"/>
    <col min="7" max="7" width="7.42578125" style="1" bestFit="1" customWidth="1"/>
    <col min="8" max="8" width="10.85546875" style="1" bestFit="1" customWidth="1"/>
    <col min="9" max="9" width="8.5703125" style="1" bestFit="1" customWidth="1"/>
    <col min="10" max="10" width="12" style="1" bestFit="1" customWidth="1"/>
    <col min="11" max="11" width="7.7109375" style="1" customWidth="1"/>
    <col min="12" max="12" width="11.140625" style="1" bestFit="1" customWidth="1"/>
    <col min="13" max="16384" width="9.140625" style="1"/>
  </cols>
  <sheetData>
    <row r="1" spans="1:17" ht="21" customHeight="1" x14ac:dyDescent="0.2">
      <c r="A1" s="223" t="s">
        <v>186</v>
      </c>
      <c r="B1" s="223"/>
      <c r="C1" s="223"/>
      <c r="D1" s="223"/>
      <c r="E1" s="223"/>
      <c r="F1" s="223"/>
      <c r="G1" s="223"/>
      <c r="H1" s="223"/>
      <c r="I1" s="223"/>
      <c r="J1" s="223"/>
      <c r="K1" s="223"/>
      <c r="L1" s="223"/>
    </row>
    <row r="2" spans="1:17" ht="24.75" customHeight="1" x14ac:dyDescent="0.2">
      <c r="A2" s="224" t="s">
        <v>187</v>
      </c>
      <c r="B2" s="224"/>
      <c r="C2" s="224"/>
      <c r="D2" s="224"/>
      <c r="E2" s="224"/>
      <c r="F2" s="224"/>
      <c r="G2" s="224"/>
      <c r="H2" s="224"/>
      <c r="I2" s="224"/>
      <c r="J2" s="224"/>
      <c r="K2" s="224"/>
      <c r="L2" s="224"/>
    </row>
    <row r="3" spans="1:17" ht="31.5" customHeight="1" x14ac:dyDescent="0.2">
      <c r="A3" s="224" t="s">
        <v>150</v>
      </c>
      <c r="B3" s="224"/>
      <c r="C3" s="224"/>
      <c r="D3" s="224"/>
      <c r="E3" s="224"/>
      <c r="F3" s="224"/>
      <c r="G3" s="224"/>
      <c r="H3" s="224"/>
      <c r="I3" s="224"/>
      <c r="J3" s="224"/>
      <c r="K3" s="224"/>
      <c r="L3" s="224"/>
    </row>
    <row r="4" spans="1:17" ht="42.75" customHeight="1" x14ac:dyDescent="0.2">
      <c r="A4" s="224" t="s">
        <v>99</v>
      </c>
      <c r="B4" s="224"/>
      <c r="C4" s="224"/>
      <c r="D4" s="224"/>
      <c r="E4" s="224"/>
      <c r="F4" s="224"/>
      <c r="G4" s="224"/>
      <c r="H4" s="224"/>
      <c r="I4" s="224"/>
      <c r="J4" s="224"/>
      <c r="K4" s="224"/>
      <c r="L4" s="224"/>
      <c r="M4" s="10"/>
      <c r="N4" s="10"/>
      <c r="O4" s="10"/>
      <c r="P4" s="10"/>
      <c r="Q4" s="10"/>
    </row>
    <row r="5" spans="1:17" x14ac:dyDescent="0.2">
      <c r="A5" s="23" t="s">
        <v>5</v>
      </c>
      <c r="B5" s="23" t="s">
        <v>59</v>
      </c>
      <c r="C5" s="23" t="s">
        <v>7</v>
      </c>
      <c r="D5" s="23" t="s">
        <v>8</v>
      </c>
      <c r="E5" s="23" t="s">
        <v>9</v>
      </c>
      <c r="F5" s="23" t="s">
        <v>10</v>
      </c>
      <c r="G5" s="23" t="s">
        <v>11</v>
      </c>
      <c r="H5" s="23" t="s">
        <v>12</v>
      </c>
      <c r="I5" s="23" t="s">
        <v>13</v>
      </c>
      <c r="J5" s="23" t="s">
        <v>14</v>
      </c>
      <c r="K5" s="23" t="s">
        <v>2</v>
      </c>
      <c r="L5" s="23" t="s">
        <v>3</v>
      </c>
    </row>
    <row r="6" spans="1:17" x14ac:dyDescent="0.2">
      <c r="A6" s="2">
        <v>2018</v>
      </c>
      <c r="B6" s="64" t="s">
        <v>60</v>
      </c>
      <c r="C6" s="69">
        <v>2625</v>
      </c>
      <c r="D6" s="145">
        <v>54.3</v>
      </c>
      <c r="E6" s="71">
        <v>1190</v>
      </c>
      <c r="F6" s="147">
        <v>24.6</v>
      </c>
      <c r="G6" s="69">
        <v>583</v>
      </c>
      <c r="H6" s="145">
        <v>12.1</v>
      </c>
      <c r="I6" s="71">
        <v>440</v>
      </c>
      <c r="J6" s="147">
        <v>9.1</v>
      </c>
      <c r="K6" s="171">
        <v>4838</v>
      </c>
      <c r="L6" s="172">
        <v>79.8</v>
      </c>
    </row>
    <row r="7" spans="1:17" x14ac:dyDescent="0.2">
      <c r="A7" s="2">
        <v>2018</v>
      </c>
      <c r="B7" s="64" t="s">
        <v>61</v>
      </c>
      <c r="C7" s="70">
        <v>122</v>
      </c>
      <c r="D7" s="146">
        <v>31.6</v>
      </c>
      <c r="E7" s="71">
        <v>109</v>
      </c>
      <c r="F7" s="147">
        <v>28.2</v>
      </c>
      <c r="G7" s="70">
        <v>86</v>
      </c>
      <c r="H7" s="146">
        <v>22.3</v>
      </c>
      <c r="I7" s="71">
        <v>69</v>
      </c>
      <c r="J7" s="147">
        <v>17.899999999999999</v>
      </c>
      <c r="K7" s="173">
        <v>386</v>
      </c>
      <c r="L7" s="174">
        <v>6.4</v>
      </c>
    </row>
    <row r="8" spans="1:17" x14ac:dyDescent="0.2">
      <c r="A8" s="2">
        <v>2018</v>
      </c>
      <c r="B8" s="64" t="s">
        <v>62</v>
      </c>
      <c r="C8" s="70">
        <v>79</v>
      </c>
      <c r="D8" s="146">
        <v>49.1</v>
      </c>
      <c r="E8" s="71">
        <v>33</v>
      </c>
      <c r="F8" s="147">
        <v>20.5</v>
      </c>
      <c r="G8" s="70">
        <v>20</v>
      </c>
      <c r="H8" s="146">
        <v>12.4</v>
      </c>
      <c r="I8" s="71">
        <v>29</v>
      </c>
      <c r="J8" s="147">
        <v>18</v>
      </c>
      <c r="K8" s="173">
        <v>161</v>
      </c>
      <c r="L8" s="174">
        <v>2.7</v>
      </c>
    </row>
    <row r="9" spans="1:17" x14ac:dyDescent="0.2">
      <c r="A9" s="2">
        <v>2018</v>
      </c>
      <c r="B9" s="64" t="s">
        <v>63</v>
      </c>
      <c r="C9" s="70">
        <v>34</v>
      </c>
      <c r="D9" s="146">
        <v>60.7</v>
      </c>
      <c r="E9" s="71">
        <v>7</v>
      </c>
      <c r="F9" s="147">
        <v>12.5</v>
      </c>
      <c r="G9" s="70">
        <v>9</v>
      </c>
      <c r="H9" s="146">
        <v>16.100000000000001</v>
      </c>
      <c r="I9" s="71">
        <v>6</v>
      </c>
      <c r="J9" s="147">
        <v>10.7</v>
      </c>
      <c r="K9" s="173">
        <v>56</v>
      </c>
      <c r="L9" s="174">
        <v>0.9</v>
      </c>
    </row>
    <row r="10" spans="1:17" x14ac:dyDescent="0.2">
      <c r="A10" s="2">
        <v>2018</v>
      </c>
      <c r="B10" s="64" t="s">
        <v>64</v>
      </c>
      <c r="C10" s="70">
        <v>591</v>
      </c>
      <c r="D10" s="146">
        <v>98.5</v>
      </c>
      <c r="E10" s="124">
        <v>9</v>
      </c>
      <c r="F10" s="148">
        <v>1.5</v>
      </c>
      <c r="G10" s="125">
        <v>0</v>
      </c>
      <c r="H10" s="149">
        <v>0</v>
      </c>
      <c r="I10" s="124">
        <v>0</v>
      </c>
      <c r="J10" s="148">
        <v>0</v>
      </c>
      <c r="K10" s="173">
        <v>600</v>
      </c>
      <c r="L10" s="174">
        <v>9.9</v>
      </c>
    </row>
    <row r="11" spans="1:17" x14ac:dyDescent="0.2">
      <c r="A11" s="2">
        <v>2018</v>
      </c>
      <c r="B11" s="64" t="s">
        <v>0</v>
      </c>
      <c r="C11" s="70">
        <v>18</v>
      </c>
      <c r="D11" s="146">
        <v>75</v>
      </c>
      <c r="E11" s="177"/>
      <c r="F11" s="178"/>
      <c r="G11" s="125">
        <v>4</v>
      </c>
      <c r="H11" s="149">
        <v>16.7</v>
      </c>
      <c r="I11" s="177"/>
      <c r="J11" s="178"/>
      <c r="K11" s="173">
        <v>24</v>
      </c>
      <c r="L11" s="174">
        <v>0.4</v>
      </c>
    </row>
    <row r="12" spans="1:17" x14ac:dyDescent="0.2">
      <c r="A12" s="2">
        <v>2018</v>
      </c>
      <c r="B12" s="64" t="s">
        <v>2</v>
      </c>
      <c r="C12" s="70">
        <f>SUBTOTAL(109,C6:C11)</f>
        <v>3469</v>
      </c>
      <c r="D12" s="146" t="str">
        <f>CONCATENATE("(",FIXED(_tbl263[[#This Row],[&lt;1]]/_tbl263[[#This Row],[Total]]*100,1),")")</f>
        <v>(57.2)</v>
      </c>
      <c r="E12" s="70">
        <f>SUBTOTAL(109,E6:E11)</f>
        <v>1348</v>
      </c>
      <c r="F12" s="146" t="str">
        <f>CONCATENATE("(",FIXED(_tbl263[[#This Row],[1-4]]/_tbl263[[#This Row],[Total]]*100,1),")")</f>
        <v>(22.2)</v>
      </c>
      <c r="G12" s="70">
        <f>SUBTOTAL(109,G6:G11)</f>
        <v>702</v>
      </c>
      <c r="H12" s="146" t="str">
        <f>CONCATENATE("(",FIXED(_tbl263[[#This Row],[5-10]]/_tbl263[[#This Row],[Total]]*100,1),")")</f>
        <v>(11.6)</v>
      </c>
      <c r="I12" s="70">
        <f>SUBTOTAL(109,I6:I11)</f>
        <v>544</v>
      </c>
      <c r="J12" s="146" t="str">
        <f>CONCATENATE("(",FIXED(_tbl263[[#This Row],[11-15]]/_tbl263[[#This Row],[Total]]*100,1),")")</f>
        <v>(9.0)</v>
      </c>
      <c r="K12" s="175">
        <f>SUBTOTAL(109,K6:K11)</f>
        <v>6065</v>
      </c>
      <c r="L12" s="176" t="str">
        <f>CONCATENATE("(",FIXED(_tbl263[[#This Row],[Total]]/$K$27*100,1),")")</f>
        <v>(35.9)</v>
      </c>
    </row>
    <row r="13" spans="1:17" x14ac:dyDescent="0.2">
      <c r="A13" s="2">
        <v>2019</v>
      </c>
      <c r="B13" s="64" t="s">
        <v>60</v>
      </c>
      <c r="C13" s="70">
        <v>2519</v>
      </c>
      <c r="D13" s="146">
        <v>51.3</v>
      </c>
      <c r="E13" s="71">
        <v>1240</v>
      </c>
      <c r="F13" s="147">
        <v>25.3</v>
      </c>
      <c r="G13" s="70">
        <v>633</v>
      </c>
      <c r="H13" s="146">
        <v>12.9</v>
      </c>
      <c r="I13" s="71">
        <v>515</v>
      </c>
      <c r="J13" s="147">
        <v>10.5</v>
      </c>
      <c r="K13" s="173">
        <v>4907</v>
      </c>
      <c r="L13" s="174">
        <v>81.099999999999994</v>
      </c>
    </row>
    <row r="14" spans="1:17" x14ac:dyDescent="0.2">
      <c r="A14" s="2">
        <v>2019</v>
      </c>
      <c r="B14" s="64" t="s">
        <v>61</v>
      </c>
      <c r="C14" s="70">
        <v>104</v>
      </c>
      <c r="D14" s="146">
        <v>28.7</v>
      </c>
      <c r="E14" s="71">
        <v>100</v>
      </c>
      <c r="F14" s="147">
        <v>27.6</v>
      </c>
      <c r="G14" s="70">
        <v>68</v>
      </c>
      <c r="H14" s="146">
        <v>18.8</v>
      </c>
      <c r="I14" s="71">
        <v>90</v>
      </c>
      <c r="J14" s="147">
        <v>24.9</v>
      </c>
      <c r="K14" s="173">
        <v>362</v>
      </c>
      <c r="L14" s="174">
        <v>6</v>
      </c>
    </row>
    <row r="15" spans="1:17" x14ac:dyDescent="0.2">
      <c r="A15" s="2">
        <v>2019</v>
      </c>
      <c r="B15" s="64" t="s">
        <v>62</v>
      </c>
      <c r="C15" s="70">
        <v>66</v>
      </c>
      <c r="D15" s="146">
        <v>37.9</v>
      </c>
      <c r="E15" s="71">
        <v>48</v>
      </c>
      <c r="F15" s="147">
        <v>27.6</v>
      </c>
      <c r="G15" s="70">
        <v>23</v>
      </c>
      <c r="H15" s="146">
        <v>13.2</v>
      </c>
      <c r="I15" s="71">
        <v>37</v>
      </c>
      <c r="J15" s="147">
        <v>21.3</v>
      </c>
      <c r="K15" s="173">
        <v>174</v>
      </c>
      <c r="L15" s="174">
        <v>2.9</v>
      </c>
    </row>
    <row r="16" spans="1:17" x14ac:dyDescent="0.2">
      <c r="A16" s="2">
        <v>2019</v>
      </c>
      <c r="B16" s="64" t="s">
        <v>63</v>
      </c>
      <c r="C16" s="70">
        <v>27</v>
      </c>
      <c r="D16" s="146">
        <v>56.3</v>
      </c>
      <c r="E16" s="71">
        <v>14</v>
      </c>
      <c r="F16" s="147">
        <v>29.2</v>
      </c>
      <c r="G16" s="70">
        <v>4</v>
      </c>
      <c r="H16" s="146">
        <v>8.3000000000000007</v>
      </c>
      <c r="I16" s="71">
        <v>3</v>
      </c>
      <c r="J16" s="147">
        <v>6.3</v>
      </c>
      <c r="K16" s="173">
        <v>48</v>
      </c>
      <c r="L16" s="174">
        <v>0.8</v>
      </c>
    </row>
    <row r="17" spans="1:12" x14ac:dyDescent="0.2">
      <c r="A17" s="2">
        <v>2019</v>
      </c>
      <c r="B17" s="64" t="s">
        <v>64</v>
      </c>
      <c r="C17" s="70">
        <v>528</v>
      </c>
      <c r="D17" s="146">
        <v>98.5</v>
      </c>
      <c r="E17" s="124">
        <v>3</v>
      </c>
      <c r="F17" s="148">
        <v>0.6</v>
      </c>
      <c r="G17" s="125">
        <v>5</v>
      </c>
      <c r="H17" s="149">
        <v>0.9</v>
      </c>
      <c r="I17" s="124">
        <v>0</v>
      </c>
      <c r="J17" s="148">
        <v>0</v>
      </c>
      <c r="K17" s="173">
        <v>536</v>
      </c>
      <c r="L17" s="174">
        <v>8.9</v>
      </c>
    </row>
    <row r="18" spans="1:12" x14ac:dyDescent="0.2">
      <c r="A18" s="2">
        <v>2019</v>
      </c>
      <c r="B18" s="64" t="s">
        <v>0</v>
      </c>
      <c r="C18" s="70">
        <v>15</v>
      </c>
      <c r="D18" s="146">
        <v>68.2</v>
      </c>
      <c r="E18" s="124">
        <v>4</v>
      </c>
      <c r="F18" s="148">
        <v>18.2</v>
      </c>
      <c r="G18" s="121"/>
      <c r="H18" s="179"/>
      <c r="I18" s="177"/>
      <c r="J18" s="178"/>
      <c r="K18" s="173">
        <v>22</v>
      </c>
      <c r="L18" s="174">
        <v>0.4</v>
      </c>
    </row>
    <row r="19" spans="1:12" x14ac:dyDescent="0.2">
      <c r="A19" s="2">
        <v>2019</v>
      </c>
      <c r="B19" s="64" t="s">
        <v>2</v>
      </c>
      <c r="C19" s="70">
        <f>SUBTOTAL(109,C13:C18)</f>
        <v>3259</v>
      </c>
      <c r="D19" s="146" t="str">
        <f>CONCATENATE("(",FIXED(_tbl263[[#This Row],[&lt;1]]/_tbl263[[#This Row],[Total]]*100,1),")")</f>
        <v>(53.9)</v>
      </c>
      <c r="E19" s="70">
        <f>SUBTOTAL(109,E13:E18)</f>
        <v>1409</v>
      </c>
      <c r="F19" s="146" t="str">
        <f>CONCATENATE("(",FIXED(_tbl263[[#This Row],[1-4]]/_tbl263[[#This Row],[Total]]*100,1),")")</f>
        <v>(23.3)</v>
      </c>
      <c r="G19" s="70">
        <f>SUBTOTAL(109,G13:G18)</f>
        <v>733</v>
      </c>
      <c r="H19" s="146" t="str">
        <f>CONCATENATE("(",FIXED(_tbl263[[#This Row],[5-10]]/_tbl263[[#This Row],[Total]]*100,1),")")</f>
        <v>(12.1)</v>
      </c>
      <c r="I19" s="70">
        <f>SUBTOTAL(109,I13:I18)</f>
        <v>645</v>
      </c>
      <c r="J19" s="146" t="str">
        <f>CONCATENATE("(",FIXED(_tbl263[[#This Row],[11-15]]/_tbl263[[#This Row],[Total]]*100,1),")")</f>
        <v>(10.7)</v>
      </c>
      <c r="K19" s="175">
        <f>SUBTOTAL(109,K13:K18)</f>
        <v>6049</v>
      </c>
      <c r="L19" s="176" t="str">
        <f>CONCATENATE("(",FIXED(_tbl263[[#This Row],[Total]]/$K$27*100,1),")")</f>
        <v>(35.8)</v>
      </c>
    </row>
    <row r="20" spans="1:12" x14ac:dyDescent="0.2">
      <c r="A20" s="2">
        <v>2020</v>
      </c>
      <c r="B20" s="64" t="s">
        <v>60</v>
      </c>
      <c r="C20" s="70">
        <v>1769</v>
      </c>
      <c r="D20" s="146">
        <v>49.3</v>
      </c>
      <c r="E20" s="71">
        <v>789</v>
      </c>
      <c r="F20" s="147">
        <v>22</v>
      </c>
      <c r="G20" s="70">
        <v>545</v>
      </c>
      <c r="H20" s="146">
        <v>15.2</v>
      </c>
      <c r="I20" s="71">
        <v>487</v>
      </c>
      <c r="J20" s="147">
        <v>13.6</v>
      </c>
      <c r="K20" s="173">
        <v>3590</v>
      </c>
      <c r="L20" s="174">
        <v>75.099999999999994</v>
      </c>
    </row>
    <row r="21" spans="1:12" x14ac:dyDescent="0.2">
      <c r="A21" s="2">
        <v>2020</v>
      </c>
      <c r="B21" s="64" t="s">
        <v>61</v>
      </c>
      <c r="C21" s="70">
        <v>71</v>
      </c>
      <c r="D21" s="146">
        <v>24.3</v>
      </c>
      <c r="E21" s="71">
        <v>67</v>
      </c>
      <c r="F21" s="147">
        <v>22.9</v>
      </c>
      <c r="G21" s="70">
        <v>79</v>
      </c>
      <c r="H21" s="146">
        <v>27.1</v>
      </c>
      <c r="I21" s="71">
        <v>75</v>
      </c>
      <c r="J21" s="147">
        <v>25.7</v>
      </c>
      <c r="K21" s="173">
        <v>292</v>
      </c>
      <c r="L21" s="174">
        <v>6.1</v>
      </c>
    </row>
    <row r="22" spans="1:12" x14ac:dyDescent="0.2">
      <c r="A22" s="2">
        <v>2020</v>
      </c>
      <c r="B22" s="64" t="s">
        <v>62</v>
      </c>
      <c r="C22" s="70">
        <v>82</v>
      </c>
      <c r="D22" s="146">
        <v>45.6</v>
      </c>
      <c r="E22" s="71">
        <v>36</v>
      </c>
      <c r="F22" s="147">
        <v>20</v>
      </c>
      <c r="G22" s="70">
        <v>27</v>
      </c>
      <c r="H22" s="146">
        <v>15</v>
      </c>
      <c r="I22" s="71">
        <v>35</v>
      </c>
      <c r="J22" s="147">
        <v>19.399999999999999</v>
      </c>
      <c r="K22" s="173">
        <v>180</v>
      </c>
      <c r="L22" s="174">
        <v>3.8</v>
      </c>
    </row>
    <row r="23" spans="1:12" x14ac:dyDescent="0.2">
      <c r="A23" s="2">
        <v>2020</v>
      </c>
      <c r="B23" s="64" t="s">
        <v>63</v>
      </c>
      <c r="C23" s="70">
        <v>23</v>
      </c>
      <c r="D23" s="146">
        <v>48.9</v>
      </c>
      <c r="E23" s="71">
        <v>5</v>
      </c>
      <c r="F23" s="147">
        <v>10.6</v>
      </c>
      <c r="G23" s="70">
        <v>11</v>
      </c>
      <c r="H23" s="146">
        <v>23.4</v>
      </c>
      <c r="I23" s="71">
        <v>8</v>
      </c>
      <c r="J23" s="147">
        <v>17</v>
      </c>
      <c r="K23" s="173">
        <v>47</v>
      </c>
      <c r="L23" s="174">
        <v>1</v>
      </c>
    </row>
    <row r="24" spans="1:12" x14ac:dyDescent="0.2">
      <c r="A24" s="2">
        <v>2020</v>
      </c>
      <c r="B24" s="64" t="s">
        <v>64</v>
      </c>
      <c r="C24" s="70">
        <v>650</v>
      </c>
      <c r="D24" s="146">
        <v>99.5</v>
      </c>
      <c r="E24" s="71">
        <v>0</v>
      </c>
      <c r="F24" s="147">
        <v>0</v>
      </c>
      <c r="G24" s="121"/>
      <c r="H24" s="179"/>
      <c r="I24" s="177"/>
      <c r="J24" s="178"/>
      <c r="K24" s="173">
        <v>653</v>
      </c>
      <c r="L24" s="174">
        <v>13.7</v>
      </c>
    </row>
    <row r="25" spans="1:12" x14ac:dyDescent="0.2">
      <c r="A25" s="2">
        <v>2020</v>
      </c>
      <c r="B25" s="64" t="s">
        <v>0</v>
      </c>
      <c r="C25" s="70">
        <v>5</v>
      </c>
      <c r="D25" s="146">
        <v>26.3</v>
      </c>
      <c r="E25" s="71">
        <v>4</v>
      </c>
      <c r="F25" s="147">
        <v>21.1</v>
      </c>
      <c r="G25" s="70">
        <v>4</v>
      </c>
      <c r="H25" s="146">
        <v>21.1</v>
      </c>
      <c r="I25" s="71">
        <v>6</v>
      </c>
      <c r="J25" s="147">
        <v>31.6</v>
      </c>
      <c r="K25" s="173">
        <v>19</v>
      </c>
      <c r="L25" s="174">
        <v>0.4</v>
      </c>
    </row>
    <row r="26" spans="1:12" x14ac:dyDescent="0.2">
      <c r="A26" s="2">
        <v>2020</v>
      </c>
      <c r="B26" s="2" t="s">
        <v>2</v>
      </c>
      <c r="C26" s="70">
        <f>SUBTOTAL(109,C20:C25)</f>
        <v>2600</v>
      </c>
      <c r="D26" s="19" t="str">
        <f>CONCATENATE("(",FIXED(_tbl263[[#This Row],[&lt;1]]/_tbl263[[#This Row],[Total]]*100,1),")")</f>
        <v>(54.4)</v>
      </c>
      <c r="E26" s="70">
        <f>SUBTOTAL(109,E20:E25)</f>
        <v>901</v>
      </c>
      <c r="F26" s="19" t="str">
        <f>CONCATENATE("(",FIXED(_tbl263[[#This Row],[1-4]]/_tbl263[[#This Row],[Total]]*100,1),")")</f>
        <v>(18.8)</v>
      </c>
      <c r="G26" s="70">
        <f>SUBTOTAL(109,G20:G25)</f>
        <v>666</v>
      </c>
      <c r="H26" s="19" t="str">
        <f>CONCATENATE("(",FIXED(_tbl263[[#This Row],[5-10]]/_tbl263[[#This Row],[Total]]*100,1),")")</f>
        <v>(13.9)</v>
      </c>
      <c r="I26" s="70">
        <f>SUBTOTAL(109,I20:I25)</f>
        <v>611</v>
      </c>
      <c r="J26" s="19" t="str">
        <f>CONCATENATE("(",FIXED(_tbl263[[#This Row],[11-15]]/_tbl263[[#This Row],[Total]]*100,1),")")</f>
        <v>(12.8)</v>
      </c>
      <c r="K26" s="70">
        <f>SUBTOTAL(109,K20:K25)</f>
        <v>4781</v>
      </c>
      <c r="L26" s="19" t="str">
        <f>CONCATENATE("(",FIXED(_tbl263[[#This Row],[Total]]/$K$27*100,1),")")</f>
        <v>(28.3)</v>
      </c>
    </row>
    <row r="27" spans="1:12" x14ac:dyDescent="0.2">
      <c r="A27" s="2" t="s">
        <v>47</v>
      </c>
      <c r="B27" s="2" t="s">
        <v>2</v>
      </c>
      <c r="C27" s="70">
        <f>SUBTOTAL(109,C6:C11,C13:C18,C20:C25)</f>
        <v>9328</v>
      </c>
      <c r="D27" s="19" t="str">
        <f>CONCATENATE("(",FIXED(_tbl263[[#This Row],[&lt;1]]/_tbl263[[#This Row],[Total]]*100,1),")")</f>
        <v>(55.2)</v>
      </c>
      <c r="E27" s="70">
        <f>SUBTOTAL(109,E6:E11,E13:E18,E20:E25)</f>
        <v>3658</v>
      </c>
      <c r="F27" s="19" t="str">
        <f>CONCATENATE("(",FIXED(_tbl263[[#This Row],[1-4]]/_tbl263[[#This Row],[Total]]*100,1),")")</f>
        <v>(21.7)</v>
      </c>
      <c r="G27" s="70">
        <f>SUBTOTAL(109,G6:G11,G13:G18,G20:G25)</f>
        <v>2101</v>
      </c>
      <c r="H27" s="19" t="str">
        <f>CONCATENATE("(",FIXED(_tbl263[[#This Row],[5-10]]/_tbl263[[#This Row],[Total]]*100,1),")")</f>
        <v>(12.4)</v>
      </c>
      <c r="I27" s="70">
        <f>SUBTOTAL(109,I6:I11,I13:I18,I20:I25)</f>
        <v>1800</v>
      </c>
      <c r="J27" s="19" t="str">
        <f>CONCATENATE("(",FIXED(_tbl263[[#This Row],[11-15]]/_tbl263[[#This Row],[Total]]*100,1),")")</f>
        <v>(10.7)</v>
      </c>
      <c r="K27" s="70">
        <f>SUBTOTAL(109,K6:K11,K13:K18,K20:K25)</f>
        <v>16895</v>
      </c>
      <c r="L27" s="22" t="s">
        <v>4</v>
      </c>
    </row>
    <row r="28" spans="1:12" x14ac:dyDescent="0.2">
      <c r="A28" s="2"/>
      <c r="B28" s="2"/>
      <c r="C28" s="22"/>
      <c r="D28" s="22"/>
      <c r="E28" s="2"/>
      <c r="F28" s="2"/>
      <c r="G28" s="22"/>
      <c r="H28" s="22"/>
      <c r="I28" s="2"/>
      <c r="J28" s="2"/>
      <c r="K28" s="22"/>
      <c r="L28" s="22"/>
    </row>
    <row r="29" spans="1:12" x14ac:dyDescent="0.2">
      <c r="A29" s="24" t="s">
        <v>94</v>
      </c>
      <c r="B29" s="40"/>
      <c r="C29" s="41"/>
      <c r="D29" s="40"/>
      <c r="E29" s="41"/>
      <c r="F29" s="40"/>
      <c r="G29" s="41"/>
      <c r="H29" s="40"/>
      <c r="I29" s="41"/>
      <c r="J29" s="40"/>
      <c r="K29" s="41"/>
      <c r="L29" s="22"/>
    </row>
    <row r="30" spans="1:12" x14ac:dyDescent="0.2">
      <c r="A30" s="225" t="s">
        <v>155</v>
      </c>
      <c r="B30" s="225"/>
      <c r="C30" s="225"/>
      <c r="D30" s="225"/>
      <c r="E30" s="225"/>
      <c r="F30" s="225"/>
      <c r="G30" s="225"/>
      <c r="H30" s="225"/>
      <c r="I30" s="225"/>
      <c r="J30" s="225"/>
      <c r="K30" s="225"/>
      <c r="L30" s="22"/>
    </row>
    <row r="31" spans="1:12" ht="12.75" customHeight="1" x14ac:dyDescent="0.2">
      <c r="A31" s="21" t="s">
        <v>149</v>
      </c>
      <c r="B31" s="21"/>
      <c r="C31" s="21"/>
      <c r="D31" s="21"/>
      <c r="E31" s="21"/>
      <c r="F31" s="21"/>
      <c r="G31" s="21"/>
      <c r="H31" s="21"/>
      <c r="I31" s="21"/>
      <c r="J31" s="21"/>
      <c r="K31" s="21"/>
      <c r="L31" s="38"/>
    </row>
    <row r="32" spans="1:12" ht="12.75" customHeight="1" x14ac:dyDescent="0.2">
      <c r="A32" s="225" t="s">
        <v>182</v>
      </c>
      <c r="B32" s="225"/>
      <c r="C32" s="225"/>
      <c r="D32" s="225"/>
      <c r="E32" s="225"/>
      <c r="F32" s="225"/>
      <c r="G32" s="225"/>
      <c r="H32" s="225"/>
      <c r="I32" s="225"/>
      <c r="J32" s="225"/>
      <c r="K32" s="225"/>
      <c r="L32" s="38"/>
    </row>
    <row r="33" spans="1:12" ht="10.5" customHeight="1" x14ac:dyDescent="0.2"/>
    <row r="34" spans="1:12" ht="17.25" customHeight="1" x14ac:dyDescent="0.2">
      <c r="A34" s="223" t="s">
        <v>188</v>
      </c>
      <c r="B34" s="223"/>
      <c r="C34" s="223"/>
      <c r="D34" s="223"/>
      <c r="E34" s="223"/>
      <c r="F34" s="223"/>
      <c r="G34" s="223"/>
      <c r="H34" s="223"/>
      <c r="I34" s="223"/>
      <c r="J34" s="223"/>
      <c r="K34" s="223"/>
    </row>
    <row r="35" spans="1:12" ht="32.25" customHeight="1" x14ac:dyDescent="0.2">
      <c r="A35" s="226" t="s">
        <v>189</v>
      </c>
      <c r="B35" s="226"/>
      <c r="C35" s="226"/>
      <c r="D35" s="226"/>
      <c r="E35" s="226"/>
      <c r="F35" s="226"/>
      <c r="G35" s="226"/>
      <c r="H35" s="226"/>
      <c r="I35" s="226"/>
      <c r="J35" s="226"/>
      <c r="K35" s="226"/>
      <c r="L35" s="226"/>
    </row>
    <row r="55" spans="1:11" x14ac:dyDescent="0.2">
      <c r="A55" s="24" t="s">
        <v>94</v>
      </c>
      <c r="B55" s="40"/>
      <c r="C55" s="41"/>
      <c r="D55" s="40"/>
      <c r="E55" s="41"/>
      <c r="F55" s="40"/>
      <c r="G55" s="41"/>
      <c r="H55" s="40"/>
      <c r="I55" s="41"/>
      <c r="J55" s="40"/>
      <c r="K55" s="41"/>
    </row>
    <row r="56" spans="1:11" x14ac:dyDescent="0.2">
      <c r="A56" s="225" t="s">
        <v>155</v>
      </c>
      <c r="B56" s="225"/>
      <c r="C56" s="225"/>
      <c r="D56" s="225"/>
      <c r="E56" s="225"/>
      <c r="F56" s="225"/>
      <c r="G56" s="225"/>
      <c r="H56" s="225"/>
      <c r="I56" s="225"/>
      <c r="J56" s="225"/>
      <c r="K56" s="225"/>
    </row>
    <row r="57" spans="1:11" x14ac:dyDescent="0.2">
      <c r="A57" s="21" t="s">
        <v>149</v>
      </c>
      <c r="B57" s="21"/>
      <c r="C57" s="21"/>
      <c r="D57" s="21"/>
      <c r="E57" s="21"/>
      <c r="F57" s="21"/>
      <c r="G57" s="21"/>
      <c r="H57" s="21"/>
      <c r="I57" s="21"/>
      <c r="J57" s="21"/>
      <c r="K57" s="21"/>
    </row>
  </sheetData>
  <mergeCells count="9">
    <mergeCell ref="A1:L1"/>
    <mergeCell ref="A2:L2"/>
    <mergeCell ref="A3:L3"/>
    <mergeCell ref="A4:L4"/>
    <mergeCell ref="A56:K56"/>
    <mergeCell ref="A35:L35"/>
    <mergeCell ref="A30:K30"/>
    <mergeCell ref="A34:K34"/>
    <mergeCell ref="A32:K32"/>
  </mergeCells>
  <conditionalFormatting sqref="A35:L35 L32 A6:L31">
    <cfRule type="expression" dxfId="129" priority="4">
      <formula>IF($B6="Total",1,0)</formula>
    </cfRule>
  </conditionalFormatting>
  <conditionalFormatting sqref="A6:A28">
    <cfRule type="expression" dxfId="128" priority="3">
      <formula>IF(OR($B5="Transport organisation type",$B6="Total",$B5="Total"),0,1)</formula>
    </cfRule>
  </conditionalFormatting>
  <conditionalFormatting sqref="A31">
    <cfRule type="expression" dxfId="127" priority="5">
      <formula>IF(OR($B27="Transport organisation type",$B31="Total",$B27="Total"),0,1)</formula>
    </cfRule>
  </conditionalFormatting>
  <conditionalFormatting sqref="A30">
    <cfRule type="expression" dxfId="126" priority="6">
      <formula>IF(OR($B27="Transport organisation type",$B30="Total",$B27="Total"),0,1)</formula>
    </cfRule>
  </conditionalFormatting>
  <conditionalFormatting sqref="A29">
    <cfRule type="expression" dxfId="125" priority="7">
      <formula>IF(OR($B27="Transport organisation type",$B29="Total",$B27="Total"),0,1)</formula>
    </cfRule>
  </conditionalFormatting>
  <conditionalFormatting sqref="A35">
    <cfRule type="expression" dxfId="124" priority="8">
      <formula>IF(OR($B27="Transport organisation type",$B35="Total",$B27="Total"),0,1)</formula>
    </cfRule>
  </conditionalFormatting>
  <pageMargins left="0.7" right="0.7" top="0.75" bottom="0.75" header="0.3" footer="0.3"/>
  <pageSetup paperSize="9" scale="61"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M60"/>
  <sheetViews>
    <sheetView showGridLines="0" showRowColHeaders="0" topLeftCell="A19" zoomScaleNormal="100" workbookViewId="0">
      <selection activeCell="I12" activeCellId="3" sqref="C12 E12 G12 I12"/>
    </sheetView>
  </sheetViews>
  <sheetFormatPr defaultRowHeight="12.75" x14ac:dyDescent="0.2"/>
  <cols>
    <col min="1" max="1" width="18.42578125" style="1" customWidth="1"/>
    <col min="2" max="2" width="9.5703125" style="1" customWidth="1"/>
    <col min="3" max="3" width="8.85546875" style="1" bestFit="1" customWidth="1"/>
    <col min="4" max="4" width="6.85546875" style="1" customWidth="1"/>
    <col min="5" max="5" width="9.7109375" style="1" bestFit="1" customWidth="1"/>
    <col min="6" max="6" width="7.42578125" style="1" bestFit="1" customWidth="1"/>
    <col min="7" max="7" width="10.85546875" style="1" bestFit="1" customWidth="1"/>
    <col min="8" max="8" width="8.5703125" style="1" bestFit="1" customWidth="1"/>
    <col min="9" max="9" width="12" style="1" bestFit="1" customWidth="1"/>
    <col min="10" max="10" width="7.7109375" style="1" customWidth="1"/>
    <col min="11" max="11" width="11.140625" style="1" bestFit="1" customWidth="1"/>
    <col min="12" max="16384" width="9.140625" style="1"/>
  </cols>
  <sheetData>
    <row r="1" spans="1:13" ht="36.75" customHeight="1" x14ac:dyDescent="0.2">
      <c r="A1" s="223" t="s">
        <v>195</v>
      </c>
      <c r="B1" s="223"/>
      <c r="C1" s="223"/>
      <c r="D1" s="223"/>
      <c r="E1" s="223"/>
      <c r="F1" s="223"/>
      <c r="G1" s="223"/>
      <c r="H1" s="223"/>
      <c r="I1" s="223"/>
      <c r="J1" s="223"/>
      <c r="K1" s="223"/>
      <c r="L1" s="223"/>
      <c r="M1" s="93"/>
    </row>
    <row r="2" spans="1:13" ht="32.25" customHeight="1" x14ac:dyDescent="0.2">
      <c r="A2" s="222" t="s">
        <v>196</v>
      </c>
      <c r="B2" s="222"/>
      <c r="C2" s="222"/>
      <c r="D2" s="222"/>
      <c r="E2" s="222"/>
      <c r="F2" s="222"/>
      <c r="G2" s="222"/>
      <c r="H2" s="222"/>
      <c r="I2" s="222"/>
      <c r="J2" s="222"/>
      <c r="K2" s="222"/>
      <c r="L2" s="85"/>
      <c r="M2" s="85"/>
    </row>
    <row r="3" spans="1:13" ht="38.25" customHeight="1" x14ac:dyDescent="0.2">
      <c r="A3" s="222" t="s">
        <v>158</v>
      </c>
      <c r="B3" s="222"/>
      <c r="C3" s="222"/>
      <c r="D3" s="222"/>
      <c r="E3" s="222"/>
      <c r="F3" s="222"/>
      <c r="G3" s="222"/>
      <c r="H3" s="222"/>
      <c r="I3" s="222"/>
      <c r="J3" s="222"/>
      <c r="K3" s="222"/>
      <c r="L3" s="85"/>
      <c r="M3" s="85"/>
    </row>
    <row r="4" spans="1:13" ht="47.25" customHeight="1" x14ac:dyDescent="0.2">
      <c r="A4" s="222" t="s">
        <v>104</v>
      </c>
      <c r="B4" s="222"/>
      <c r="C4" s="222"/>
      <c r="D4" s="222"/>
      <c r="E4" s="222"/>
      <c r="F4" s="222"/>
      <c r="G4" s="222"/>
      <c r="H4" s="222"/>
      <c r="I4" s="222"/>
      <c r="J4" s="222"/>
      <c r="K4" s="222"/>
      <c r="L4" s="85"/>
      <c r="M4" s="85"/>
    </row>
    <row r="5" spans="1:13" ht="22.5" customHeight="1" x14ac:dyDescent="0.2">
      <c r="A5" s="23" t="s">
        <v>65</v>
      </c>
      <c r="B5" s="23" t="s">
        <v>7</v>
      </c>
      <c r="C5" s="23" t="s">
        <v>8</v>
      </c>
      <c r="D5" s="23" t="s">
        <v>9</v>
      </c>
      <c r="E5" s="23" t="s">
        <v>10</v>
      </c>
      <c r="F5" s="23" t="s">
        <v>11</v>
      </c>
      <c r="G5" s="23" t="s">
        <v>12</v>
      </c>
      <c r="H5" s="23" t="s">
        <v>13</v>
      </c>
      <c r="I5" s="23" t="s">
        <v>14</v>
      </c>
      <c r="J5" s="23" t="s">
        <v>2</v>
      </c>
      <c r="K5" s="23" t="s">
        <v>3</v>
      </c>
    </row>
    <row r="6" spans="1:13" x14ac:dyDescent="0.2">
      <c r="A6" s="64" t="s">
        <v>56</v>
      </c>
      <c r="B6" s="68">
        <v>3417</v>
      </c>
      <c r="C6" s="162">
        <v>59.4</v>
      </c>
      <c r="D6" s="71">
        <v>1359</v>
      </c>
      <c r="E6" s="147">
        <v>23.6</v>
      </c>
      <c r="F6" s="68">
        <v>569</v>
      </c>
      <c r="G6" s="162">
        <v>9.9</v>
      </c>
      <c r="H6" s="68">
        <v>408</v>
      </c>
      <c r="I6" s="162">
        <v>7.1</v>
      </c>
      <c r="J6" s="159">
        <v>5753</v>
      </c>
      <c r="K6" s="160">
        <v>36.4</v>
      </c>
    </row>
    <row r="7" spans="1:13" x14ac:dyDescent="0.2">
      <c r="A7" s="64" t="s">
        <v>49</v>
      </c>
      <c r="B7" s="70">
        <v>2403</v>
      </c>
      <c r="C7" s="146">
        <v>80.2</v>
      </c>
      <c r="D7" s="71">
        <v>246</v>
      </c>
      <c r="E7" s="147">
        <v>8.1999999999999993</v>
      </c>
      <c r="F7" s="70">
        <v>147</v>
      </c>
      <c r="G7" s="146">
        <v>4.9000000000000004</v>
      </c>
      <c r="H7" s="70">
        <v>201</v>
      </c>
      <c r="I7" s="146">
        <v>6.7</v>
      </c>
      <c r="J7" s="159">
        <v>2997</v>
      </c>
      <c r="K7" s="160">
        <v>19</v>
      </c>
    </row>
    <row r="8" spans="1:13" x14ac:dyDescent="0.2">
      <c r="A8" s="64" t="s">
        <v>54</v>
      </c>
      <c r="B8" s="70">
        <v>696</v>
      </c>
      <c r="C8" s="146">
        <v>28.7</v>
      </c>
      <c r="D8" s="71">
        <v>904</v>
      </c>
      <c r="E8" s="147">
        <v>37.299999999999997</v>
      </c>
      <c r="F8" s="70">
        <v>521</v>
      </c>
      <c r="G8" s="146">
        <v>21.5</v>
      </c>
      <c r="H8" s="70">
        <v>304</v>
      </c>
      <c r="I8" s="146">
        <v>12.5</v>
      </c>
      <c r="J8" s="159">
        <v>2425</v>
      </c>
      <c r="K8" s="160">
        <v>15.4</v>
      </c>
    </row>
    <row r="9" spans="1:13" x14ac:dyDescent="0.2">
      <c r="A9" s="64" t="s">
        <v>51</v>
      </c>
      <c r="B9" s="70">
        <v>842</v>
      </c>
      <c r="C9" s="146">
        <v>79.900000000000006</v>
      </c>
      <c r="D9" s="71">
        <v>74</v>
      </c>
      <c r="E9" s="147">
        <v>7</v>
      </c>
      <c r="F9" s="70">
        <v>75</v>
      </c>
      <c r="G9" s="146">
        <v>7.1</v>
      </c>
      <c r="H9" s="70">
        <v>63</v>
      </c>
      <c r="I9" s="146">
        <v>6</v>
      </c>
      <c r="J9" s="159">
        <v>1054</v>
      </c>
      <c r="K9" s="160">
        <v>6.7</v>
      </c>
    </row>
    <row r="10" spans="1:13" x14ac:dyDescent="0.2">
      <c r="A10" s="64" t="s">
        <v>52</v>
      </c>
      <c r="B10" s="70">
        <v>668</v>
      </c>
      <c r="C10" s="146">
        <v>51.9</v>
      </c>
      <c r="D10" s="71">
        <v>327</v>
      </c>
      <c r="E10" s="147">
        <v>25.4</v>
      </c>
      <c r="F10" s="70">
        <v>157</v>
      </c>
      <c r="G10" s="146">
        <v>12.2</v>
      </c>
      <c r="H10" s="70">
        <v>136</v>
      </c>
      <c r="I10" s="146">
        <v>10.6</v>
      </c>
      <c r="J10" s="159">
        <v>1288</v>
      </c>
      <c r="K10" s="160">
        <v>8.1999999999999993</v>
      </c>
    </row>
    <row r="11" spans="1:13" x14ac:dyDescent="0.2">
      <c r="A11" s="64" t="s">
        <v>53</v>
      </c>
      <c r="B11" s="70">
        <v>22</v>
      </c>
      <c r="C11" s="146">
        <v>44.9</v>
      </c>
      <c r="D11" s="71">
        <v>7</v>
      </c>
      <c r="E11" s="147">
        <v>14.3</v>
      </c>
      <c r="F11" s="70">
        <v>6</v>
      </c>
      <c r="G11" s="146">
        <v>12.2</v>
      </c>
      <c r="H11" s="70">
        <v>14</v>
      </c>
      <c r="I11" s="146">
        <v>28.6</v>
      </c>
      <c r="J11" s="159">
        <v>49</v>
      </c>
      <c r="K11" s="160">
        <v>0.3</v>
      </c>
    </row>
    <row r="12" spans="1:13" x14ac:dyDescent="0.2">
      <c r="A12" s="64" t="s">
        <v>55</v>
      </c>
      <c r="B12" s="70">
        <v>59</v>
      </c>
      <c r="C12" s="146">
        <v>27.4</v>
      </c>
      <c r="D12" s="71">
        <v>61</v>
      </c>
      <c r="E12" s="147">
        <v>28.4</v>
      </c>
      <c r="F12" s="70">
        <v>55</v>
      </c>
      <c r="G12" s="146">
        <v>25.6</v>
      </c>
      <c r="H12" s="70">
        <v>40</v>
      </c>
      <c r="I12" s="146">
        <v>18.600000000000001</v>
      </c>
      <c r="J12" s="159">
        <v>215</v>
      </c>
      <c r="K12" s="160">
        <v>1.4</v>
      </c>
    </row>
    <row r="13" spans="1:13" x14ac:dyDescent="0.2">
      <c r="A13" s="64" t="s">
        <v>50</v>
      </c>
      <c r="B13" s="70">
        <v>218</v>
      </c>
      <c r="C13" s="146">
        <v>32.200000000000003</v>
      </c>
      <c r="D13" s="71">
        <v>139</v>
      </c>
      <c r="E13" s="147">
        <v>20.5</v>
      </c>
      <c r="F13" s="70">
        <v>160</v>
      </c>
      <c r="G13" s="146">
        <v>23.6</v>
      </c>
      <c r="H13" s="70">
        <v>161</v>
      </c>
      <c r="I13" s="146">
        <v>23.7</v>
      </c>
      <c r="J13" s="159">
        <v>678</v>
      </c>
      <c r="K13" s="160">
        <v>4.3</v>
      </c>
    </row>
    <row r="14" spans="1:13" x14ac:dyDescent="0.2">
      <c r="A14" s="64" t="s">
        <v>57</v>
      </c>
      <c r="B14" s="18">
        <v>666</v>
      </c>
      <c r="C14" s="146">
        <v>50.2</v>
      </c>
      <c r="D14" s="2">
        <v>256</v>
      </c>
      <c r="E14" s="147">
        <v>19.3</v>
      </c>
      <c r="F14" s="18">
        <v>171</v>
      </c>
      <c r="G14" s="146">
        <v>12.9</v>
      </c>
      <c r="H14" s="18">
        <v>234</v>
      </c>
      <c r="I14" s="146">
        <v>17.600000000000001</v>
      </c>
      <c r="J14" s="164">
        <v>1327</v>
      </c>
      <c r="K14" s="160">
        <v>8.4</v>
      </c>
    </row>
    <row r="15" spans="1:13" x14ac:dyDescent="0.2">
      <c r="A15" s="64" t="s">
        <v>0</v>
      </c>
      <c r="B15" s="121"/>
      <c r="C15" s="179"/>
      <c r="D15" s="177"/>
      <c r="E15" s="178"/>
      <c r="F15" s="121"/>
      <c r="G15" s="179"/>
      <c r="H15" s="70">
        <v>0</v>
      </c>
      <c r="I15" s="146">
        <v>0</v>
      </c>
      <c r="J15" s="159">
        <v>4</v>
      </c>
      <c r="K15" s="160">
        <v>0</v>
      </c>
    </row>
    <row r="16" spans="1:13" x14ac:dyDescent="0.2">
      <c r="A16" s="157" t="s">
        <v>58</v>
      </c>
      <c r="B16" s="158">
        <f>SUBTOTAL(109,B6:B15)</f>
        <v>8991</v>
      </c>
      <c r="C16" s="157" t="str">
        <f>CONCATENATE("(",FIXED(tbl27a[[#This Row],[&lt;1]]/tbl27a[[#This Row],[Total]]*100,1),")")</f>
        <v>(56.9)</v>
      </c>
      <c r="D16" s="158">
        <f>SUBTOTAL(109,D6:D15)</f>
        <v>3373</v>
      </c>
      <c r="E16" s="157" t="str">
        <f>CONCATENATE("(",FIXED(tbl27a[[#This Row],[1-4]]/tbl27a[[#This Row],[Total]]*100,1),")")</f>
        <v>(21.4)</v>
      </c>
      <c r="F16" s="158">
        <f>SUBTOTAL(109,F6:F15)</f>
        <v>1861</v>
      </c>
      <c r="G16" s="157" t="str">
        <f>CONCATENATE("(",FIXED(tbl27a[[#This Row],[5-10]]/tbl27a[[#This Row],[Total]]*100,1),")")</f>
        <v>(11.8)</v>
      </c>
      <c r="H16" s="158">
        <f>SUBTOTAL(109,H6:H15)</f>
        <v>1561</v>
      </c>
      <c r="I16" s="157" t="str">
        <f>CONCATENATE("(",FIXED(tbl27a[[#This Row],[11-15]]/tbl27a[[#This Row],[Total]]*100,1),")")</f>
        <v>(9.9)</v>
      </c>
      <c r="J16" s="158">
        <f>SUBTOTAL(109,J6:J15)</f>
        <v>15790</v>
      </c>
      <c r="K16" s="157" t="s">
        <v>4</v>
      </c>
    </row>
    <row r="17" spans="1:13" x14ac:dyDescent="0.2">
      <c r="A17" s="2"/>
      <c r="B17" s="2"/>
      <c r="C17" s="22"/>
      <c r="D17" s="22"/>
      <c r="E17" s="2"/>
      <c r="F17" s="2"/>
      <c r="G17" s="22"/>
      <c r="H17" s="22"/>
      <c r="I17" s="2"/>
      <c r="J17" s="2"/>
      <c r="K17" s="22"/>
    </row>
    <row r="18" spans="1:13" x14ac:dyDescent="0.2">
      <c r="A18" s="24" t="s">
        <v>94</v>
      </c>
      <c r="B18" s="40"/>
      <c r="C18" s="43"/>
      <c r="D18" s="40"/>
      <c r="E18" s="43"/>
      <c r="F18" s="40"/>
      <c r="G18" s="43"/>
      <c r="H18" s="40"/>
      <c r="I18" s="43"/>
      <c r="J18" s="40"/>
      <c r="K18" s="43"/>
      <c r="L18" s="13"/>
      <c r="M18" s="13"/>
    </row>
    <row r="19" spans="1:13" ht="12.75" customHeight="1" x14ac:dyDescent="0.2">
      <c r="A19" s="231" t="s">
        <v>156</v>
      </c>
      <c r="B19" s="231"/>
      <c r="C19" s="231"/>
      <c r="D19" s="231"/>
      <c r="E19" s="231"/>
      <c r="F19" s="231"/>
      <c r="G19" s="231"/>
      <c r="H19" s="231"/>
      <c r="I19" s="231"/>
      <c r="J19" s="231"/>
      <c r="K19" s="231"/>
      <c r="L19" s="9"/>
      <c r="M19" s="9"/>
    </row>
    <row r="20" spans="1:13" ht="21.75" customHeight="1" x14ac:dyDescent="0.2">
      <c r="A20" s="230" t="s">
        <v>292</v>
      </c>
      <c r="B20" s="230"/>
      <c r="C20" s="230"/>
      <c r="D20" s="230"/>
      <c r="E20" s="230"/>
      <c r="F20" s="230"/>
      <c r="G20" s="230"/>
      <c r="H20" s="230"/>
      <c r="I20" s="230"/>
      <c r="J20" s="230"/>
      <c r="K20" s="230"/>
      <c r="L20" s="228"/>
      <c r="M20" s="228"/>
    </row>
    <row r="21" spans="1:13" ht="12.75" customHeight="1" x14ac:dyDescent="0.2">
      <c r="A21" s="229" t="s">
        <v>157</v>
      </c>
      <c r="B21" s="229"/>
      <c r="C21" s="229"/>
      <c r="D21" s="229"/>
      <c r="E21" s="229"/>
      <c r="F21" s="229"/>
      <c r="G21" s="229"/>
      <c r="H21" s="229"/>
      <c r="I21" s="229"/>
      <c r="J21" s="229"/>
      <c r="K21" s="229"/>
      <c r="L21" s="4"/>
      <c r="M21" s="11"/>
    </row>
    <row r="22" spans="1:13" x14ac:dyDescent="0.2">
      <c r="A22" s="21" t="s">
        <v>102</v>
      </c>
      <c r="B22" s="21"/>
      <c r="C22" s="45"/>
      <c r="D22" s="21"/>
      <c r="E22" s="45"/>
      <c r="F22" s="90"/>
      <c r="G22" s="91"/>
      <c r="H22" s="90"/>
      <c r="I22" s="91"/>
      <c r="J22" s="90"/>
      <c r="K22" s="91"/>
      <c r="L22" s="9"/>
      <c r="M22" s="9"/>
    </row>
    <row r="23" spans="1:13" ht="26.25" customHeight="1" x14ac:dyDescent="0.2">
      <c r="A23" s="227" t="s">
        <v>225</v>
      </c>
      <c r="B23" s="227"/>
      <c r="C23" s="227"/>
      <c r="D23" s="227"/>
      <c r="E23" s="227"/>
      <c r="F23" s="227"/>
      <c r="G23" s="227"/>
      <c r="H23" s="227"/>
      <c r="I23" s="227"/>
      <c r="J23" s="227"/>
      <c r="K23" s="227"/>
      <c r="L23" s="9"/>
      <c r="M23" s="9"/>
    </row>
    <row r="24" spans="1:13" x14ac:dyDescent="0.2">
      <c r="A24" s="25"/>
      <c r="B24" s="21"/>
      <c r="C24" s="45"/>
      <c r="D24" s="21"/>
      <c r="E24" s="45"/>
      <c r="F24" s="36"/>
      <c r="G24" s="47"/>
      <c r="H24" s="36"/>
      <c r="I24" s="47"/>
      <c r="J24" s="36"/>
      <c r="K24" s="47"/>
      <c r="L24" s="9"/>
      <c r="M24" s="9"/>
    </row>
    <row r="25" spans="1:13" x14ac:dyDescent="0.2">
      <c r="A25" s="48"/>
      <c r="B25" s="4"/>
      <c r="C25" s="11"/>
      <c r="D25" s="4"/>
      <c r="E25" s="11"/>
      <c r="F25" s="4"/>
      <c r="G25" s="11"/>
      <c r="H25" s="4"/>
      <c r="I25" s="11"/>
      <c r="J25" s="4"/>
      <c r="K25" s="11"/>
      <c r="L25" s="3"/>
      <c r="M25" s="3"/>
    </row>
    <row r="26" spans="1:13" ht="41.25" customHeight="1" x14ac:dyDescent="0.2">
      <c r="A26" s="223" t="s">
        <v>204</v>
      </c>
      <c r="B26" s="223"/>
      <c r="C26" s="223"/>
      <c r="D26" s="223"/>
      <c r="E26" s="223"/>
      <c r="F26" s="223"/>
      <c r="G26" s="223"/>
      <c r="H26" s="223"/>
      <c r="I26" s="223"/>
      <c r="J26" s="223"/>
      <c r="K26" s="223"/>
      <c r="L26" s="223"/>
      <c r="M26" s="93"/>
    </row>
    <row r="27" spans="1:13" ht="24" customHeight="1" x14ac:dyDescent="0.2">
      <c r="A27" s="224" t="s">
        <v>198</v>
      </c>
      <c r="B27" s="224"/>
      <c r="C27" s="224"/>
      <c r="D27" s="224"/>
      <c r="E27" s="224"/>
      <c r="F27" s="224"/>
      <c r="G27" s="224"/>
      <c r="H27" s="224"/>
      <c r="I27" s="224"/>
      <c r="J27" s="224"/>
      <c r="K27" s="224"/>
      <c r="L27" s="224"/>
      <c r="M27" s="15"/>
    </row>
    <row r="28" spans="1:13" x14ac:dyDescent="0.2">
      <c r="A28" s="2"/>
      <c r="B28" s="2"/>
      <c r="C28" s="22"/>
      <c r="D28" s="22"/>
      <c r="E28" s="2"/>
      <c r="F28" s="2"/>
      <c r="G28" s="22"/>
      <c r="H28" s="22"/>
      <c r="I28" s="2"/>
      <c r="J28" s="2"/>
      <c r="K28" s="22"/>
    </row>
    <row r="31" spans="1:13" x14ac:dyDescent="0.2">
      <c r="A31" s="12"/>
      <c r="B31" s="39"/>
    </row>
    <row r="32" spans="1:13" x14ac:dyDescent="0.2">
      <c r="A32" s="12"/>
      <c r="B32" s="39"/>
    </row>
    <row r="33" spans="1:2" x14ac:dyDescent="0.2">
      <c r="A33" s="12"/>
      <c r="B33" s="39"/>
    </row>
    <row r="34" spans="1:2" x14ac:dyDescent="0.2">
      <c r="A34" s="12"/>
      <c r="B34" s="39"/>
    </row>
    <row r="35" spans="1:2" x14ac:dyDescent="0.2">
      <c r="A35" s="12"/>
      <c r="B35" s="39"/>
    </row>
    <row r="36" spans="1:2" x14ac:dyDescent="0.2">
      <c r="A36" s="12"/>
      <c r="B36" s="39"/>
    </row>
    <row r="37" spans="1:2" x14ac:dyDescent="0.2">
      <c r="A37" s="12"/>
      <c r="B37" s="39"/>
    </row>
    <row r="38" spans="1:2" x14ac:dyDescent="0.2">
      <c r="A38" s="12"/>
      <c r="B38" s="39"/>
    </row>
    <row r="39" spans="1:2" x14ac:dyDescent="0.2">
      <c r="A39" s="12"/>
      <c r="B39" s="39"/>
    </row>
    <row r="40" spans="1:2" x14ac:dyDescent="0.2">
      <c r="A40" s="12"/>
      <c r="B40" s="39"/>
    </row>
    <row r="41" spans="1:2" x14ac:dyDescent="0.2">
      <c r="A41" s="12"/>
      <c r="B41" s="39"/>
    </row>
    <row r="42" spans="1:2" x14ac:dyDescent="0.2">
      <c r="A42" s="12"/>
      <c r="B42" s="39"/>
    </row>
    <row r="43" spans="1:2" x14ac:dyDescent="0.2">
      <c r="A43" s="12"/>
      <c r="B43" s="39"/>
    </row>
    <row r="44" spans="1:2" x14ac:dyDescent="0.2">
      <c r="A44" s="12"/>
      <c r="B44" s="39"/>
    </row>
    <row r="45" spans="1:2" x14ac:dyDescent="0.2">
      <c r="A45" s="12"/>
      <c r="B45" s="39"/>
    </row>
    <row r="46" spans="1:2" x14ac:dyDescent="0.2">
      <c r="A46" s="14"/>
      <c r="B46" s="14"/>
    </row>
    <row r="55" spans="1:11" x14ac:dyDescent="0.2">
      <c r="A55" s="165" t="s">
        <v>94</v>
      </c>
      <c r="B55" s="40"/>
      <c r="C55" s="43"/>
      <c r="D55" s="40"/>
      <c r="E55" s="43"/>
      <c r="F55" s="40"/>
      <c r="G55" s="43"/>
      <c r="H55" s="40"/>
      <c r="I55" s="43"/>
      <c r="J55" s="40"/>
      <c r="K55" s="43"/>
    </row>
    <row r="56" spans="1:11" x14ac:dyDescent="0.2">
      <c r="A56" s="231" t="s">
        <v>156</v>
      </c>
      <c r="B56" s="231"/>
      <c r="C56" s="231"/>
      <c r="D56" s="231"/>
      <c r="E56" s="231"/>
      <c r="F56" s="231"/>
      <c r="G56" s="231"/>
      <c r="H56" s="231"/>
      <c r="I56" s="231"/>
      <c r="J56" s="231"/>
      <c r="K56" s="231"/>
    </row>
    <row r="57" spans="1:11" ht="24" customHeight="1" x14ac:dyDescent="0.2">
      <c r="A57" s="230" t="s">
        <v>292</v>
      </c>
      <c r="B57" s="230"/>
      <c r="C57" s="230"/>
      <c r="D57" s="230"/>
      <c r="E57" s="230"/>
      <c r="F57" s="230"/>
      <c r="G57" s="230"/>
      <c r="H57" s="230"/>
      <c r="I57" s="230"/>
      <c r="J57" s="230"/>
      <c r="K57" s="230"/>
    </row>
    <row r="58" spans="1:11" x14ac:dyDescent="0.2">
      <c r="A58" s="229" t="s">
        <v>157</v>
      </c>
      <c r="B58" s="229"/>
      <c r="C58" s="229"/>
      <c r="D58" s="229"/>
      <c r="E58" s="229"/>
      <c r="F58" s="229"/>
      <c r="G58" s="229"/>
      <c r="H58" s="229"/>
      <c r="I58" s="229"/>
      <c r="J58" s="229"/>
      <c r="K58" s="229"/>
    </row>
    <row r="59" spans="1:11" ht="15" customHeight="1" x14ac:dyDescent="0.2">
      <c r="A59" s="21" t="s">
        <v>102</v>
      </c>
      <c r="B59" s="21"/>
      <c r="C59" s="45"/>
      <c r="D59" s="21"/>
      <c r="E59" s="45"/>
      <c r="F59" s="90"/>
      <c r="G59" s="91"/>
      <c r="H59" s="90"/>
      <c r="I59" s="91"/>
      <c r="J59" s="90"/>
      <c r="K59" s="91"/>
    </row>
    <row r="60" spans="1:11" ht="21.75" customHeight="1" x14ac:dyDescent="0.2">
      <c r="A60" s="227" t="s">
        <v>103</v>
      </c>
      <c r="B60" s="227"/>
      <c r="C60" s="227"/>
      <c r="D60" s="227"/>
      <c r="E60" s="227"/>
      <c r="F60" s="227"/>
      <c r="G60" s="227"/>
      <c r="H60" s="227"/>
      <c r="I60" s="227"/>
      <c r="J60" s="227"/>
      <c r="K60" s="227"/>
    </row>
  </sheetData>
  <mergeCells count="15">
    <mergeCell ref="A1:L1"/>
    <mergeCell ref="A2:K2"/>
    <mergeCell ref="A3:K3"/>
    <mergeCell ref="A4:K4"/>
    <mergeCell ref="A56:K56"/>
    <mergeCell ref="A19:K19"/>
    <mergeCell ref="A20:K20"/>
    <mergeCell ref="A60:K60"/>
    <mergeCell ref="A26:L26"/>
    <mergeCell ref="L20:M20"/>
    <mergeCell ref="A21:K21"/>
    <mergeCell ref="A27:L27"/>
    <mergeCell ref="A23:K23"/>
    <mergeCell ref="A57:K57"/>
    <mergeCell ref="A58:K58"/>
  </mergeCells>
  <conditionalFormatting sqref="A17:K18">
    <cfRule type="expression" dxfId="123" priority="34">
      <formula>IF($A16="Unknown",1,0)</formula>
    </cfRule>
  </conditionalFormatting>
  <conditionalFormatting sqref="A28:K28">
    <cfRule type="expression" dxfId="122" priority="143">
      <formula>IF($A16="Unknown",1,0)</formula>
    </cfRule>
  </conditionalFormatting>
  <conditionalFormatting sqref="A27:K27">
    <cfRule type="expression" dxfId="121" priority="146">
      <formula>IF($A16="Unknown",1,0)</formula>
    </cfRule>
  </conditionalFormatting>
  <conditionalFormatting sqref="A25:K25">
    <cfRule type="expression" dxfId="120" priority="152">
      <formula>IF($A16="Unknown",1,0)</formula>
    </cfRule>
  </conditionalFormatting>
  <conditionalFormatting sqref="A24:K24">
    <cfRule type="expression" dxfId="119" priority="155">
      <formula>IF($A16="Unknown",1,0)</formula>
    </cfRule>
  </conditionalFormatting>
  <conditionalFormatting sqref="A23">
    <cfRule type="expression" dxfId="118" priority="158">
      <formula>IF($A17="Unknown",1,0)</formula>
    </cfRule>
  </conditionalFormatting>
  <conditionalFormatting sqref="A22:K22">
    <cfRule type="expression" dxfId="117" priority="161">
      <formula>IF($A17="Unknown",1,0)</formula>
    </cfRule>
  </conditionalFormatting>
  <conditionalFormatting sqref="A19:K19">
    <cfRule type="expression" dxfId="116" priority="170">
      <formula>IF($A17="Unknown",1,0)</formula>
    </cfRule>
  </conditionalFormatting>
  <conditionalFormatting sqref="A55:K55">
    <cfRule type="expression" dxfId="115" priority="27">
      <formula>IF($A51="Unknown",1,0)</formula>
    </cfRule>
  </conditionalFormatting>
  <conditionalFormatting sqref="A20:K20">
    <cfRule type="expression" dxfId="114" priority="26">
      <formula>IF(#REF!="Unknown",1,0)</formula>
    </cfRule>
  </conditionalFormatting>
  <conditionalFormatting sqref="A21:K21">
    <cfRule type="expression" dxfId="113" priority="25">
      <formula>IF(#REF!="Unknown",1,0)</formula>
    </cfRule>
  </conditionalFormatting>
  <conditionalFormatting sqref="J16:K16 A16">
    <cfRule type="expression" dxfId="112" priority="10">
      <formula>IF(#REF!="Unknown",1,0)</formula>
    </cfRule>
  </conditionalFormatting>
  <conditionalFormatting sqref="E16">
    <cfRule type="expression" dxfId="111" priority="13">
      <formula>IF(#REF!="Unknown",1,0)</formula>
    </cfRule>
  </conditionalFormatting>
  <conditionalFormatting sqref="I16">
    <cfRule type="expression" dxfId="110" priority="11">
      <formula>IF(#REF!="Unknown",1,0)</formula>
    </cfRule>
  </conditionalFormatting>
  <conditionalFormatting sqref="C16">
    <cfRule type="expression" dxfId="109" priority="14">
      <formula>IF(#REF!="Unknown",1,0)</formula>
    </cfRule>
  </conditionalFormatting>
  <conditionalFormatting sqref="G16">
    <cfRule type="expression" dxfId="108" priority="12">
      <formula>IF(#REF!="Unknown",1,0)</formula>
    </cfRule>
  </conditionalFormatting>
  <conditionalFormatting sqref="H16">
    <cfRule type="expression" dxfId="107" priority="9">
      <formula>IF(#REF!="Unknown",1,0)</formula>
    </cfRule>
  </conditionalFormatting>
  <conditionalFormatting sqref="D16">
    <cfRule type="expression" dxfId="106" priority="7">
      <formula>IF(#REF!="Unknown",1,0)</formula>
    </cfRule>
  </conditionalFormatting>
  <conditionalFormatting sqref="B16">
    <cfRule type="expression" dxfId="105" priority="6">
      <formula>IF(#REF!="Unknown",1,0)</formula>
    </cfRule>
  </conditionalFormatting>
  <conditionalFormatting sqref="F16">
    <cfRule type="expression" dxfId="104" priority="8">
      <formula>IF(#REF!="Unknown",1,0)</formula>
    </cfRule>
  </conditionalFormatting>
  <conditionalFormatting sqref="A60">
    <cfRule type="expression" dxfId="103" priority="3">
      <formula>IF($A51="Unknown",1,0)</formula>
    </cfRule>
  </conditionalFormatting>
  <conditionalFormatting sqref="A59:K59">
    <cfRule type="expression" dxfId="102" priority="4">
      <formula>IF($A51="Unknown",1,0)</formula>
    </cfRule>
  </conditionalFormatting>
  <conditionalFormatting sqref="A56:K56">
    <cfRule type="expression" dxfId="101" priority="5">
      <formula>IF($A51="Unknown",1,0)</formula>
    </cfRule>
  </conditionalFormatting>
  <conditionalFormatting sqref="A57:K57">
    <cfRule type="expression" dxfId="100" priority="2">
      <formula>IF(#REF!="Unknown",1,0)</formula>
    </cfRule>
  </conditionalFormatting>
  <conditionalFormatting sqref="A58:K58">
    <cfRule type="expression" dxfId="99" priority="1">
      <formula>IF(#REF!="Unknown",1,0)</formula>
    </cfRule>
  </conditionalFormatting>
  <pageMargins left="0.7" right="0.7" top="0.75" bottom="0.75" header="0.3" footer="0.3"/>
  <pageSetup paperSize="9" scale="5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N56"/>
  <sheetViews>
    <sheetView showGridLines="0" showRowColHeaders="0" zoomScaleNormal="100" workbookViewId="0">
      <selection activeCell="I14" activeCellId="3" sqref="C14 E14 G14 I14"/>
    </sheetView>
  </sheetViews>
  <sheetFormatPr defaultRowHeight="12.75" x14ac:dyDescent="0.2"/>
  <cols>
    <col min="1" max="1" width="18.42578125" style="1" customWidth="1"/>
    <col min="2" max="2" width="9.42578125" style="1" customWidth="1"/>
    <col min="3" max="3" width="8.85546875" style="1" bestFit="1" customWidth="1"/>
    <col min="4" max="4" width="6.28515625" style="1" bestFit="1" customWidth="1"/>
    <col min="5" max="5" width="9.7109375" style="1" bestFit="1" customWidth="1"/>
    <col min="6" max="6" width="7.42578125" style="1" bestFit="1" customWidth="1"/>
    <col min="7" max="7" width="10.85546875" style="1" bestFit="1" customWidth="1"/>
    <col min="8" max="8" width="8.5703125" style="1" bestFit="1" customWidth="1"/>
    <col min="9" max="9" width="12" style="1" bestFit="1" customWidth="1"/>
    <col min="10" max="10" width="7.7109375" style="1" customWidth="1"/>
    <col min="11" max="11" width="11.140625" style="1" bestFit="1" customWidth="1"/>
    <col min="12" max="16384" width="9.140625" style="1"/>
  </cols>
  <sheetData>
    <row r="1" spans="1:14" ht="37.5" customHeight="1" x14ac:dyDescent="0.2">
      <c r="A1" s="223" t="s">
        <v>193</v>
      </c>
      <c r="B1" s="223"/>
      <c r="C1" s="223"/>
      <c r="D1" s="223"/>
      <c r="E1" s="223"/>
      <c r="F1" s="223"/>
      <c r="G1" s="223"/>
      <c r="H1" s="223"/>
      <c r="I1" s="223"/>
      <c r="J1" s="223"/>
      <c r="K1" s="223"/>
      <c r="L1" s="223"/>
      <c r="M1" s="223"/>
      <c r="N1" s="223"/>
    </row>
    <row r="2" spans="1:14" ht="30.75" customHeight="1" x14ac:dyDescent="0.2">
      <c r="A2" s="222" t="s">
        <v>194</v>
      </c>
      <c r="B2" s="222"/>
      <c r="C2" s="222"/>
      <c r="D2" s="222"/>
      <c r="E2" s="222"/>
      <c r="F2" s="222"/>
      <c r="G2" s="222"/>
      <c r="H2" s="222"/>
      <c r="I2" s="222"/>
      <c r="J2" s="222"/>
      <c r="K2" s="222"/>
      <c r="L2" s="85"/>
      <c r="M2" s="42"/>
      <c r="N2" s="42"/>
    </row>
    <row r="3" spans="1:14" ht="48" customHeight="1" x14ac:dyDescent="0.2">
      <c r="A3" s="222" t="s">
        <v>151</v>
      </c>
      <c r="B3" s="222"/>
      <c r="C3" s="222"/>
      <c r="D3" s="222"/>
      <c r="E3" s="222"/>
      <c r="F3" s="222"/>
      <c r="G3" s="222"/>
      <c r="H3" s="222"/>
      <c r="I3" s="222"/>
      <c r="J3" s="222"/>
      <c r="K3" s="222"/>
      <c r="L3" s="85"/>
      <c r="M3" s="42"/>
      <c r="N3" s="42"/>
    </row>
    <row r="4" spans="1:14" ht="53.25" customHeight="1" x14ac:dyDescent="0.2">
      <c r="A4" s="222" t="s">
        <v>101</v>
      </c>
      <c r="B4" s="222"/>
      <c r="C4" s="222"/>
      <c r="D4" s="222"/>
      <c r="E4" s="222"/>
      <c r="F4" s="222"/>
      <c r="G4" s="222"/>
      <c r="H4" s="222"/>
      <c r="I4" s="222"/>
      <c r="J4" s="222"/>
      <c r="K4" s="222"/>
      <c r="L4" s="85"/>
      <c r="M4" s="42"/>
      <c r="N4" s="42"/>
    </row>
    <row r="5" spans="1:14" x14ac:dyDescent="0.2">
      <c r="A5" s="23" t="s">
        <v>65</v>
      </c>
      <c r="B5" s="23" t="s">
        <v>7</v>
      </c>
      <c r="C5" s="23" t="s">
        <v>8</v>
      </c>
      <c r="D5" s="23" t="s">
        <v>9</v>
      </c>
      <c r="E5" s="23" t="s">
        <v>10</v>
      </c>
      <c r="F5" s="23" t="s">
        <v>11</v>
      </c>
      <c r="G5" s="23" t="s">
        <v>12</v>
      </c>
      <c r="H5" s="23" t="s">
        <v>13</v>
      </c>
      <c r="I5" s="23" t="s">
        <v>14</v>
      </c>
      <c r="J5" s="23" t="s">
        <v>2</v>
      </c>
      <c r="K5" s="23" t="s">
        <v>3</v>
      </c>
    </row>
    <row r="6" spans="1:14" x14ac:dyDescent="0.2">
      <c r="A6" s="64" t="s">
        <v>56</v>
      </c>
      <c r="B6" s="18">
        <v>82</v>
      </c>
      <c r="C6" s="146">
        <v>37.799999999999997</v>
      </c>
      <c r="D6" s="2">
        <v>65</v>
      </c>
      <c r="E6" s="147">
        <v>30</v>
      </c>
      <c r="F6" s="18">
        <v>37</v>
      </c>
      <c r="G6" s="146">
        <v>17.100000000000001</v>
      </c>
      <c r="H6" s="18">
        <v>33</v>
      </c>
      <c r="I6" s="146">
        <v>15.2</v>
      </c>
      <c r="J6" s="159">
        <v>217</v>
      </c>
      <c r="K6" s="160">
        <v>20.9</v>
      </c>
      <c r="N6" s="150"/>
    </row>
    <row r="7" spans="1:14" x14ac:dyDescent="0.2">
      <c r="A7" s="64" t="s">
        <v>49</v>
      </c>
      <c r="B7" s="123">
        <v>55</v>
      </c>
      <c r="C7" s="149">
        <v>53.4</v>
      </c>
      <c r="D7" s="144">
        <v>19</v>
      </c>
      <c r="E7" s="148">
        <v>18.399999999999999</v>
      </c>
      <c r="F7" s="123">
        <v>13</v>
      </c>
      <c r="G7" s="149">
        <v>12.6</v>
      </c>
      <c r="H7" s="123">
        <v>16</v>
      </c>
      <c r="I7" s="149">
        <v>15.5</v>
      </c>
      <c r="J7" s="159">
        <v>103</v>
      </c>
      <c r="K7" s="160">
        <v>9.9</v>
      </c>
      <c r="N7" s="150"/>
    </row>
    <row r="8" spans="1:14" x14ac:dyDescent="0.2">
      <c r="A8" s="64" t="s">
        <v>54</v>
      </c>
      <c r="B8" s="18">
        <v>64</v>
      </c>
      <c r="C8" s="146">
        <v>22.5</v>
      </c>
      <c r="D8" s="2">
        <v>84</v>
      </c>
      <c r="E8" s="147">
        <v>29.6</v>
      </c>
      <c r="F8" s="18">
        <v>81</v>
      </c>
      <c r="G8" s="146">
        <v>28.5</v>
      </c>
      <c r="H8" s="18">
        <v>55</v>
      </c>
      <c r="I8" s="146">
        <v>19.399999999999999</v>
      </c>
      <c r="J8" s="159">
        <v>284</v>
      </c>
      <c r="K8" s="160">
        <v>27.3</v>
      </c>
      <c r="N8" s="150"/>
    </row>
    <row r="9" spans="1:14" x14ac:dyDescent="0.2">
      <c r="A9" s="64" t="s">
        <v>51</v>
      </c>
      <c r="B9" s="123">
        <v>28</v>
      </c>
      <c r="C9" s="149">
        <v>40.6</v>
      </c>
      <c r="D9" s="144">
        <v>12</v>
      </c>
      <c r="E9" s="148">
        <v>17.399999999999999</v>
      </c>
      <c r="F9" s="123">
        <v>16</v>
      </c>
      <c r="G9" s="149">
        <v>23.2</v>
      </c>
      <c r="H9" s="123">
        <v>13</v>
      </c>
      <c r="I9" s="149">
        <v>18.8</v>
      </c>
      <c r="J9" s="159">
        <v>69</v>
      </c>
      <c r="K9" s="160">
        <v>6.6</v>
      </c>
      <c r="N9" s="150"/>
    </row>
    <row r="10" spans="1:14" x14ac:dyDescent="0.2">
      <c r="A10" s="64" t="s">
        <v>52</v>
      </c>
      <c r="B10" s="123">
        <v>17</v>
      </c>
      <c r="C10" s="149">
        <v>30.9</v>
      </c>
      <c r="D10" s="144">
        <v>19</v>
      </c>
      <c r="E10" s="148">
        <v>34.5</v>
      </c>
      <c r="F10" s="123">
        <v>8</v>
      </c>
      <c r="G10" s="149">
        <v>14.5</v>
      </c>
      <c r="H10" s="123">
        <v>11</v>
      </c>
      <c r="I10" s="149">
        <v>20</v>
      </c>
      <c r="J10" s="159">
        <v>55</v>
      </c>
      <c r="K10" s="160">
        <v>5.3</v>
      </c>
      <c r="N10" s="150"/>
    </row>
    <row r="11" spans="1:14" x14ac:dyDescent="0.2">
      <c r="A11" s="64" t="s">
        <v>53</v>
      </c>
      <c r="B11" s="180"/>
      <c r="C11" s="179"/>
      <c r="D11" s="151">
        <v>0</v>
      </c>
      <c r="E11" s="154">
        <v>0</v>
      </c>
      <c r="F11" s="180"/>
      <c r="G11" s="179"/>
      <c r="H11" s="180"/>
      <c r="I11" s="179"/>
      <c r="J11" s="159">
        <v>5</v>
      </c>
      <c r="K11" s="160">
        <v>0.5</v>
      </c>
      <c r="N11" s="150"/>
    </row>
    <row r="12" spans="1:14" x14ac:dyDescent="0.2">
      <c r="A12" s="64" t="s">
        <v>55</v>
      </c>
      <c r="B12" s="18">
        <v>8</v>
      </c>
      <c r="C12" s="146">
        <v>13.3</v>
      </c>
      <c r="D12" s="2">
        <v>12</v>
      </c>
      <c r="E12" s="147">
        <v>20</v>
      </c>
      <c r="F12" s="18">
        <v>17</v>
      </c>
      <c r="G12" s="146">
        <v>28.3</v>
      </c>
      <c r="H12" s="18">
        <v>23</v>
      </c>
      <c r="I12" s="146">
        <v>38.299999999999997</v>
      </c>
      <c r="J12" s="159">
        <v>60</v>
      </c>
      <c r="K12" s="160">
        <v>5.8</v>
      </c>
      <c r="N12" s="150"/>
    </row>
    <row r="13" spans="1:14" x14ac:dyDescent="0.2">
      <c r="A13" s="64" t="s">
        <v>48</v>
      </c>
      <c r="B13" s="123">
        <v>16</v>
      </c>
      <c r="C13" s="149">
        <v>21.9</v>
      </c>
      <c r="D13" s="144">
        <v>14</v>
      </c>
      <c r="E13" s="148">
        <v>19.2</v>
      </c>
      <c r="F13" s="123">
        <v>18</v>
      </c>
      <c r="G13" s="149">
        <v>24.7</v>
      </c>
      <c r="H13" s="123">
        <v>25</v>
      </c>
      <c r="I13" s="149">
        <v>34.200000000000003</v>
      </c>
      <c r="J13" s="159">
        <v>73</v>
      </c>
      <c r="K13" s="160">
        <v>7</v>
      </c>
      <c r="N13" s="150"/>
    </row>
    <row r="14" spans="1:14" x14ac:dyDescent="0.2">
      <c r="A14" s="64" t="s">
        <v>57</v>
      </c>
      <c r="B14" s="18">
        <v>26</v>
      </c>
      <c r="C14" s="146">
        <v>14.9</v>
      </c>
      <c r="D14" s="2">
        <v>51</v>
      </c>
      <c r="E14" s="147">
        <v>29.3</v>
      </c>
      <c r="F14" s="18">
        <v>41</v>
      </c>
      <c r="G14" s="146">
        <v>23.6</v>
      </c>
      <c r="H14" s="18">
        <v>56</v>
      </c>
      <c r="I14" s="146">
        <v>32.200000000000003</v>
      </c>
      <c r="J14" s="159">
        <v>174</v>
      </c>
      <c r="K14" s="160">
        <v>16.7</v>
      </c>
      <c r="N14" s="150"/>
    </row>
    <row r="15" spans="1:14" x14ac:dyDescent="0.2">
      <c r="A15" s="152" t="s">
        <v>58</v>
      </c>
      <c r="B15" s="157">
        <f>SUBTOTAL(109,B6:B14)</f>
        <v>296</v>
      </c>
      <c r="C15" s="157" t="str">
        <f>CONCATENATE("(",FIXED(_tbl27[[#This Row],[&lt;1]]/_tbl27[[#This Row],[Total]]*100,1),")")</f>
        <v>(28.5)</v>
      </c>
      <c r="D15" s="157">
        <f>SUBTOTAL(109,D6:D14)</f>
        <v>276</v>
      </c>
      <c r="E15" s="157" t="str">
        <f>CONCATENATE("(",FIXED(_tbl27[[#This Row],[1-4]]/_tbl27[[#This Row],[Total]]*100,1),")")</f>
        <v>(26.5)</v>
      </c>
      <c r="F15" s="157">
        <f>SUBTOTAL(109,F6:F14)</f>
        <v>231</v>
      </c>
      <c r="G15" s="157" t="str">
        <f>CONCATENATE("(",FIXED(_tbl27[[#This Row],[5-10]]/_tbl27[[#This Row],[Total]]*100,1),")")</f>
        <v>(22.2)</v>
      </c>
      <c r="H15" s="157">
        <f>SUBTOTAL(109,H6:H14)</f>
        <v>232</v>
      </c>
      <c r="I15" s="157" t="str">
        <f>CONCATENATE("(",FIXED(_tbl27[[#This Row],[11-15]]/_tbl27[[#This Row],[Total]]*100,1),")")</f>
        <v>(22.3)</v>
      </c>
      <c r="J15" s="158">
        <f>SUBTOTAL(109,J6:J14)</f>
        <v>1040</v>
      </c>
      <c r="K15" s="153" t="s">
        <v>4</v>
      </c>
    </row>
    <row r="16" spans="1:14" x14ac:dyDescent="0.2">
      <c r="A16" s="2"/>
      <c r="B16" s="2"/>
      <c r="C16" s="22"/>
      <c r="D16" s="22"/>
      <c r="E16" s="2"/>
      <c r="F16" s="2"/>
      <c r="G16" s="22"/>
      <c r="H16" s="22"/>
      <c r="I16" s="2"/>
      <c r="J16" s="2"/>
      <c r="K16" s="22"/>
    </row>
    <row r="17" spans="1:14" ht="15.75" customHeight="1" x14ac:dyDescent="0.2">
      <c r="A17" s="24" t="s">
        <v>94</v>
      </c>
      <c r="B17" s="40"/>
      <c r="C17" s="43"/>
      <c r="D17" s="40"/>
      <c r="E17" s="43"/>
      <c r="F17" s="40"/>
      <c r="G17" s="43"/>
      <c r="H17" s="40"/>
      <c r="I17" s="43"/>
      <c r="J17" s="40"/>
      <c r="K17" s="43"/>
      <c r="L17" s="83"/>
      <c r="M17" s="223"/>
      <c r="N17" s="223"/>
    </row>
    <row r="18" spans="1:14" ht="21.75" customHeight="1" x14ac:dyDescent="0.2">
      <c r="A18" s="232" t="s">
        <v>153</v>
      </c>
      <c r="B18" s="232"/>
      <c r="C18" s="232"/>
      <c r="D18" s="232"/>
      <c r="E18" s="232"/>
      <c r="F18" s="232"/>
      <c r="G18" s="232"/>
      <c r="H18" s="232"/>
      <c r="I18" s="232"/>
      <c r="J18" s="232"/>
      <c r="K18" s="232"/>
      <c r="L18" s="84"/>
      <c r="M18" s="222"/>
      <c r="N18" s="222"/>
    </row>
    <row r="19" spans="1:14" ht="11.25" customHeight="1" x14ac:dyDescent="0.2">
      <c r="A19" s="233" t="s">
        <v>154</v>
      </c>
      <c r="B19" s="233"/>
      <c r="C19" s="233"/>
      <c r="D19" s="233"/>
      <c r="E19" s="233"/>
      <c r="F19" s="233"/>
      <c r="G19" s="233"/>
      <c r="H19" s="233"/>
      <c r="I19" s="233"/>
      <c r="J19" s="233"/>
      <c r="K19" s="233"/>
    </row>
    <row r="20" spans="1:14" x14ac:dyDescent="0.2">
      <c r="A20" s="21" t="s">
        <v>100</v>
      </c>
      <c r="B20" s="44"/>
      <c r="C20" s="45"/>
      <c r="D20" s="44"/>
      <c r="E20" s="45"/>
      <c r="F20" s="44"/>
      <c r="G20" s="45"/>
      <c r="H20" s="44"/>
      <c r="I20" s="45"/>
      <c r="J20" s="44"/>
      <c r="K20" s="45"/>
    </row>
    <row r="21" spans="1:14" ht="21" customHeight="1" x14ac:dyDescent="0.2">
      <c r="A21" s="227" t="s">
        <v>226</v>
      </c>
      <c r="B21" s="227"/>
      <c r="C21" s="227"/>
      <c r="D21" s="227"/>
      <c r="E21" s="227"/>
      <c r="F21" s="227"/>
      <c r="G21" s="227"/>
      <c r="H21" s="227"/>
      <c r="I21" s="227"/>
      <c r="J21" s="227"/>
      <c r="K21" s="227"/>
    </row>
    <row r="22" spans="1:14" x14ac:dyDescent="0.2">
      <c r="A22" s="234" t="s">
        <v>183</v>
      </c>
      <c r="B22" s="234"/>
      <c r="C22" s="234"/>
      <c r="D22" s="234"/>
      <c r="E22" s="234"/>
      <c r="F22" s="234"/>
      <c r="G22" s="234"/>
      <c r="H22" s="234"/>
      <c r="I22" s="234"/>
      <c r="J22" s="234"/>
      <c r="K22" s="234"/>
    </row>
    <row r="23" spans="1:14" x14ac:dyDescent="0.2">
      <c r="A23" s="139"/>
      <c r="B23" s="139"/>
      <c r="C23" s="139"/>
      <c r="D23" s="139"/>
      <c r="E23" s="139"/>
      <c r="F23" s="139"/>
      <c r="G23" s="139"/>
      <c r="H23" s="139"/>
      <c r="I23" s="139"/>
      <c r="J23" s="139"/>
      <c r="K23" s="139"/>
    </row>
    <row r="24" spans="1:14" x14ac:dyDescent="0.2">
      <c r="A24" s="139"/>
      <c r="B24" s="139"/>
      <c r="C24" s="139"/>
      <c r="D24" s="139"/>
      <c r="E24" s="139"/>
      <c r="F24" s="139"/>
      <c r="G24" s="139"/>
      <c r="H24" s="139"/>
      <c r="I24" s="139"/>
      <c r="J24" s="139"/>
      <c r="K24" s="139"/>
    </row>
    <row r="25" spans="1:14" ht="36" customHeight="1" x14ac:dyDescent="0.2">
      <c r="A25" s="223" t="s">
        <v>205</v>
      </c>
      <c r="B25" s="223"/>
      <c r="C25" s="223"/>
      <c r="D25" s="223"/>
      <c r="E25" s="223"/>
      <c r="F25" s="223"/>
      <c r="G25" s="223"/>
      <c r="H25" s="223"/>
      <c r="I25" s="223"/>
      <c r="J25" s="223"/>
      <c r="K25" s="223"/>
    </row>
    <row r="26" spans="1:14" ht="27.75" customHeight="1" x14ac:dyDescent="0.2">
      <c r="A26" s="222" t="s">
        <v>197</v>
      </c>
      <c r="B26" s="222"/>
      <c r="C26" s="222"/>
      <c r="D26" s="222"/>
      <c r="E26" s="222"/>
      <c r="F26" s="222"/>
      <c r="G26" s="222"/>
      <c r="H26" s="222"/>
      <c r="I26" s="222"/>
      <c r="J26" s="222"/>
      <c r="K26" s="222"/>
    </row>
    <row r="28" spans="1:14" x14ac:dyDescent="0.2">
      <c r="A28" s="117"/>
      <c r="B28" s="117"/>
    </row>
    <row r="29" spans="1:14" x14ac:dyDescent="0.2">
      <c r="A29" s="118"/>
      <c r="B29" s="119"/>
    </row>
    <row r="30" spans="1:14" x14ac:dyDescent="0.2">
      <c r="A30" s="118"/>
      <c r="B30" s="119"/>
    </row>
    <row r="31" spans="1:14" x14ac:dyDescent="0.2">
      <c r="A31" s="118"/>
      <c r="B31" s="119"/>
    </row>
    <row r="32" spans="1:14" x14ac:dyDescent="0.2">
      <c r="A32" s="118"/>
      <c r="B32" s="119"/>
    </row>
    <row r="33" spans="1:2" x14ac:dyDescent="0.2">
      <c r="A33" s="118"/>
      <c r="B33" s="119"/>
    </row>
    <row r="34" spans="1:2" x14ac:dyDescent="0.2">
      <c r="A34" s="118"/>
      <c r="B34" s="119"/>
    </row>
    <row r="35" spans="1:2" x14ac:dyDescent="0.2">
      <c r="A35" s="118"/>
      <c r="B35" s="119"/>
    </row>
    <row r="36" spans="1:2" x14ac:dyDescent="0.2">
      <c r="A36" s="118"/>
      <c r="B36" s="119"/>
    </row>
    <row r="37" spans="1:2" x14ac:dyDescent="0.2">
      <c r="A37" s="118"/>
      <c r="B37" s="119"/>
    </row>
    <row r="38" spans="1:2" x14ac:dyDescent="0.2">
      <c r="A38" s="118"/>
      <c r="B38" s="119"/>
    </row>
    <row r="39" spans="1:2" x14ac:dyDescent="0.2">
      <c r="A39" s="118"/>
      <c r="B39" s="119"/>
    </row>
    <row r="40" spans="1:2" x14ac:dyDescent="0.2">
      <c r="A40" s="118"/>
      <c r="B40" s="119"/>
    </row>
    <row r="41" spans="1:2" x14ac:dyDescent="0.2">
      <c r="A41" s="118"/>
      <c r="B41" s="119"/>
    </row>
    <row r="42" spans="1:2" x14ac:dyDescent="0.2">
      <c r="A42" s="118"/>
      <c r="B42" s="119"/>
    </row>
    <row r="43" spans="1:2" x14ac:dyDescent="0.2">
      <c r="A43" s="118"/>
      <c r="B43" s="119"/>
    </row>
    <row r="44" spans="1:2" ht="24" customHeight="1" x14ac:dyDescent="0.2"/>
    <row r="45" spans="1:2" ht="21.75" customHeight="1" x14ac:dyDescent="0.2"/>
    <row r="48" spans="1:2" ht="23.25" customHeight="1" x14ac:dyDescent="0.2"/>
    <row r="49" spans="1:11" ht="23.25" customHeight="1" x14ac:dyDescent="0.2"/>
    <row r="50" spans="1:11" ht="23.25" customHeight="1" x14ac:dyDescent="0.2"/>
    <row r="51" spans="1:11" x14ac:dyDescent="0.2">
      <c r="A51" s="86" t="s">
        <v>94</v>
      </c>
      <c r="B51" s="87"/>
      <c r="C51" s="88"/>
      <c r="D51" s="87"/>
      <c r="E51" s="88"/>
      <c r="F51" s="87"/>
      <c r="G51" s="88"/>
      <c r="H51" s="87"/>
      <c r="I51" s="88"/>
      <c r="J51" s="87"/>
      <c r="K51" s="88"/>
    </row>
    <row r="52" spans="1:11" ht="22.5" customHeight="1" x14ac:dyDescent="0.2">
      <c r="A52" s="232" t="s">
        <v>153</v>
      </c>
      <c r="B52" s="232"/>
      <c r="C52" s="232"/>
      <c r="D52" s="232"/>
      <c r="E52" s="232"/>
      <c r="F52" s="232"/>
      <c r="G52" s="232"/>
      <c r="H52" s="232"/>
      <c r="I52" s="232"/>
      <c r="J52" s="232"/>
      <c r="K52" s="232"/>
    </row>
    <row r="53" spans="1:11" x14ac:dyDescent="0.2">
      <c r="A53" s="233" t="s">
        <v>154</v>
      </c>
      <c r="B53" s="233"/>
      <c r="C53" s="233"/>
      <c r="D53" s="233"/>
      <c r="E53" s="233"/>
      <c r="F53" s="233"/>
      <c r="G53" s="233"/>
      <c r="H53" s="233"/>
      <c r="I53" s="233"/>
      <c r="J53" s="233"/>
      <c r="K53" s="233"/>
    </row>
    <row r="54" spans="1:11" x14ac:dyDescent="0.2">
      <c r="A54" s="21" t="s">
        <v>100</v>
      </c>
      <c r="B54" s="44"/>
      <c r="C54" s="45"/>
      <c r="D54" s="44"/>
      <c r="E54" s="45"/>
      <c r="F54" s="44"/>
      <c r="G54" s="45"/>
      <c r="H54" s="44"/>
      <c r="I54" s="45"/>
      <c r="J54" s="44"/>
      <c r="K54" s="45"/>
    </row>
    <row r="55" spans="1:11" ht="20.25" customHeight="1" x14ac:dyDescent="0.2">
      <c r="A55" s="227" t="s">
        <v>152</v>
      </c>
      <c r="B55" s="227"/>
      <c r="C55" s="227"/>
      <c r="D55" s="227"/>
      <c r="E55" s="227"/>
      <c r="F55" s="227"/>
      <c r="G55" s="227"/>
      <c r="H55" s="227"/>
      <c r="I55" s="227"/>
      <c r="J55" s="227"/>
      <c r="K55" s="227"/>
    </row>
    <row r="56" spans="1:11" x14ac:dyDescent="0.2">
      <c r="A56" s="89"/>
      <c r="B56" s="89"/>
      <c r="C56" s="89"/>
      <c r="D56" s="89"/>
      <c r="E56" s="89"/>
      <c r="F56" s="89"/>
      <c r="G56" s="89"/>
      <c r="H56" s="89"/>
      <c r="I56" s="89"/>
      <c r="J56" s="89"/>
      <c r="K56" s="89"/>
    </row>
  </sheetData>
  <mergeCells count="16">
    <mergeCell ref="A26:K26"/>
    <mergeCell ref="A55:K55"/>
    <mergeCell ref="A1:L1"/>
    <mergeCell ref="M1:N1"/>
    <mergeCell ref="M17:N17"/>
    <mergeCell ref="M18:N18"/>
    <mergeCell ref="A21:K21"/>
    <mergeCell ref="A2:K2"/>
    <mergeCell ref="A3:K3"/>
    <mergeCell ref="A4:K4"/>
    <mergeCell ref="A52:K52"/>
    <mergeCell ref="A53:K53"/>
    <mergeCell ref="A18:K18"/>
    <mergeCell ref="A19:K19"/>
    <mergeCell ref="A25:K25"/>
    <mergeCell ref="A22:K22"/>
  </mergeCells>
  <conditionalFormatting sqref="A16:K17">
    <cfRule type="expression" dxfId="98" priority="5">
      <formula>IF($A15="Unknown",1,0)</formula>
    </cfRule>
  </conditionalFormatting>
  <conditionalFormatting sqref="A21">
    <cfRule type="expression" dxfId="97" priority="98">
      <formula>IF($A15="Unknown",1,0)</formula>
    </cfRule>
  </conditionalFormatting>
  <conditionalFormatting sqref="A20:K20">
    <cfRule type="expression" dxfId="96" priority="101">
      <formula>IF($A16="Unknown",1,0)</formula>
    </cfRule>
  </conditionalFormatting>
  <conditionalFormatting sqref="A19:K19">
    <cfRule type="expression" dxfId="95" priority="104">
      <formula>IF($A16="Unknown",1,0)</formula>
    </cfRule>
  </conditionalFormatting>
  <conditionalFormatting sqref="A18:K18">
    <cfRule type="expression" dxfId="94" priority="107">
      <formula>IF($A16="Unknown",1,0)</formula>
    </cfRule>
  </conditionalFormatting>
  <conditionalFormatting sqref="A52:K52">
    <cfRule type="expression" dxfId="93" priority="3">
      <formula>IF($A51="Unknown",1,0)</formula>
    </cfRule>
  </conditionalFormatting>
  <conditionalFormatting sqref="A53:K53">
    <cfRule type="expression" dxfId="92" priority="2">
      <formula>IF($A48="Unknown",1,0)</formula>
    </cfRule>
  </conditionalFormatting>
  <conditionalFormatting sqref="A15:K15">
    <cfRule type="expression" dxfId="91" priority="181">
      <formula>IF(#REF!="Unknown",1,0)</formula>
    </cfRule>
  </conditionalFormatting>
  <pageMargins left="0.7" right="0.7" top="0.75" bottom="0.75" header="0.3" footer="0.3"/>
  <pageSetup paperSize="9" scale="74"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S91"/>
  <sheetViews>
    <sheetView showGridLines="0" showRowColHeaders="0" topLeftCell="A5" zoomScaleNormal="100" workbookViewId="0">
      <selection activeCell="E39" sqref="E39"/>
    </sheetView>
  </sheetViews>
  <sheetFormatPr defaultRowHeight="12.75" x14ac:dyDescent="0.2"/>
  <cols>
    <col min="1" max="1" width="14.5703125" style="14" customWidth="1"/>
    <col min="2" max="2" width="12.42578125" style="14" customWidth="1"/>
    <col min="3" max="3" width="15.85546875" style="14" customWidth="1"/>
    <col min="4" max="4" width="15.85546875" style="20" customWidth="1"/>
    <col min="5" max="5" width="15.85546875" style="14" customWidth="1"/>
    <col min="6" max="6" width="15.85546875" style="20" customWidth="1"/>
    <col min="7" max="7" width="15.85546875" style="14" customWidth="1"/>
    <col min="8" max="8" width="15.85546875" style="20" customWidth="1"/>
    <col min="9" max="9" width="15.85546875" style="14" customWidth="1"/>
    <col min="10" max="10" width="15.85546875" style="20" customWidth="1"/>
    <col min="11" max="11" width="15.85546875" style="14" customWidth="1"/>
    <col min="12" max="12" width="15.85546875" style="20" customWidth="1"/>
    <col min="13" max="13" width="15.85546875" style="14" customWidth="1"/>
    <col min="14" max="14" width="15.85546875" style="20" customWidth="1"/>
    <col min="15" max="16" width="15.85546875" style="14" customWidth="1"/>
    <col min="17" max="33" width="17" style="14" bestFit="1" customWidth="1"/>
    <col min="34" max="34" width="11.7109375" style="14" bestFit="1" customWidth="1"/>
    <col min="35" max="16384" width="9.140625" style="14"/>
  </cols>
  <sheetData>
    <row r="1" spans="1:17" ht="21.75" customHeight="1" x14ac:dyDescent="0.2">
      <c r="A1" s="223" t="s">
        <v>224</v>
      </c>
      <c r="B1" s="223"/>
      <c r="C1" s="223"/>
      <c r="D1" s="223"/>
      <c r="E1" s="223"/>
      <c r="F1" s="223"/>
      <c r="G1" s="223"/>
      <c r="H1" s="223"/>
      <c r="I1" s="223"/>
      <c r="J1" s="223"/>
      <c r="K1" s="223"/>
      <c r="L1" s="223"/>
      <c r="M1" s="223"/>
      <c r="N1" s="223"/>
      <c r="O1" s="223"/>
    </row>
    <row r="2" spans="1:17" ht="16.5" customHeight="1" x14ac:dyDescent="0.2">
      <c r="A2" s="222" t="s">
        <v>200</v>
      </c>
      <c r="B2" s="222"/>
      <c r="C2" s="222"/>
      <c r="D2" s="222"/>
      <c r="E2" s="222"/>
      <c r="F2" s="222"/>
      <c r="G2" s="222"/>
      <c r="H2" s="222"/>
      <c r="I2" s="222"/>
      <c r="J2" s="222"/>
      <c r="K2" s="222"/>
      <c r="L2" s="222"/>
      <c r="M2" s="222"/>
      <c r="N2" s="222"/>
      <c r="O2" s="222"/>
    </row>
    <row r="3" spans="1:17" ht="42" customHeight="1" x14ac:dyDescent="0.2">
      <c r="A3" s="222" t="s">
        <v>201</v>
      </c>
      <c r="B3" s="222"/>
      <c r="C3" s="222"/>
      <c r="D3" s="222"/>
      <c r="E3" s="222"/>
      <c r="F3" s="222"/>
      <c r="G3" s="222"/>
      <c r="H3" s="222"/>
      <c r="I3" s="85"/>
      <c r="J3" s="120"/>
      <c r="K3" s="85"/>
      <c r="L3" s="120"/>
      <c r="M3" s="85"/>
      <c r="N3" s="222"/>
      <c r="O3" s="222"/>
    </row>
    <row r="4" spans="1:17" ht="42" customHeight="1" x14ac:dyDescent="0.2">
      <c r="A4" s="222" t="s">
        <v>105</v>
      </c>
      <c r="B4" s="222"/>
      <c r="C4" s="222"/>
      <c r="D4" s="222"/>
      <c r="E4" s="222"/>
      <c r="F4" s="222"/>
      <c r="G4" s="222"/>
      <c r="H4" s="222"/>
      <c r="I4" s="85"/>
      <c r="J4" s="120"/>
      <c r="K4" s="85"/>
      <c r="L4" s="120"/>
      <c r="M4" s="85"/>
      <c r="N4" s="222"/>
      <c r="O4" s="222"/>
    </row>
    <row r="5" spans="1:17" ht="45" customHeight="1" x14ac:dyDescent="0.2">
      <c r="A5" s="23" t="s">
        <v>6</v>
      </c>
      <c r="B5" s="23" t="s">
        <v>63</v>
      </c>
      <c r="C5" s="23" t="s">
        <v>66</v>
      </c>
      <c r="D5" s="23" t="s">
        <v>60</v>
      </c>
      <c r="E5" s="23" t="s">
        <v>67</v>
      </c>
      <c r="F5" s="23" t="s">
        <v>64</v>
      </c>
      <c r="G5" s="23" t="s">
        <v>68</v>
      </c>
      <c r="H5" s="23" t="s">
        <v>62</v>
      </c>
      <c r="I5" s="23" t="s">
        <v>69</v>
      </c>
      <c r="J5" s="23" t="s">
        <v>61</v>
      </c>
      <c r="K5" s="23" t="s">
        <v>70</v>
      </c>
      <c r="L5" s="23" t="s">
        <v>0</v>
      </c>
      <c r="M5" s="23" t="s">
        <v>1</v>
      </c>
      <c r="N5" s="23" t="s">
        <v>2</v>
      </c>
      <c r="O5" s="23" t="s">
        <v>3</v>
      </c>
    </row>
    <row r="6" spans="1:17" x14ac:dyDescent="0.2">
      <c r="A6" s="64" t="s">
        <v>15</v>
      </c>
      <c r="B6" s="155"/>
      <c r="C6" s="156"/>
      <c r="D6" s="124">
        <v>384</v>
      </c>
      <c r="E6" s="148">
        <v>76.2</v>
      </c>
      <c r="F6" s="123">
        <v>11</v>
      </c>
      <c r="G6" s="149">
        <v>2.2000000000000002</v>
      </c>
      <c r="H6" s="124">
        <v>40</v>
      </c>
      <c r="I6" s="148">
        <v>7.9</v>
      </c>
      <c r="J6" s="125">
        <v>67</v>
      </c>
      <c r="K6" s="149">
        <v>13.3</v>
      </c>
      <c r="L6" s="143"/>
      <c r="M6" s="163"/>
      <c r="N6" s="169">
        <v>504</v>
      </c>
      <c r="O6" s="170">
        <v>3</v>
      </c>
    </row>
    <row r="7" spans="1:17" x14ac:dyDescent="0.2">
      <c r="A7" s="64" t="s">
        <v>16</v>
      </c>
      <c r="B7" s="155"/>
      <c r="C7" s="156"/>
      <c r="D7" s="124">
        <v>354</v>
      </c>
      <c r="E7" s="148">
        <v>88.5</v>
      </c>
      <c r="F7" s="123">
        <v>6</v>
      </c>
      <c r="G7" s="149">
        <v>1.5</v>
      </c>
      <c r="H7" s="124">
        <v>30</v>
      </c>
      <c r="I7" s="148">
        <v>7.5</v>
      </c>
      <c r="J7" s="125">
        <v>8</v>
      </c>
      <c r="K7" s="149">
        <v>2</v>
      </c>
      <c r="L7" s="143"/>
      <c r="M7" s="163"/>
      <c r="N7" s="169">
        <v>400</v>
      </c>
      <c r="O7" s="170">
        <v>2.4</v>
      </c>
    </row>
    <row r="8" spans="1:17" x14ac:dyDescent="0.2">
      <c r="A8" s="64" t="s">
        <v>17</v>
      </c>
      <c r="B8" s="123">
        <v>0</v>
      </c>
      <c r="C8" s="149">
        <v>0</v>
      </c>
      <c r="D8" s="124">
        <v>467</v>
      </c>
      <c r="E8" s="148">
        <v>76.2</v>
      </c>
      <c r="F8" s="123">
        <v>13</v>
      </c>
      <c r="G8" s="149">
        <v>2.1</v>
      </c>
      <c r="H8" s="124">
        <v>27</v>
      </c>
      <c r="I8" s="148">
        <v>4.4000000000000004</v>
      </c>
      <c r="J8" s="125">
        <v>106</v>
      </c>
      <c r="K8" s="149">
        <v>17.3</v>
      </c>
      <c r="L8" s="124">
        <v>0</v>
      </c>
      <c r="M8" s="148">
        <v>0</v>
      </c>
      <c r="N8" s="169">
        <v>613</v>
      </c>
      <c r="O8" s="170">
        <v>3.6</v>
      </c>
      <c r="Q8" s="122"/>
    </row>
    <row r="9" spans="1:17" x14ac:dyDescent="0.2">
      <c r="A9" s="64" t="s">
        <v>18</v>
      </c>
      <c r="B9" s="123">
        <v>11</v>
      </c>
      <c r="C9" s="149">
        <v>0.6</v>
      </c>
      <c r="D9" s="124">
        <v>1254</v>
      </c>
      <c r="E9" s="148">
        <v>68.2</v>
      </c>
      <c r="F9" s="123">
        <v>413</v>
      </c>
      <c r="G9" s="149">
        <v>22.5</v>
      </c>
      <c r="H9" s="124">
        <v>106</v>
      </c>
      <c r="I9" s="148">
        <v>5.8</v>
      </c>
      <c r="J9" s="125">
        <v>38</v>
      </c>
      <c r="K9" s="149">
        <v>2.1</v>
      </c>
      <c r="L9" s="124">
        <v>17</v>
      </c>
      <c r="M9" s="148">
        <v>0.9</v>
      </c>
      <c r="N9" s="169">
        <v>1839</v>
      </c>
      <c r="O9" s="170">
        <v>10.9</v>
      </c>
      <c r="Q9" s="122"/>
    </row>
    <row r="10" spans="1:17" x14ac:dyDescent="0.2">
      <c r="A10" s="64" t="s">
        <v>19</v>
      </c>
      <c r="B10" s="123">
        <v>12</v>
      </c>
      <c r="C10" s="149">
        <v>2.9</v>
      </c>
      <c r="D10" s="124">
        <v>336</v>
      </c>
      <c r="E10" s="148">
        <v>82.4</v>
      </c>
      <c r="F10" s="123">
        <v>14</v>
      </c>
      <c r="G10" s="149">
        <v>3.4</v>
      </c>
      <c r="H10" s="124">
        <v>31</v>
      </c>
      <c r="I10" s="148">
        <v>7.6</v>
      </c>
      <c r="J10" s="125">
        <v>12</v>
      </c>
      <c r="K10" s="149">
        <v>2.9</v>
      </c>
      <c r="L10" s="124">
        <v>3</v>
      </c>
      <c r="M10" s="148">
        <v>0.7</v>
      </c>
      <c r="N10" s="169">
        <v>408</v>
      </c>
      <c r="O10" s="170">
        <v>2.4</v>
      </c>
    </row>
    <row r="11" spans="1:17" x14ac:dyDescent="0.2">
      <c r="A11" s="64" t="s">
        <v>20</v>
      </c>
      <c r="B11" s="123">
        <v>3</v>
      </c>
      <c r="C11" s="149">
        <v>0.2</v>
      </c>
      <c r="D11" s="124">
        <v>1276</v>
      </c>
      <c r="E11" s="148">
        <v>96.9</v>
      </c>
      <c r="F11" s="123">
        <v>7</v>
      </c>
      <c r="G11" s="149">
        <v>0.5</v>
      </c>
      <c r="H11" s="124">
        <v>5</v>
      </c>
      <c r="I11" s="148">
        <v>0.4</v>
      </c>
      <c r="J11" s="125">
        <v>23</v>
      </c>
      <c r="K11" s="149">
        <v>1.7</v>
      </c>
      <c r="L11" s="124">
        <v>3</v>
      </c>
      <c r="M11" s="148">
        <v>0.2</v>
      </c>
      <c r="N11" s="169">
        <v>1317</v>
      </c>
      <c r="O11" s="170">
        <v>7.8</v>
      </c>
    </row>
    <row r="12" spans="1:17" x14ac:dyDescent="0.2">
      <c r="A12" s="64" t="s">
        <v>21</v>
      </c>
      <c r="B12" s="123">
        <v>5</v>
      </c>
      <c r="C12" s="149">
        <v>1.2</v>
      </c>
      <c r="D12" s="124">
        <v>381</v>
      </c>
      <c r="E12" s="148">
        <v>88.4</v>
      </c>
      <c r="F12" s="123">
        <v>14</v>
      </c>
      <c r="G12" s="149">
        <v>3.2</v>
      </c>
      <c r="H12" s="124">
        <v>14</v>
      </c>
      <c r="I12" s="148">
        <v>3.2</v>
      </c>
      <c r="J12" s="125">
        <v>12</v>
      </c>
      <c r="K12" s="149">
        <v>2.8</v>
      </c>
      <c r="L12" s="124">
        <v>5</v>
      </c>
      <c r="M12" s="148">
        <v>1.2</v>
      </c>
      <c r="N12" s="169">
        <v>431</v>
      </c>
      <c r="O12" s="170">
        <v>2.6</v>
      </c>
    </row>
    <row r="13" spans="1:17" x14ac:dyDescent="0.2">
      <c r="A13" s="64" t="s">
        <v>22</v>
      </c>
      <c r="B13" s="123">
        <v>0</v>
      </c>
      <c r="C13" s="149">
        <v>0</v>
      </c>
      <c r="D13" s="124">
        <v>364</v>
      </c>
      <c r="E13" s="148">
        <v>96</v>
      </c>
      <c r="F13" s="123">
        <v>0</v>
      </c>
      <c r="G13" s="149">
        <v>0</v>
      </c>
      <c r="H13" s="124">
        <v>12</v>
      </c>
      <c r="I13" s="148">
        <v>3.2</v>
      </c>
      <c r="J13" s="125">
        <v>3</v>
      </c>
      <c r="K13" s="149">
        <v>0.8</v>
      </c>
      <c r="L13" s="124">
        <v>0</v>
      </c>
      <c r="M13" s="148">
        <v>0</v>
      </c>
      <c r="N13" s="169">
        <v>379</v>
      </c>
      <c r="O13" s="170">
        <v>2.2000000000000002</v>
      </c>
    </row>
    <row r="14" spans="1:17" x14ac:dyDescent="0.2">
      <c r="A14" s="64" t="s">
        <v>23</v>
      </c>
      <c r="B14" s="123">
        <v>13</v>
      </c>
      <c r="C14" s="149">
        <v>6.6</v>
      </c>
      <c r="D14" s="124">
        <v>105</v>
      </c>
      <c r="E14" s="148">
        <v>53.3</v>
      </c>
      <c r="F14" s="123">
        <v>73</v>
      </c>
      <c r="G14" s="149">
        <v>37.1</v>
      </c>
      <c r="H14" s="124">
        <v>4</v>
      </c>
      <c r="I14" s="148">
        <v>2</v>
      </c>
      <c r="J14" s="142"/>
      <c r="K14" s="156"/>
      <c r="L14" s="143"/>
      <c r="M14" s="163"/>
      <c r="N14" s="169">
        <v>197</v>
      </c>
      <c r="O14" s="170">
        <v>1.2</v>
      </c>
    </row>
    <row r="15" spans="1:17" x14ac:dyDescent="0.2">
      <c r="A15" s="64" t="s">
        <v>24</v>
      </c>
      <c r="B15" s="155"/>
      <c r="C15" s="156"/>
      <c r="D15" s="124">
        <v>542</v>
      </c>
      <c r="E15" s="148">
        <v>94.1</v>
      </c>
      <c r="F15" s="123">
        <v>25</v>
      </c>
      <c r="G15" s="149">
        <v>4.3</v>
      </c>
      <c r="H15" s="124">
        <v>3</v>
      </c>
      <c r="I15" s="148">
        <v>0.5</v>
      </c>
      <c r="J15" s="125">
        <v>5</v>
      </c>
      <c r="K15" s="149">
        <v>0.9</v>
      </c>
      <c r="L15" s="143"/>
      <c r="M15" s="163"/>
      <c r="N15" s="169">
        <v>576</v>
      </c>
      <c r="O15" s="170">
        <v>3.4</v>
      </c>
    </row>
    <row r="16" spans="1:17" x14ac:dyDescent="0.2">
      <c r="A16" s="64" t="s">
        <v>25</v>
      </c>
      <c r="B16" s="123">
        <v>0</v>
      </c>
      <c r="C16" s="149">
        <v>0</v>
      </c>
      <c r="D16" s="124">
        <v>401</v>
      </c>
      <c r="E16" s="148">
        <v>98.8</v>
      </c>
      <c r="F16" s="123">
        <v>0</v>
      </c>
      <c r="G16" s="149">
        <v>0</v>
      </c>
      <c r="H16" s="124">
        <v>3</v>
      </c>
      <c r="I16" s="148">
        <v>0.7</v>
      </c>
      <c r="J16" s="142"/>
      <c r="K16" s="156"/>
      <c r="L16" s="143"/>
      <c r="M16" s="163"/>
      <c r="N16" s="169">
        <v>406</v>
      </c>
      <c r="O16" s="170">
        <v>2.4</v>
      </c>
    </row>
    <row r="17" spans="1:15" x14ac:dyDescent="0.2">
      <c r="A17" s="64" t="s">
        <v>26</v>
      </c>
      <c r="B17" s="123">
        <v>41</v>
      </c>
      <c r="C17" s="149">
        <v>10</v>
      </c>
      <c r="D17" s="124">
        <v>338</v>
      </c>
      <c r="E17" s="148">
        <v>82.2</v>
      </c>
      <c r="F17" s="123">
        <v>4</v>
      </c>
      <c r="G17" s="149">
        <v>1</v>
      </c>
      <c r="H17" s="143"/>
      <c r="I17" s="163"/>
      <c r="J17" s="125">
        <v>23</v>
      </c>
      <c r="K17" s="149">
        <v>5.6</v>
      </c>
      <c r="L17" s="143"/>
      <c r="M17" s="163"/>
      <c r="N17" s="169">
        <v>411</v>
      </c>
      <c r="O17" s="170">
        <v>2.4</v>
      </c>
    </row>
    <row r="18" spans="1:15" x14ac:dyDescent="0.2">
      <c r="A18" s="64" t="s">
        <v>27</v>
      </c>
      <c r="B18" s="155"/>
      <c r="C18" s="156"/>
      <c r="D18" s="124">
        <v>371</v>
      </c>
      <c r="E18" s="148">
        <v>80.8</v>
      </c>
      <c r="F18" s="123">
        <v>3</v>
      </c>
      <c r="G18" s="149">
        <v>0.7</v>
      </c>
      <c r="H18" s="124">
        <v>6</v>
      </c>
      <c r="I18" s="148">
        <v>1.3</v>
      </c>
      <c r="J18" s="125">
        <v>78</v>
      </c>
      <c r="K18" s="149">
        <v>17</v>
      </c>
      <c r="L18" s="143"/>
      <c r="M18" s="163"/>
      <c r="N18" s="169">
        <v>459</v>
      </c>
      <c r="O18" s="170">
        <v>2.7</v>
      </c>
    </row>
    <row r="19" spans="1:15" x14ac:dyDescent="0.2">
      <c r="A19" s="64" t="s">
        <v>28</v>
      </c>
      <c r="B19" s="155"/>
      <c r="C19" s="156"/>
      <c r="D19" s="124">
        <v>421</v>
      </c>
      <c r="E19" s="148">
        <v>90.7</v>
      </c>
      <c r="F19" s="123">
        <v>35</v>
      </c>
      <c r="G19" s="149">
        <v>7.5</v>
      </c>
      <c r="H19" s="143"/>
      <c r="I19" s="163"/>
      <c r="J19" s="125">
        <v>5</v>
      </c>
      <c r="K19" s="149">
        <v>1.1000000000000001</v>
      </c>
      <c r="L19" s="124">
        <v>0</v>
      </c>
      <c r="M19" s="148">
        <v>0</v>
      </c>
      <c r="N19" s="169">
        <v>464</v>
      </c>
      <c r="O19" s="170">
        <v>2.7</v>
      </c>
    </row>
    <row r="20" spans="1:15" x14ac:dyDescent="0.2">
      <c r="A20" s="64" t="s">
        <v>29</v>
      </c>
      <c r="B20" s="155"/>
      <c r="C20" s="156"/>
      <c r="D20" s="124">
        <v>582</v>
      </c>
      <c r="E20" s="148">
        <v>67.7</v>
      </c>
      <c r="F20" s="123">
        <v>234</v>
      </c>
      <c r="G20" s="149">
        <v>27.2</v>
      </c>
      <c r="H20" s="124">
        <v>15</v>
      </c>
      <c r="I20" s="148">
        <v>1.7</v>
      </c>
      <c r="J20" s="125">
        <v>22</v>
      </c>
      <c r="K20" s="149">
        <v>2.6</v>
      </c>
      <c r="L20" s="143"/>
      <c r="M20" s="163"/>
      <c r="N20" s="169">
        <v>860</v>
      </c>
      <c r="O20" s="170">
        <v>5.0999999999999996</v>
      </c>
    </row>
    <row r="21" spans="1:15" x14ac:dyDescent="0.2">
      <c r="A21" s="64" t="s">
        <v>30</v>
      </c>
      <c r="B21" s="123">
        <v>0</v>
      </c>
      <c r="C21" s="149">
        <v>0</v>
      </c>
      <c r="D21" s="124">
        <v>522</v>
      </c>
      <c r="E21" s="148">
        <v>97.6</v>
      </c>
      <c r="F21" s="123">
        <v>0</v>
      </c>
      <c r="G21" s="149">
        <v>0</v>
      </c>
      <c r="H21" s="143"/>
      <c r="I21" s="163"/>
      <c r="J21" s="125">
        <v>11</v>
      </c>
      <c r="K21" s="149">
        <v>2.1</v>
      </c>
      <c r="L21" s="143"/>
      <c r="M21" s="163"/>
      <c r="N21" s="169">
        <v>535</v>
      </c>
      <c r="O21" s="170">
        <v>3.2</v>
      </c>
    </row>
    <row r="22" spans="1:15" x14ac:dyDescent="0.2">
      <c r="A22" s="64" t="s">
        <v>31</v>
      </c>
      <c r="B22" s="123">
        <v>0</v>
      </c>
      <c r="C22" s="149">
        <v>0</v>
      </c>
      <c r="D22" s="124">
        <v>765</v>
      </c>
      <c r="E22" s="148">
        <v>81.5</v>
      </c>
      <c r="F22" s="123">
        <v>104</v>
      </c>
      <c r="G22" s="149">
        <v>11.1</v>
      </c>
      <c r="H22" s="124">
        <v>4</v>
      </c>
      <c r="I22" s="148">
        <v>0.4</v>
      </c>
      <c r="J22" s="125">
        <v>66</v>
      </c>
      <c r="K22" s="149">
        <v>7</v>
      </c>
      <c r="L22" s="124">
        <v>0</v>
      </c>
      <c r="M22" s="148">
        <v>0</v>
      </c>
      <c r="N22" s="169">
        <v>939</v>
      </c>
      <c r="O22" s="170">
        <v>5.6</v>
      </c>
    </row>
    <row r="23" spans="1:15" x14ac:dyDescent="0.2">
      <c r="A23" s="64" t="s">
        <v>32</v>
      </c>
      <c r="B23" s="123">
        <v>0</v>
      </c>
      <c r="C23" s="149">
        <v>0</v>
      </c>
      <c r="D23" s="124">
        <v>31</v>
      </c>
      <c r="E23" s="148">
        <v>88.6</v>
      </c>
      <c r="F23" s="123">
        <v>0</v>
      </c>
      <c r="G23" s="149">
        <v>0</v>
      </c>
      <c r="H23" s="124">
        <v>0</v>
      </c>
      <c r="I23" s="148">
        <v>0</v>
      </c>
      <c r="J23" s="125">
        <v>4</v>
      </c>
      <c r="K23" s="149">
        <v>11.4</v>
      </c>
      <c r="L23" s="124">
        <v>0</v>
      </c>
      <c r="M23" s="148">
        <v>0</v>
      </c>
      <c r="N23" s="169">
        <v>35</v>
      </c>
      <c r="O23" s="170">
        <v>0.2</v>
      </c>
    </row>
    <row r="24" spans="1:15" x14ac:dyDescent="0.2">
      <c r="A24" s="64" t="s">
        <v>33</v>
      </c>
      <c r="B24" s="123">
        <v>4</v>
      </c>
      <c r="C24" s="149">
        <v>0.7</v>
      </c>
      <c r="D24" s="124">
        <v>511</v>
      </c>
      <c r="E24" s="148">
        <v>92.1</v>
      </c>
      <c r="F24" s="123">
        <v>5</v>
      </c>
      <c r="G24" s="149">
        <v>0.9</v>
      </c>
      <c r="H24" s="143"/>
      <c r="I24" s="163"/>
      <c r="J24" s="125">
        <v>34</v>
      </c>
      <c r="K24" s="149">
        <v>6.1</v>
      </c>
      <c r="L24" s="143"/>
      <c r="M24" s="163"/>
      <c r="N24" s="169">
        <v>555</v>
      </c>
      <c r="O24" s="170">
        <v>3.3</v>
      </c>
    </row>
    <row r="25" spans="1:15" x14ac:dyDescent="0.2">
      <c r="A25" s="64" t="s">
        <v>34</v>
      </c>
      <c r="B25" s="123">
        <v>0</v>
      </c>
      <c r="C25" s="149">
        <v>0</v>
      </c>
      <c r="D25" s="124">
        <v>574</v>
      </c>
      <c r="E25" s="148">
        <v>97</v>
      </c>
      <c r="F25" s="155"/>
      <c r="G25" s="156"/>
      <c r="H25" s="124">
        <v>10</v>
      </c>
      <c r="I25" s="148">
        <v>1.7</v>
      </c>
      <c r="J25" s="125">
        <v>6</v>
      </c>
      <c r="K25" s="149">
        <v>1</v>
      </c>
      <c r="L25" s="143"/>
      <c r="M25" s="163"/>
      <c r="N25" s="169">
        <v>592</v>
      </c>
      <c r="O25" s="170">
        <v>3.5</v>
      </c>
    </row>
    <row r="26" spans="1:15" x14ac:dyDescent="0.2">
      <c r="A26" s="64" t="s">
        <v>35</v>
      </c>
      <c r="B26" s="123">
        <v>0</v>
      </c>
      <c r="C26" s="149">
        <v>0</v>
      </c>
      <c r="D26" s="124">
        <v>629</v>
      </c>
      <c r="E26" s="148">
        <v>68.400000000000006</v>
      </c>
      <c r="F26" s="123">
        <v>204</v>
      </c>
      <c r="G26" s="149">
        <v>22.2</v>
      </c>
      <c r="H26" s="124">
        <v>79</v>
      </c>
      <c r="I26" s="148">
        <v>8.6</v>
      </c>
      <c r="J26" s="125">
        <v>8</v>
      </c>
      <c r="K26" s="149">
        <v>0.9</v>
      </c>
      <c r="L26" s="124">
        <v>0</v>
      </c>
      <c r="M26" s="148">
        <v>0</v>
      </c>
      <c r="N26" s="169">
        <v>920</v>
      </c>
      <c r="O26" s="170">
        <v>5.4</v>
      </c>
    </row>
    <row r="27" spans="1:15" x14ac:dyDescent="0.2">
      <c r="A27" s="64" t="s">
        <v>36</v>
      </c>
      <c r="B27" s="155"/>
      <c r="C27" s="156"/>
      <c r="D27" s="124">
        <v>558</v>
      </c>
      <c r="E27" s="148">
        <v>85.3</v>
      </c>
      <c r="F27" s="123">
        <v>82</v>
      </c>
      <c r="G27" s="149">
        <v>12.5</v>
      </c>
      <c r="H27" s="124">
        <v>7</v>
      </c>
      <c r="I27" s="148">
        <v>1.1000000000000001</v>
      </c>
      <c r="J27" s="125">
        <v>6</v>
      </c>
      <c r="K27" s="149">
        <v>0.9</v>
      </c>
      <c r="L27" s="143"/>
      <c r="M27" s="163"/>
      <c r="N27" s="169">
        <v>654</v>
      </c>
      <c r="O27" s="170">
        <v>3.9</v>
      </c>
    </row>
    <row r="28" spans="1:15" x14ac:dyDescent="0.2">
      <c r="A28" s="64" t="s">
        <v>37</v>
      </c>
      <c r="B28" s="123">
        <v>20</v>
      </c>
      <c r="C28" s="149">
        <v>5.0999999999999996</v>
      </c>
      <c r="D28" s="124">
        <v>303</v>
      </c>
      <c r="E28" s="148">
        <v>77.5</v>
      </c>
      <c r="F28" s="123">
        <v>51</v>
      </c>
      <c r="G28" s="149">
        <v>13</v>
      </c>
      <c r="H28" s="124">
        <v>3</v>
      </c>
      <c r="I28" s="148">
        <v>0.8</v>
      </c>
      <c r="J28" s="125">
        <v>6</v>
      </c>
      <c r="K28" s="149">
        <v>1.5</v>
      </c>
      <c r="L28" s="124">
        <v>8</v>
      </c>
      <c r="M28" s="148">
        <v>2</v>
      </c>
      <c r="N28" s="169">
        <v>391</v>
      </c>
      <c r="O28" s="170">
        <v>2.2999999999999998</v>
      </c>
    </row>
    <row r="29" spans="1:15" x14ac:dyDescent="0.2">
      <c r="A29" s="64" t="s">
        <v>38</v>
      </c>
      <c r="B29" s="123">
        <v>5</v>
      </c>
      <c r="C29" s="149">
        <v>2.5</v>
      </c>
      <c r="D29" s="124">
        <v>185</v>
      </c>
      <c r="E29" s="148">
        <v>93</v>
      </c>
      <c r="F29" s="123">
        <v>0</v>
      </c>
      <c r="G29" s="149">
        <v>0</v>
      </c>
      <c r="H29" s="124">
        <v>3</v>
      </c>
      <c r="I29" s="148">
        <v>1.5</v>
      </c>
      <c r="J29" s="125">
        <v>3</v>
      </c>
      <c r="K29" s="149">
        <v>1.5</v>
      </c>
      <c r="L29" s="124">
        <v>3</v>
      </c>
      <c r="M29" s="148">
        <v>1.5</v>
      </c>
      <c r="N29" s="169">
        <v>199</v>
      </c>
      <c r="O29" s="170">
        <v>1.2</v>
      </c>
    </row>
    <row r="30" spans="1:15" x14ac:dyDescent="0.2">
      <c r="A30" s="64" t="s">
        <v>39</v>
      </c>
      <c r="B30" s="155"/>
      <c r="C30" s="156"/>
      <c r="D30" s="124">
        <v>327</v>
      </c>
      <c r="E30" s="148">
        <v>86.5</v>
      </c>
      <c r="F30" s="123">
        <v>39</v>
      </c>
      <c r="G30" s="149">
        <v>10.3</v>
      </c>
      <c r="H30" s="143"/>
      <c r="I30" s="163"/>
      <c r="J30" s="125">
        <v>8</v>
      </c>
      <c r="K30" s="149">
        <v>2.1</v>
      </c>
      <c r="L30" s="124">
        <v>0</v>
      </c>
      <c r="M30" s="148">
        <v>0</v>
      </c>
      <c r="N30" s="169">
        <v>378</v>
      </c>
      <c r="O30" s="170">
        <v>2.2000000000000002</v>
      </c>
    </row>
    <row r="31" spans="1:15" x14ac:dyDescent="0.2">
      <c r="A31" s="64" t="s">
        <v>40</v>
      </c>
      <c r="B31" s="123">
        <v>0</v>
      </c>
      <c r="C31" s="149">
        <v>0</v>
      </c>
      <c r="D31" s="124">
        <v>272</v>
      </c>
      <c r="E31" s="148">
        <v>86.6</v>
      </c>
      <c r="F31" s="123">
        <v>4</v>
      </c>
      <c r="G31" s="149">
        <v>1.3</v>
      </c>
      <c r="H31" s="143"/>
      <c r="I31" s="163"/>
      <c r="J31" s="125">
        <v>36</v>
      </c>
      <c r="K31" s="149">
        <v>11.5</v>
      </c>
      <c r="L31" s="143"/>
      <c r="M31" s="163"/>
      <c r="N31" s="169">
        <v>314</v>
      </c>
      <c r="O31" s="170">
        <v>1.9</v>
      </c>
    </row>
    <row r="32" spans="1:15" x14ac:dyDescent="0.2">
      <c r="A32" s="64" t="s">
        <v>41</v>
      </c>
      <c r="B32" s="123">
        <v>3</v>
      </c>
      <c r="C32" s="149">
        <v>0.9</v>
      </c>
      <c r="D32" s="124">
        <v>342</v>
      </c>
      <c r="E32" s="148">
        <v>98.6</v>
      </c>
      <c r="F32" s="155"/>
      <c r="G32" s="156"/>
      <c r="H32" s="143"/>
      <c r="I32" s="163"/>
      <c r="J32" s="125">
        <v>0</v>
      </c>
      <c r="K32" s="149">
        <v>0</v>
      </c>
      <c r="L32" s="143"/>
      <c r="M32" s="163"/>
      <c r="N32" s="169">
        <v>347</v>
      </c>
      <c r="O32" s="170">
        <v>2.1</v>
      </c>
    </row>
    <row r="33" spans="1:16" x14ac:dyDescent="0.2">
      <c r="A33" s="64" t="s">
        <v>42</v>
      </c>
      <c r="B33" s="155"/>
      <c r="C33" s="156"/>
      <c r="D33" s="124">
        <v>419</v>
      </c>
      <c r="E33" s="148">
        <v>90.9</v>
      </c>
      <c r="F33" s="123">
        <v>3</v>
      </c>
      <c r="G33" s="149">
        <v>0.7</v>
      </c>
      <c r="H33" s="124">
        <v>10</v>
      </c>
      <c r="I33" s="148">
        <v>2.2000000000000002</v>
      </c>
      <c r="J33" s="125">
        <v>27</v>
      </c>
      <c r="K33" s="149">
        <v>5.9</v>
      </c>
      <c r="L33" s="143"/>
      <c r="M33" s="163"/>
      <c r="N33" s="169">
        <v>461</v>
      </c>
      <c r="O33" s="170">
        <v>2.7</v>
      </c>
    </row>
    <row r="34" spans="1:16" x14ac:dyDescent="0.2">
      <c r="A34" s="64" t="s">
        <v>43</v>
      </c>
      <c r="B34" s="123">
        <v>19</v>
      </c>
      <c r="C34" s="149">
        <v>3</v>
      </c>
      <c r="D34" s="124">
        <v>101</v>
      </c>
      <c r="E34" s="148">
        <v>15.7</v>
      </c>
      <c r="F34" s="123">
        <v>309</v>
      </c>
      <c r="G34" s="149">
        <v>48.1</v>
      </c>
      <c r="H34" s="124">
        <v>51</v>
      </c>
      <c r="I34" s="148">
        <v>7.9</v>
      </c>
      <c r="J34" s="125">
        <v>147</v>
      </c>
      <c r="K34" s="149">
        <v>22.9</v>
      </c>
      <c r="L34" s="124">
        <v>16</v>
      </c>
      <c r="M34" s="148">
        <v>2.5</v>
      </c>
      <c r="N34" s="169">
        <v>643</v>
      </c>
      <c r="O34" s="170">
        <v>3.8</v>
      </c>
    </row>
    <row r="35" spans="1:16" x14ac:dyDescent="0.2">
      <c r="A35" s="64" t="s">
        <v>44</v>
      </c>
      <c r="B35" s="155"/>
      <c r="C35" s="156"/>
      <c r="D35" s="124">
        <v>205</v>
      </c>
      <c r="E35" s="148">
        <v>34.700000000000003</v>
      </c>
      <c r="F35" s="123">
        <v>131</v>
      </c>
      <c r="G35" s="149">
        <v>22.2</v>
      </c>
      <c r="H35" s="124">
        <v>5</v>
      </c>
      <c r="I35" s="148">
        <v>0.8</v>
      </c>
      <c r="J35" s="125">
        <v>249</v>
      </c>
      <c r="K35" s="149">
        <v>42.1</v>
      </c>
      <c r="L35" s="143"/>
      <c r="M35" s="163"/>
      <c r="N35" s="169">
        <v>591</v>
      </c>
      <c r="O35" s="170">
        <v>3.5</v>
      </c>
    </row>
    <row r="36" spans="1:16" x14ac:dyDescent="0.2">
      <c r="A36" s="64" t="s">
        <v>45</v>
      </c>
      <c r="B36" s="123">
        <v>0</v>
      </c>
      <c r="C36" s="149">
        <v>0</v>
      </c>
      <c r="D36" s="143"/>
      <c r="E36" s="163"/>
      <c r="F36" s="155"/>
      <c r="G36" s="156"/>
      <c r="H36" s="124">
        <v>15</v>
      </c>
      <c r="I36" s="148">
        <v>41.7</v>
      </c>
      <c r="J36" s="125">
        <v>17</v>
      </c>
      <c r="K36" s="149">
        <v>47.2</v>
      </c>
      <c r="L36" s="143"/>
      <c r="M36" s="163"/>
      <c r="N36" s="169">
        <v>36</v>
      </c>
      <c r="O36" s="170">
        <v>0.2</v>
      </c>
    </row>
    <row r="37" spans="1:16" x14ac:dyDescent="0.2">
      <c r="A37" s="64" t="s">
        <v>46</v>
      </c>
      <c r="B37" s="123">
        <v>0</v>
      </c>
      <c r="C37" s="149">
        <v>0</v>
      </c>
      <c r="D37" s="124">
        <v>13</v>
      </c>
      <c r="E37" s="148">
        <v>31.7</v>
      </c>
      <c r="F37" s="155"/>
      <c r="G37" s="156"/>
      <c r="H37" s="124">
        <v>21</v>
      </c>
      <c r="I37" s="148">
        <v>51.2</v>
      </c>
      <c r="J37" s="125">
        <v>6</v>
      </c>
      <c r="K37" s="149">
        <v>14.6</v>
      </c>
      <c r="L37" s="143"/>
      <c r="M37" s="163"/>
      <c r="N37" s="169">
        <v>41</v>
      </c>
      <c r="O37" s="170">
        <v>0.2</v>
      </c>
    </row>
    <row r="38" spans="1:16" x14ac:dyDescent="0.2">
      <c r="A38" s="64" t="s">
        <v>2</v>
      </c>
      <c r="B38" s="18">
        <f>SUBTOTAL(109,B6:B37)</f>
        <v>136</v>
      </c>
      <c r="C38" s="129" t="str">
        <f>CONCATENATE("(",FIXED(_tbl282[[#This Row],[PICU]]/_tbl282[[#This Row],[Total]]*100,1),")")</f>
        <v>(0.8)</v>
      </c>
      <c r="D38" s="70">
        <f>SUBTOTAL(109,D6:D37)</f>
        <v>13333</v>
      </c>
      <c r="E38" s="129" t="str">
        <f>CONCATENATE("(",FIXED(_tbl282[[#This Row],[Centralised transport service (PIC)]]/_tbl282[[#This Row],[Total]]*100,1),")")</f>
        <v>(78.9)</v>
      </c>
      <c r="F38" s="70">
        <f>SUBTOTAL(109,F6:F37)</f>
        <v>1784</v>
      </c>
      <c r="G38" s="129" t="str">
        <f>CONCATENATE("(",FIXED(_tbl282[[#This Row],[Transport team from neonates]]/_tbl282[[#This Row],[Total]]*100,1),")")</f>
        <v>(10.6)</v>
      </c>
      <c r="H38" s="18">
        <f>SUBTOTAL(109,H6:H37)</f>
        <v>504</v>
      </c>
      <c r="I38" s="129" t="str">
        <f>CONCATENATE("(",FIXED(_tbl282[[#This Row],[Other specialist team]]/_tbl282[[#This Row],[Total]]*100,1),")")</f>
        <v>(3.0)</v>
      </c>
      <c r="J38" s="18">
        <f>SUBTOTAL(109,J6:J37)</f>
        <v>1036</v>
      </c>
      <c r="K38" s="129" t="str">
        <f>CONCATENATE("(",FIXED(_tbl282[[#This Row],[Non-specialist team]]/_tbl282[[#This Row],[Total]]*100,1),")")</f>
        <v>(6.1)</v>
      </c>
      <c r="L38" s="155">
        <f>SUBTOTAL(109,L6:L37)</f>
        <v>55</v>
      </c>
      <c r="M38" s="161" t="str">
        <f>CONCATENATE("(",FIXED(_tbl282[[#This Row],[Unknown]]/_tbl282[[#This Row],[Total]]*100,1),")")</f>
        <v>(0.3)</v>
      </c>
      <c r="N38" s="70">
        <f>SUBTOTAL(109,N6:N37)</f>
        <v>16895</v>
      </c>
      <c r="O38" s="19"/>
    </row>
    <row r="39" spans="1:16" x14ac:dyDescent="0.2">
      <c r="A39" s="2"/>
      <c r="B39" s="2"/>
      <c r="C39" s="22"/>
      <c r="D39" s="126"/>
      <c r="E39" s="2"/>
      <c r="F39" s="130"/>
      <c r="G39" s="22"/>
      <c r="H39" s="126"/>
      <c r="I39" s="2"/>
      <c r="J39" s="130"/>
      <c r="K39" s="22"/>
      <c r="L39" s="126"/>
      <c r="M39" s="2"/>
      <c r="N39" s="130"/>
      <c r="O39" s="22"/>
      <c r="P39" s="22"/>
    </row>
    <row r="40" spans="1:16" x14ac:dyDescent="0.2">
      <c r="A40" s="24" t="s">
        <v>94</v>
      </c>
      <c r="B40" s="40"/>
      <c r="C40" s="43"/>
      <c r="D40" s="127"/>
      <c r="E40" s="43"/>
      <c r="F40" s="127"/>
      <c r="G40" s="43"/>
      <c r="H40" s="127"/>
      <c r="I40" s="43"/>
      <c r="J40" s="127"/>
      <c r="K40" s="43"/>
      <c r="L40" s="131"/>
      <c r="M40" s="50"/>
      <c r="N40" s="131"/>
      <c r="O40" s="50"/>
      <c r="P40" s="22"/>
    </row>
    <row r="41" spans="1:16" x14ac:dyDescent="0.2">
      <c r="A41" s="225" t="s">
        <v>155</v>
      </c>
      <c r="B41" s="225"/>
      <c r="C41" s="225"/>
      <c r="D41" s="225"/>
      <c r="E41" s="225"/>
      <c r="F41" s="225"/>
      <c r="G41" s="225"/>
      <c r="H41" s="225"/>
      <c r="I41" s="225"/>
      <c r="J41" s="225"/>
      <c r="K41" s="225"/>
      <c r="L41" s="131"/>
      <c r="M41" s="50"/>
      <c r="N41" s="131"/>
      <c r="O41" s="50"/>
      <c r="P41" s="94"/>
    </row>
    <row r="42" spans="1:16" x14ac:dyDescent="0.2">
      <c r="A42" s="21" t="s">
        <v>149</v>
      </c>
      <c r="B42" s="21"/>
      <c r="C42" s="45"/>
      <c r="D42" s="25"/>
      <c r="E42" s="45"/>
      <c r="F42" s="61"/>
      <c r="G42" s="47"/>
      <c r="H42" s="61"/>
      <c r="I42" s="47"/>
      <c r="J42" s="61"/>
      <c r="K42" s="47"/>
      <c r="L42" s="132"/>
      <c r="M42" s="46"/>
      <c r="N42" s="132"/>
      <c r="O42" s="46"/>
      <c r="P42" s="22"/>
    </row>
    <row r="43" spans="1:16" x14ac:dyDescent="0.2">
      <c r="A43" s="21" t="s">
        <v>182</v>
      </c>
      <c r="B43" s="21"/>
      <c r="C43" s="45"/>
      <c r="D43" s="25"/>
      <c r="E43" s="45"/>
      <c r="F43" s="61"/>
      <c r="G43" s="47"/>
      <c r="H43" s="61"/>
      <c r="I43" s="47"/>
      <c r="J43" s="61"/>
      <c r="K43" s="47"/>
      <c r="L43" s="132"/>
      <c r="M43" s="46"/>
      <c r="N43" s="132"/>
      <c r="O43" s="46"/>
      <c r="P43" s="22"/>
    </row>
    <row r="44" spans="1:16" x14ac:dyDescent="0.2">
      <c r="A44" s="21"/>
      <c r="B44" s="21"/>
      <c r="C44" s="45"/>
      <c r="D44" s="25"/>
      <c r="E44" s="45"/>
      <c r="F44" s="61"/>
      <c r="G44" s="47"/>
      <c r="H44" s="61"/>
      <c r="I44" s="47"/>
      <c r="J44" s="61"/>
      <c r="K44" s="47"/>
      <c r="L44" s="132"/>
      <c r="M44" s="46"/>
      <c r="N44" s="132"/>
      <c r="O44" s="46"/>
      <c r="P44" s="22"/>
    </row>
    <row r="45" spans="1:16" ht="18" x14ac:dyDescent="0.2">
      <c r="A45" s="223" t="s">
        <v>202</v>
      </c>
      <c r="B45" s="223"/>
      <c r="C45" s="223"/>
      <c r="D45" s="223"/>
      <c r="E45" s="223"/>
      <c r="F45" s="223"/>
      <c r="G45" s="223"/>
      <c r="H45" s="223"/>
      <c r="I45" s="223"/>
      <c r="J45" s="223"/>
      <c r="K45" s="223"/>
      <c r="L45" s="223"/>
      <c r="M45" s="223"/>
      <c r="N45" s="223"/>
      <c r="O45" s="223"/>
      <c r="P45" s="22"/>
    </row>
    <row r="46" spans="1:16" x14ac:dyDescent="0.2">
      <c r="A46" s="222" t="s">
        <v>203</v>
      </c>
      <c r="B46" s="222"/>
      <c r="C46" s="222"/>
      <c r="D46" s="222"/>
      <c r="E46" s="222"/>
      <c r="F46" s="222"/>
      <c r="G46" s="222"/>
      <c r="H46" s="222"/>
      <c r="I46" s="222"/>
      <c r="J46" s="222"/>
      <c r="K46" s="222"/>
      <c r="L46" s="222"/>
      <c r="M46" s="222"/>
      <c r="N46" s="222"/>
      <c r="O46" s="222"/>
      <c r="P46" s="22"/>
    </row>
    <row r="47" spans="1:16" x14ac:dyDescent="0.2">
      <c r="A47" s="2"/>
      <c r="B47" s="2"/>
      <c r="C47" s="22"/>
      <c r="D47" s="126"/>
      <c r="E47" s="2"/>
      <c r="F47" s="130"/>
      <c r="G47" s="22"/>
      <c r="H47" s="126"/>
      <c r="I47" s="2"/>
      <c r="J47" s="130"/>
      <c r="K47" s="22"/>
      <c r="L47" s="126"/>
      <c r="M47" s="2"/>
      <c r="N47" s="130"/>
      <c r="O47" s="22"/>
      <c r="P47" s="22"/>
    </row>
    <row r="48" spans="1:16" x14ac:dyDescent="0.2">
      <c r="A48"/>
      <c r="B48"/>
      <c r="C48"/>
      <c r="D48"/>
      <c r="E48"/>
      <c r="F48"/>
      <c r="G48"/>
      <c r="H48"/>
      <c r="I48" s="2"/>
      <c r="J48" s="130"/>
      <c r="K48" s="22"/>
      <c r="L48" s="126"/>
      <c r="M48" s="2"/>
      <c r="N48" s="130"/>
      <c r="O48" s="22"/>
      <c r="P48" s="22"/>
    </row>
    <row r="49" spans="1:16" x14ac:dyDescent="0.2">
      <c r="A49" s="137"/>
      <c r="B49" s="138"/>
      <c r="C49" s="138"/>
      <c r="D49" s="138"/>
      <c r="E49" s="138"/>
      <c r="F49" s="138"/>
      <c r="G49" s="138"/>
      <c r="H49"/>
      <c r="I49" s="2"/>
      <c r="J49" s="130"/>
      <c r="K49" s="22"/>
      <c r="L49" s="126"/>
      <c r="M49" s="2"/>
      <c r="N49" s="130"/>
      <c r="O49" s="22"/>
      <c r="P49" s="22"/>
    </row>
    <row r="50" spans="1:16" x14ac:dyDescent="0.2">
      <c r="A50" s="137"/>
      <c r="B50" s="138"/>
      <c r="C50" s="138"/>
      <c r="D50" s="138"/>
      <c r="E50" s="138"/>
      <c r="F50" s="138"/>
      <c r="G50" s="138"/>
      <c r="H50"/>
    </row>
    <row r="51" spans="1:16" x14ac:dyDescent="0.2">
      <c r="A51" s="137"/>
      <c r="B51" s="138"/>
      <c r="C51" s="138"/>
      <c r="D51" s="138"/>
      <c r="E51" s="138"/>
      <c r="F51" s="138"/>
      <c r="G51" s="138"/>
      <c r="H51"/>
    </row>
    <row r="52" spans="1:16" x14ac:dyDescent="0.2">
      <c r="A52" s="137"/>
      <c r="B52" s="138"/>
      <c r="C52" s="138"/>
      <c r="D52" s="138"/>
      <c r="E52" s="138"/>
      <c r="F52" s="138"/>
      <c r="G52" s="138"/>
      <c r="H52"/>
    </row>
    <row r="53" spans="1:16" x14ac:dyDescent="0.2">
      <c r="A53" s="137"/>
      <c r="B53" s="138"/>
      <c r="C53" s="138"/>
      <c r="D53" s="138"/>
      <c r="E53" s="138"/>
      <c r="F53" s="138"/>
      <c r="G53" s="138"/>
      <c r="H53"/>
    </row>
    <row r="54" spans="1:16" x14ac:dyDescent="0.2">
      <c r="A54" s="137"/>
      <c r="B54" s="138"/>
      <c r="C54" s="138"/>
      <c r="D54" s="138"/>
      <c r="E54" s="138"/>
      <c r="F54" s="138"/>
      <c r="G54" s="138"/>
      <c r="H54"/>
    </row>
    <row r="55" spans="1:16" x14ac:dyDescent="0.2">
      <c r="A55" s="137"/>
      <c r="B55" s="138"/>
      <c r="C55" s="138"/>
      <c r="D55" s="138"/>
      <c r="E55" s="138"/>
      <c r="F55" s="138"/>
      <c r="G55" s="138"/>
      <c r="H55"/>
    </row>
    <row r="56" spans="1:16" x14ac:dyDescent="0.2">
      <c r="A56" s="137"/>
      <c r="B56" s="138"/>
      <c r="C56" s="138"/>
      <c r="D56" s="138"/>
      <c r="E56" s="138"/>
      <c r="F56" s="138"/>
      <c r="G56" s="138"/>
      <c r="H56"/>
    </row>
    <row r="57" spans="1:16" x14ac:dyDescent="0.2">
      <c r="A57" s="137"/>
      <c r="B57" s="138"/>
      <c r="C57" s="138"/>
      <c r="D57" s="138"/>
      <c r="E57" s="138"/>
      <c r="F57" s="138"/>
      <c r="G57" s="138"/>
      <c r="H57"/>
    </row>
    <row r="58" spans="1:16" x14ac:dyDescent="0.2">
      <c r="A58" s="137"/>
      <c r="B58" s="138"/>
      <c r="C58" s="138"/>
      <c r="D58" s="138"/>
      <c r="E58" s="138"/>
      <c r="F58" s="138"/>
      <c r="G58" s="138"/>
      <c r="H58"/>
    </row>
    <row r="59" spans="1:16" x14ac:dyDescent="0.2">
      <c r="A59" s="137"/>
      <c r="B59" s="138"/>
      <c r="C59" s="138"/>
      <c r="D59" s="138"/>
      <c r="E59" s="138"/>
      <c r="F59" s="138"/>
      <c r="G59" s="138"/>
      <c r="H59"/>
    </row>
    <row r="60" spans="1:16" x14ac:dyDescent="0.2">
      <c r="A60" s="137"/>
      <c r="B60" s="138"/>
      <c r="C60" s="138"/>
      <c r="D60" s="138"/>
      <c r="E60" s="138"/>
      <c r="F60" s="138"/>
      <c r="G60" s="138"/>
      <c r="H60"/>
    </row>
    <row r="61" spans="1:16" x14ac:dyDescent="0.2">
      <c r="A61" s="137"/>
      <c r="B61" s="138"/>
      <c r="C61" s="138"/>
      <c r="D61" s="138"/>
      <c r="E61" s="138"/>
      <c r="F61" s="138"/>
      <c r="G61" s="138"/>
      <c r="H61"/>
    </row>
    <row r="62" spans="1:16" x14ac:dyDescent="0.2">
      <c r="A62" s="137"/>
      <c r="B62" s="138"/>
      <c r="C62" s="138"/>
      <c r="D62" s="138"/>
      <c r="E62" s="138"/>
      <c r="F62" s="138"/>
      <c r="G62" s="138"/>
      <c r="H62"/>
    </row>
    <row r="63" spans="1:16" x14ac:dyDescent="0.2">
      <c r="A63" s="137"/>
      <c r="B63" s="138"/>
      <c r="C63" s="138"/>
      <c r="D63" s="138"/>
      <c r="E63" s="138"/>
      <c r="F63" s="138"/>
      <c r="G63" s="138"/>
      <c r="H63"/>
    </row>
    <row r="64" spans="1:16" x14ac:dyDescent="0.2">
      <c r="A64" s="137"/>
      <c r="B64" s="138"/>
      <c r="C64" s="138"/>
      <c r="D64" s="138"/>
      <c r="E64" s="138"/>
      <c r="F64" s="138"/>
      <c r="G64" s="138"/>
      <c r="H64"/>
    </row>
    <row r="65" spans="1:18" x14ac:dyDescent="0.2">
      <c r="A65" s="137"/>
      <c r="B65" s="138"/>
      <c r="C65" s="138"/>
      <c r="D65" s="138"/>
      <c r="E65" s="138"/>
      <c r="F65" s="138"/>
      <c r="G65" s="138"/>
      <c r="H65"/>
    </row>
    <row r="66" spans="1:18" x14ac:dyDescent="0.2">
      <c r="A66" s="137"/>
      <c r="B66" s="138"/>
      <c r="C66" s="138"/>
      <c r="D66" s="138"/>
      <c r="E66" s="138"/>
      <c r="F66" s="138"/>
      <c r="G66" s="138"/>
      <c r="H66"/>
    </row>
    <row r="67" spans="1:18" x14ac:dyDescent="0.2">
      <c r="A67" s="137"/>
      <c r="B67" s="138"/>
      <c r="C67" s="138"/>
      <c r="D67" s="138"/>
      <c r="E67" s="138"/>
      <c r="F67" s="138"/>
      <c r="G67" s="138"/>
      <c r="H67"/>
    </row>
    <row r="68" spans="1:18" x14ac:dyDescent="0.2">
      <c r="A68" s="137"/>
      <c r="B68" s="138"/>
      <c r="C68" s="138"/>
      <c r="D68" s="138"/>
      <c r="E68" s="138"/>
      <c r="F68" s="138"/>
      <c r="G68" s="138"/>
      <c r="H68"/>
    </row>
    <row r="69" spans="1:18" x14ac:dyDescent="0.2">
      <c r="A69" s="137"/>
      <c r="B69" s="138"/>
      <c r="C69" s="138"/>
      <c r="D69" s="138"/>
      <c r="E69" s="138"/>
      <c r="F69" s="138"/>
      <c r="G69" s="138"/>
      <c r="H69"/>
      <c r="R69" s="122"/>
    </row>
    <row r="70" spans="1:18" x14ac:dyDescent="0.2">
      <c r="A70" s="137"/>
      <c r="B70" s="138"/>
      <c r="C70" s="138"/>
      <c r="D70" s="138"/>
      <c r="E70" s="138"/>
      <c r="F70" s="138"/>
      <c r="G70" s="138"/>
      <c r="H70"/>
    </row>
    <row r="71" spans="1:18" x14ac:dyDescent="0.2">
      <c r="A71" s="137"/>
      <c r="B71" s="138"/>
      <c r="C71" s="138"/>
      <c r="D71" s="138"/>
      <c r="E71" s="138"/>
      <c r="F71" s="138"/>
      <c r="G71" s="138"/>
      <c r="H71"/>
    </row>
    <row r="72" spans="1:18" x14ac:dyDescent="0.2">
      <c r="A72" s="137"/>
      <c r="B72" s="138"/>
      <c r="C72" s="138"/>
      <c r="D72" s="138"/>
      <c r="E72" s="138"/>
      <c r="F72" s="138"/>
      <c r="G72" s="138"/>
      <c r="H72"/>
    </row>
    <row r="73" spans="1:18" x14ac:dyDescent="0.2">
      <c r="A73" s="137"/>
      <c r="B73" s="138"/>
      <c r="C73" s="138"/>
      <c r="D73" s="138"/>
      <c r="E73" s="138"/>
      <c r="F73" s="138"/>
      <c r="G73" s="138"/>
      <c r="H73"/>
    </row>
    <row r="74" spans="1:18" x14ac:dyDescent="0.2">
      <c r="A74" s="137"/>
      <c r="B74" s="138"/>
      <c r="C74" s="138"/>
      <c r="D74" s="138"/>
      <c r="E74" s="138"/>
      <c r="F74" s="138"/>
      <c r="G74" s="138"/>
      <c r="H74"/>
    </row>
    <row r="75" spans="1:18" x14ac:dyDescent="0.2">
      <c r="A75" s="137"/>
      <c r="B75" s="138"/>
      <c r="C75" s="138"/>
      <c r="D75" s="138"/>
      <c r="E75" s="138"/>
      <c r="F75" s="138"/>
      <c r="G75" s="138"/>
      <c r="H75"/>
    </row>
    <row r="76" spans="1:18" x14ac:dyDescent="0.2">
      <c r="A76" s="137"/>
      <c r="B76" s="138"/>
      <c r="C76" s="138"/>
      <c r="D76" s="138"/>
      <c r="E76" s="138"/>
      <c r="F76" s="138"/>
      <c r="G76" s="138"/>
      <c r="H76"/>
    </row>
    <row r="77" spans="1:18" x14ac:dyDescent="0.2">
      <c r="A77" s="137"/>
      <c r="B77" s="138"/>
      <c r="C77" s="138"/>
      <c r="D77" s="138"/>
      <c r="E77" s="138"/>
      <c r="F77" s="138"/>
      <c r="G77" s="138"/>
      <c r="H77"/>
    </row>
    <row r="78" spans="1:18" x14ac:dyDescent="0.2">
      <c r="A78" s="137"/>
      <c r="B78" s="138"/>
      <c r="C78" s="138"/>
      <c r="D78" s="138"/>
      <c r="E78" s="138"/>
      <c r="F78" s="138"/>
      <c r="G78" s="138"/>
      <c r="H78"/>
    </row>
    <row r="79" spans="1:18" x14ac:dyDescent="0.2">
      <c r="A79" s="137"/>
      <c r="B79" s="138"/>
      <c r="C79" s="138"/>
      <c r="D79" s="138"/>
      <c r="E79" s="138"/>
      <c r="F79" s="138"/>
      <c r="G79" s="138"/>
      <c r="H79"/>
      <c r="R79" s="122"/>
    </row>
    <row r="80" spans="1:18" x14ac:dyDescent="0.2">
      <c r="A80" s="137"/>
      <c r="B80" s="138"/>
      <c r="C80" s="138"/>
      <c r="D80" s="138"/>
      <c r="E80" s="138"/>
      <c r="F80" s="138"/>
      <c r="G80" s="138"/>
      <c r="H80"/>
    </row>
    <row r="81" spans="1:19" x14ac:dyDescent="0.2">
      <c r="A81" s="137"/>
      <c r="B81" s="138"/>
      <c r="C81" s="138"/>
      <c r="D81" s="138"/>
      <c r="E81" s="138"/>
      <c r="F81" s="138"/>
      <c r="G81" s="138"/>
      <c r="H81"/>
    </row>
    <row r="82" spans="1:19" x14ac:dyDescent="0.2">
      <c r="A82"/>
      <c r="B82"/>
      <c r="C82"/>
      <c r="D82"/>
      <c r="E82"/>
      <c r="F82"/>
      <c r="G82"/>
    </row>
    <row r="83" spans="1:19" x14ac:dyDescent="0.2">
      <c r="A83" s="20"/>
      <c r="B83"/>
      <c r="C83"/>
      <c r="D83"/>
      <c r="E83"/>
      <c r="F83"/>
      <c r="G83"/>
      <c r="Q83" s="95"/>
      <c r="R83" s="95"/>
      <c r="S83" s="95"/>
    </row>
    <row r="84" spans="1:19" x14ac:dyDescent="0.2">
      <c r="A84" s="20"/>
      <c r="B84"/>
      <c r="C84"/>
      <c r="D84"/>
      <c r="E84"/>
      <c r="F84"/>
      <c r="G84"/>
    </row>
    <row r="88" spans="1:19" ht="12.75" customHeight="1" x14ac:dyDescent="0.2">
      <c r="A88" s="72" t="s">
        <v>94</v>
      </c>
      <c r="B88" s="73"/>
      <c r="C88" s="74"/>
      <c r="D88" s="128"/>
      <c r="E88" s="74"/>
      <c r="F88" s="128"/>
      <c r="G88" s="74"/>
      <c r="H88" s="128"/>
      <c r="I88" s="74"/>
      <c r="J88" s="128"/>
      <c r="K88" s="74"/>
    </row>
    <row r="89" spans="1:19" ht="12.75" customHeight="1" x14ac:dyDescent="0.2">
      <c r="A89" s="225" t="s">
        <v>155</v>
      </c>
      <c r="B89" s="225"/>
      <c r="C89" s="225"/>
      <c r="D89" s="225"/>
      <c r="E89" s="225"/>
      <c r="F89" s="225"/>
      <c r="G89" s="225"/>
      <c r="H89" s="225"/>
      <c r="I89" s="225"/>
      <c r="J89" s="225"/>
      <c r="K89" s="225"/>
      <c r="L89" s="131"/>
      <c r="M89" s="50"/>
      <c r="N89" s="131"/>
      <c r="O89" s="50"/>
      <c r="P89" s="94"/>
    </row>
    <row r="90" spans="1:19" ht="12.75" customHeight="1" x14ac:dyDescent="0.2">
      <c r="A90" s="21" t="s">
        <v>149</v>
      </c>
      <c r="B90" s="21"/>
      <c r="C90" s="45"/>
      <c r="D90" s="25"/>
      <c r="E90" s="45"/>
      <c r="F90" s="61"/>
      <c r="G90" s="47"/>
      <c r="H90" s="61"/>
      <c r="I90" s="47"/>
      <c r="J90" s="61"/>
      <c r="K90" s="47"/>
      <c r="L90" s="132"/>
      <c r="M90" s="46"/>
      <c r="N90" s="132"/>
      <c r="O90" s="46"/>
      <c r="P90" s="22"/>
    </row>
    <row r="91" spans="1:19" ht="12.75" customHeight="1" x14ac:dyDescent="0.2"/>
  </sheetData>
  <mergeCells count="14">
    <mergeCell ref="A1:M1"/>
    <mergeCell ref="N1:O1"/>
    <mergeCell ref="A2:M2"/>
    <mergeCell ref="N2:O2"/>
    <mergeCell ref="A89:K89"/>
    <mergeCell ref="A46:M46"/>
    <mergeCell ref="N46:O46"/>
    <mergeCell ref="A45:M45"/>
    <mergeCell ref="N45:O45"/>
    <mergeCell ref="A41:K41"/>
    <mergeCell ref="N3:O3"/>
    <mergeCell ref="N4:O4"/>
    <mergeCell ref="A3:H3"/>
    <mergeCell ref="A4:H4"/>
  </mergeCells>
  <conditionalFormatting sqref="P45:P46 A47:P47 L40:P44 I49:P49 A39:P39 H48:P48">
    <cfRule type="expression" dxfId="90" priority="21">
      <formula>IF($B39="Total",1,0)</formula>
    </cfRule>
  </conditionalFormatting>
  <conditionalFormatting sqref="O40">
    <cfRule type="expression" dxfId="89" priority="20">
      <formula>IF(OR($B39="Organisation",$B40="Total",$B39="Total"),0,1)</formula>
    </cfRule>
  </conditionalFormatting>
  <conditionalFormatting sqref="O42:O43">
    <cfRule type="expression" dxfId="88" priority="23">
      <formula>IF(OR($B39="Organisation",$B42="Total",$B39="Total"),0,1)</formula>
    </cfRule>
  </conditionalFormatting>
  <conditionalFormatting sqref="O41">
    <cfRule type="expression" dxfId="87" priority="24">
      <formula>IF(OR($B39="Organisation",$B41="Total",$B39="Total"),0,1)</formula>
    </cfRule>
  </conditionalFormatting>
  <conditionalFormatting sqref="A40:K40">
    <cfRule type="expression" dxfId="86" priority="16">
      <formula>IF($A39="Unknown",1,0)</formula>
    </cfRule>
  </conditionalFormatting>
  <conditionalFormatting sqref="A42:K43">
    <cfRule type="expression" dxfId="85" priority="17">
      <formula>IF($A39="Unknown",1,0)</formula>
    </cfRule>
  </conditionalFormatting>
  <conditionalFormatting sqref="L89:P90">
    <cfRule type="expression" dxfId="84" priority="13">
      <formula>IF($B89="Total",1,0)</formula>
    </cfRule>
  </conditionalFormatting>
  <conditionalFormatting sqref="O90">
    <cfRule type="expression" dxfId="83" priority="14">
      <formula>IF(OR($B87="Organisation",$B90="Total",$B87="Total"),0,1)</formula>
    </cfRule>
  </conditionalFormatting>
  <conditionalFormatting sqref="O89">
    <cfRule type="expression" dxfId="82" priority="15">
      <formula>IF(OR($B87="Organisation",$B89="Total",$B87="Total"),0,1)</formula>
    </cfRule>
  </conditionalFormatting>
  <conditionalFormatting sqref="A90:K90">
    <cfRule type="expression" dxfId="81" priority="11">
      <formula>IF($A87="Unknown",1,0)</formula>
    </cfRule>
  </conditionalFormatting>
  <conditionalFormatting sqref="A89:K89">
    <cfRule type="expression" dxfId="80" priority="12">
      <formula>IF($A87="Unknown",1,0)</formula>
    </cfRule>
  </conditionalFormatting>
  <conditionalFormatting sqref="A41:K41">
    <cfRule type="expression" dxfId="79" priority="10">
      <formula>IF($A39="Unknown",1,0)</formula>
    </cfRule>
  </conditionalFormatting>
  <conditionalFormatting sqref="O44">
    <cfRule type="expression" dxfId="78" priority="178">
      <formula>IF(OR($B40="Organisation",$B44="Total",$B40="Total"),0,1)</formula>
    </cfRule>
  </conditionalFormatting>
  <conditionalFormatting sqref="A44:K44">
    <cfRule type="expression" dxfId="77" priority="180">
      <formula>IF($A40="Unknown",1,0)</formula>
    </cfRule>
  </conditionalFormatting>
  <conditionalFormatting sqref="A39 O39">
    <cfRule type="expression" dxfId="76" priority="185">
      <formula>IF(OR(#REF!="Organisation",$B39="Total",#REF!="Total"),0,1)</formula>
    </cfRule>
  </conditionalFormatting>
  <conditionalFormatting sqref="O48">
    <cfRule type="expression" dxfId="75" priority="191">
      <formula>IF(OR(#REF!="Organisation",$B48="Total",#REF!="Total"),0,1)</formula>
    </cfRule>
  </conditionalFormatting>
  <conditionalFormatting sqref="O49">
    <cfRule type="expression" dxfId="74" priority="193">
      <formula>IF(OR(#REF!="Organisation",$B49="Total",#REF!="Total"),0,1)</formula>
    </cfRule>
  </conditionalFormatting>
  <conditionalFormatting sqref="A47 O47">
    <cfRule type="expression" dxfId="73" priority="194">
      <formula>IF(OR(#REF!="Organisation",$B47="Total",#REF!="Total"),0,1)</formula>
    </cfRule>
  </conditionalFormatting>
  <conditionalFormatting sqref="A6:O6 A7:M37 A38:O38 O7:O37">
    <cfRule type="expression" dxfId="72" priority="195">
      <formula>IF($A6="Total",1,0)</formula>
    </cfRule>
  </conditionalFormatting>
  <conditionalFormatting sqref="N38 N6">
    <cfRule type="expression" dxfId="71" priority="200">
      <formula>IF(OR($A5="Organisation",$A6="Total",$A5="Total"),0,1)</formula>
    </cfRule>
  </conditionalFormatting>
  <pageMargins left="0.7" right="0.7" top="0.75" bottom="0.75" header="0.3" footer="0.3"/>
  <pageSetup paperSize="9" scale="3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4" tint="0.59999389629810485"/>
    <pageSetUpPr fitToPage="1"/>
  </sheetPr>
  <dimension ref="A1:A51"/>
  <sheetViews>
    <sheetView showGridLines="0" showRowColHeaders="0" zoomScaleNormal="100" zoomScaleSheetLayoutView="110" zoomScalePageLayoutView="70" workbookViewId="0">
      <selection activeCell="A14" sqref="A14"/>
    </sheetView>
  </sheetViews>
  <sheetFormatPr defaultRowHeight="12.75" x14ac:dyDescent="0.2"/>
  <cols>
    <col min="1" max="1" width="109.5703125" style="56" customWidth="1"/>
    <col min="2" max="16384" width="9.140625" style="51"/>
  </cols>
  <sheetData>
    <row r="1" spans="1:1" ht="18" x14ac:dyDescent="0.25">
      <c r="A1" s="133" t="s">
        <v>95</v>
      </c>
    </row>
    <row r="2" spans="1:1" x14ac:dyDescent="0.2">
      <c r="A2" s="6"/>
    </row>
    <row r="3" spans="1:1" ht="22.5" customHeight="1" x14ac:dyDescent="0.2">
      <c r="A3" s="27" t="s">
        <v>106</v>
      </c>
    </row>
    <row r="4" spans="1:1" ht="22.5" customHeight="1" x14ac:dyDescent="0.2">
      <c r="A4" s="27"/>
    </row>
    <row r="6" spans="1:1" s="5" customFormat="1" ht="18" x14ac:dyDescent="0.25">
      <c r="A6" s="135" t="s">
        <v>179</v>
      </c>
    </row>
    <row r="7" spans="1:1" ht="15" customHeight="1" x14ac:dyDescent="0.2">
      <c r="A7" s="204"/>
    </row>
    <row r="8" spans="1:1" ht="15" customHeight="1" x14ac:dyDescent="0.2">
      <c r="A8" s="32" t="s">
        <v>209</v>
      </c>
    </row>
    <row r="9" spans="1:1" ht="15" customHeight="1" x14ac:dyDescent="0.2">
      <c r="A9" s="32"/>
    </row>
    <row r="10" spans="1:1" ht="15" customHeight="1" x14ac:dyDescent="0.2">
      <c r="A10" s="32" t="s">
        <v>215</v>
      </c>
    </row>
    <row r="11" spans="1:1" ht="15" customHeight="1" x14ac:dyDescent="0.2">
      <c r="A11" s="32"/>
    </row>
    <row r="12" spans="1:1" ht="15" customHeight="1" x14ac:dyDescent="0.2">
      <c r="A12" s="32" t="s">
        <v>217</v>
      </c>
    </row>
    <row r="13" spans="1:1" ht="15" customHeight="1" x14ac:dyDescent="0.2">
      <c r="A13" s="32"/>
    </row>
    <row r="14" spans="1:1" s="54" customFormat="1" ht="18.75" customHeight="1" x14ac:dyDescent="0.2">
      <c r="A14" s="32" t="s">
        <v>219</v>
      </c>
    </row>
    <row r="15" spans="1:1" ht="15" customHeight="1" x14ac:dyDescent="0.2">
      <c r="A15" s="52"/>
    </row>
    <row r="16" spans="1:1" ht="15" customHeight="1" x14ac:dyDescent="0.2">
      <c r="A16" s="53"/>
    </row>
    <row r="19" spans="1:1" s="7" customFormat="1" ht="15" customHeight="1" x14ac:dyDescent="0.2">
      <c r="A19" s="55"/>
    </row>
    <row r="20" spans="1:1" x14ac:dyDescent="0.2">
      <c r="A20" s="55"/>
    </row>
    <row r="21" spans="1:1" x14ac:dyDescent="0.2">
      <c r="A21" s="55"/>
    </row>
    <row r="22" spans="1:1" x14ac:dyDescent="0.2">
      <c r="A22" s="55"/>
    </row>
    <row r="23" spans="1:1" x14ac:dyDescent="0.2">
      <c r="A23" s="55"/>
    </row>
    <row r="24" spans="1:1" x14ac:dyDescent="0.2">
      <c r="A24" s="55"/>
    </row>
    <row r="25" spans="1:1" x14ac:dyDescent="0.2">
      <c r="A25" s="55"/>
    </row>
    <row r="26" spans="1:1" x14ac:dyDescent="0.2">
      <c r="A26" s="55"/>
    </row>
    <row r="27" spans="1:1" x14ac:dyDescent="0.2">
      <c r="A27" s="55"/>
    </row>
    <row r="28" spans="1:1" x14ac:dyDescent="0.2">
      <c r="A28" s="55"/>
    </row>
    <row r="29" spans="1:1" x14ac:dyDescent="0.2">
      <c r="A29" s="55"/>
    </row>
    <row r="30" spans="1:1" x14ac:dyDescent="0.2">
      <c r="A30" s="55"/>
    </row>
    <row r="31" spans="1:1" x14ac:dyDescent="0.2">
      <c r="A31" s="55"/>
    </row>
    <row r="32" spans="1:1" x14ac:dyDescent="0.2">
      <c r="A32" s="55"/>
    </row>
    <row r="33" spans="1:1" x14ac:dyDescent="0.2">
      <c r="A33" s="55"/>
    </row>
    <row r="34" spans="1:1" x14ac:dyDescent="0.2">
      <c r="A34" s="55"/>
    </row>
    <row r="46" spans="1:1" x14ac:dyDescent="0.2">
      <c r="A46" s="56" t="s">
        <v>96</v>
      </c>
    </row>
    <row r="51" spans="1:1" x14ac:dyDescent="0.2">
      <c r="A51" s="56" t="s">
        <v>96</v>
      </c>
    </row>
  </sheetData>
  <hyperlinks>
    <hyperlink ref="A8" location="'23'!A1" display="TABLE 23 INTERVENTIONS RECEIVED BY HEALTH ORGANISATION"/>
    <hyperlink ref="A10" location="'24'!A1" display="TABLE 24 ADMISSIONS BY VENTILATION STATUS AND AGE"/>
    <hyperlink ref="A12" location="'25'!A1" display="TABLE 25 ADMISSIONS BY VENTILATION STATUS BY HEALTH ORGANISATION"/>
    <hyperlink ref="A14" location="'26'!A1" display="TABLE 26 ADMISSIONS BY HIGH FLOW NASAL CANNULA THERAPY BY HEALTH ORGANISATION"/>
  </hyperlinks>
  <pageMargins left="0.70866141732283472" right="0.70866141732283472"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X111"/>
  <sheetViews>
    <sheetView showGridLines="0" showRowColHeaders="0" topLeftCell="A61" zoomScale="85" zoomScaleNormal="85" workbookViewId="0">
      <selection activeCell="C72" sqref="C72:C103"/>
    </sheetView>
  </sheetViews>
  <sheetFormatPr defaultRowHeight="12.75" x14ac:dyDescent="0.2"/>
  <cols>
    <col min="1" max="1" width="9.28515625" style="14" bestFit="1" customWidth="1"/>
    <col min="2" max="2" width="16.85546875" style="103" bestFit="1" customWidth="1"/>
    <col min="3" max="4" width="16.85546875" style="104" customWidth="1"/>
    <col min="5" max="5" width="14.85546875" style="14" customWidth="1"/>
    <col min="6" max="6" width="15.85546875" style="14" customWidth="1"/>
    <col min="7" max="7" width="14.42578125" style="14" customWidth="1"/>
    <col min="8" max="8" width="15.85546875" style="14" customWidth="1"/>
    <col min="9" max="9" width="14.7109375" style="14" customWidth="1"/>
    <col min="10" max="10" width="14.5703125" style="14" customWidth="1"/>
    <col min="11" max="12" width="13.7109375" style="14" customWidth="1"/>
    <col min="13" max="13" width="14.140625" style="14" customWidth="1"/>
    <col min="14" max="14" width="15.5703125" style="14" customWidth="1"/>
    <col min="15" max="15" width="10" style="14" customWidth="1"/>
    <col min="16" max="16" width="13.42578125" style="14" customWidth="1"/>
    <col min="17" max="17" width="12.140625" style="14" customWidth="1"/>
    <col min="18" max="18" width="13.7109375" style="14" customWidth="1"/>
    <col min="19" max="19" width="15.7109375" style="14" customWidth="1"/>
    <col min="20" max="20" width="16.28515625" style="14" customWidth="1"/>
    <col min="21" max="21" width="15.5703125" style="14" customWidth="1"/>
    <col min="22" max="22" width="19.7109375" style="14" customWidth="1"/>
    <col min="23" max="16384" width="9.140625" style="14"/>
  </cols>
  <sheetData>
    <row r="1" spans="1:24" ht="21.75" customHeight="1" x14ac:dyDescent="0.2">
      <c r="A1" s="223" t="s">
        <v>209</v>
      </c>
      <c r="B1" s="236"/>
      <c r="C1" s="236"/>
      <c r="D1" s="236"/>
      <c r="E1" s="236"/>
      <c r="F1" s="236"/>
      <c r="G1" s="236"/>
      <c r="H1" s="236"/>
      <c r="I1" s="236"/>
      <c r="J1" s="236"/>
      <c r="K1" s="236"/>
      <c r="L1" s="236"/>
      <c r="M1" s="236"/>
      <c r="N1" s="236"/>
      <c r="O1" s="236"/>
      <c r="P1" s="236"/>
      <c r="Q1" s="236"/>
      <c r="R1" s="236"/>
      <c r="S1" s="236"/>
      <c r="T1" s="236"/>
      <c r="U1" s="236"/>
      <c r="V1" s="236"/>
    </row>
    <row r="2" spans="1:24" x14ac:dyDescent="0.2">
      <c r="A2" s="26" t="s">
        <v>210</v>
      </c>
      <c r="B2" s="97"/>
      <c r="C2" s="98"/>
      <c r="D2" s="98"/>
      <c r="E2" s="26"/>
      <c r="F2" s="26"/>
      <c r="G2" s="26"/>
      <c r="H2" s="26"/>
      <c r="I2" s="26"/>
      <c r="J2" s="26"/>
      <c r="K2" s="26"/>
      <c r="L2" s="26"/>
      <c r="M2" s="26"/>
      <c r="N2" s="26"/>
      <c r="O2" s="26"/>
      <c r="P2" s="26"/>
      <c r="Q2" s="26"/>
      <c r="R2" s="4"/>
      <c r="S2" s="11"/>
      <c r="T2" s="4"/>
      <c r="U2" s="11"/>
      <c r="V2" s="4"/>
    </row>
    <row r="3" spans="1:24" ht="12.75" customHeight="1" x14ac:dyDescent="0.2">
      <c r="A3" s="224" t="s">
        <v>159</v>
      </c>
      <c r="B3" s="224"/>
      <c r="C3" s="224"/>
      <c r="D3" s="224"/>
      <c r="E3" s="224"/>
      <c r="F3" s="224"/>
      <c r="G3" s="224"/>
      <c r="H3" s="224"/>
      <c r="I3" s="224"/>
      <c r="J3" s="224"/>
      <c r="K3" s="224"/>
      <c r="L3" s="224"/>
      <c r="M3" s="224"/>
      <c r="N3" s="224"/>
      <c r="O3" s="224"/>
      <c r="P3" s="224"/>
      <c r="Q3" s="224"/>
      <c r="R3" s="224"/>
      <c r="S3" s="224"/>
      <c r="T3" s="224"/>
      <c r="U3" s="224"/>
      <c r="V3" s="224"/>
    </row>
    <row r="4" spans="1:24" ht="16.5" customHeight="1" x14ac:dyDescent="0.2">
      <c r="A4" s="224" t="s">
        <v>211</v>
      </c>
      <c r="B4" s="224"/>
      <c r="C4" s="224"/>
      <c r="D4" s="224"/>
      <c r="E4" s="224"/>
      <c r="F4" s="224"/>
      <c r="G4" s="224"/>
      <c r="H4" s="224"/>
      <c r="I4" s="224"/>
      <c r="J4" s="224"/>
      <c r="K4" s="224"/>
      <c r="L4" s="224"/>
      <c r="M4" s="60"/>
      <c r="N4" s="60"/>
      <c r="O4" s="60"/>
      <c r="P4" s="60"/>
      <c r="Q4" s="60"/>
      <c r="R4" s="60"/>
      <c r="S4" s="60"/>
      <c r="T4" s="60"/>
      <c r="U4" s="60"/>
      <c r="V4" s="60"/>
    </row>
    <row r="5" spans="1:24" ht="42.75" customHeight="1" x14ac:dyDescent="0.2">
      <c r="A5" s="23" t="s">
        <v>5</v>
      </c>
      <c r="B5" s="23" t="s">
        <v>6</v>
      </c>
      <c r="C5" s="96" t="s">
        <v>160</v>
      </c>
      <c r="D5" s="96" t="s">
        <v>208</v>
      </c>
      <c r="E5" s="23" t="s">
        <v>71</v>
      </c>
      <c r="F5" s="23" t="s">
        <v>72</v>
      </c>
      <c r="G5" s="23" t="s">
        <v>73</v>
      </c>
      <c r="H5" s="23" t="s">
        <v>74</v>
      </c>
      <c r="I5" s="23" t="s">
        <v>75</v>
      </c>
      <c r="J5" s="23" t="s">
        <v>76</v>
      </c>
      <c r="K5" s="23" t="s">
        <v>161</v>
      </c>
      <c r="L5" s="23" t="s">
        <v>162</v>
      </c>
      <c r="M5" s="23" t="s">
        <v>77</v>
      </c>
      <c r="N5" s="23" t="s">
        <v>78</v>
      </c>
      <c r="O5" s="23" t="s">
        <v>79</v>
      </c>
      <c r="P5" s="23" t="s">
        <v>80</v>
      </c>
      <c r="Q5" s="23" t="s">
        <v>81</v>
      </c>
      <c r="R5" s="23" t="s">
        <v>82</v>
      </c>
      <c r="S5" s="23" t="s">
        <v>83</v>
      </c>
      <c r="T5" s="23" t="s">
        <v>84</v>
      </c>
      <c r="U5" s="23" t="s">
        <v>109</v>
      </c>
      <c r="V5" s="23" t="s">
        <v>110</v>
      </c>
    </row>
    <row r="6" spans="1:24" x14ac:dyDescent="0.2">
      <c r="A6" s="2">
        <v>2018</v>
      </c>
      <c r="B6" s="99" t="s">
        <v>15</v>
      </c>
      <c r="C6" s="208">
        <v>546</v>
      </c>
      <c r="D6" s="181">
        <v>2.7</v>
      </c>
      <c r="E6" s="125">
        <v>210</v>
      </c>
      <c r="F6" s="149">
        <v>38.5</v>
      </c>
      <c r="G6" s="124">
        <v>45</v>
      </c>
      <c r="H6" s="148">
        <v>8.1999999999999993</v>
      </c>
      <c r="I6" s="125">
        <v>7</v>
      </c>
      <c r="J6" s="149">
        <v>1.3</v>
      </c>
      <c r="K6" s="124">
        <v>0</v>
      </c>
      <c r="L6" s="148">
        <v>0</v>
      </c>
      <c r="M6" s="125">
        <v>57</v>
      </c>
      <c r="N6" s="149">
        <v>10.4</v>
      </c>
      <c r="O6" s="124">
        <v>0</v>
      </c>
      <c r="P6" s="148">
        <v>0</v>
      </c>
      <c r="Q6" s="125">
        <v>22</v>
      </c>
      <c r="R6" s="149">
        <v>4</v>
      </c>
      <c r="S6" s="125">
        <v>6</v>
      </c>
      <c r="T6" s="149">
        <v>1.1000000000000001</v>
      </c>
      <c r="U6" s="124">
        <v>89</v>
      </c>
      <c r="V6" s="148">
        <v>16.3</v>
      </c>
    </row>
    <row r="7" spans="1:24" x14ac:dyDescent="0.2">
      <c r="A7" s="2">
        <v>2018</v>
      </c>
      <c r="B7" s="99" t="s">
        <v>16</v>
      </c>
      <c r="C7" s="208">
        <v>510</v>
      </c>
      <c r="D7" s="181">
        <v>2.5</v>
      </c>
      <c r="E7" s="125">
        <v>234</v>
      </c>
      <c r="F7" s="149">
        <v>45.9</v>
      </c>
      <c r="G7" s="124">
        <v>127</v>
      </c>
      <c r="H7" s="148">
        <v>24.9</v>
      </c>
      <c r="I7" s="125">
        <v>0</v>
      </c>
      <c r="J7" s="149">
        <v>0</v>
      </c>
      <c r="K7" s="124">
        <v>0</v>
      </c>
      <c r="L7" s="148">
        <v>0</v>
      </c>
      <c r="M7" s="125">
        <v>48</v>
      </c>
      <c r="N7" s="149">
        <v>9.4</v>
      </c>
      <c r="O7" s="124">
        <v>0</v>
      </c>
      <c r="P7" s="148">
        <v>0</v>
      </c>
      <c r="Q7" s="125">
        <v>7</v>
      </c>
      <c r="R7" s="149">
        <v>1.4</v>
      </c>
      <c r="S7" s="125">
        <v>5</v>
      </c>
      <c r="T7" s="149">
        <v>1</v>
      </c>
      <c r="U7" s="124">
        <v>31</v>
      </c>
      <c r="V7" s="148">
        <v>6.1</v>
      </c>
    </row>
    <row r="8" spans="1:24" x14ac:dyDescent="0.2">
      <c r="A8" s="2">
        <v>2018</v>
      </c>
      <c r="B8" s="99" t="s">
        <v>17</v>
      </c>
      <c r="C8" s="208">
        <v>1133</v>
      </c>
      <c r="D8" s="181">
        <v>5.6</v>
      </c>
      <c r="E8" s="125">
        <v>370</v>
      </c>
      <c r="F8" s="149">
        <v>32.700000000000003</v>
      </c>
      <c r="G8" s="124">
        <v>106</v>
      </c>
      <c r="H8" s="148">
        <v>9.4</v>
      </c>
      <c r="I8" s="125">
        <v>12</v>
      </c>
      <c r="J8" s="149">
        <v>1.1000000000000001</v>
      </c>
      <c r="K8" s="124">
        <v>0</v>
      </c>
      <c r="L8" s="148">
        <v>0</v>
      </c>
      <c r="M8" s="125">
        <v>185</v>
      </c>
      <c r="N8" s="149">
        <v>16.3</v>
      </c>
      <c r="O8" s="124">
        <v>0</v>
      </c>
      <c r="P8" s="148">
        <v>0</v>
      </c>
      <c r="Q8" s="125">
        <v>30</v>
      </c>
      <c r="R8" s="149">
        <v>2.6</v>
      </c>
      <c r="S8" s="125">
        <v>24</v>
      </c>
      <c r="T8" s="149">
        <v>2.1</v>
      </c>
      <c r="U8" s="124">
        <v>259</v>
      </c>
      <c r="V8" s="148">
        <v>22.9</v>
      </c>
    </row>
    <row r="9" spans="1:24" x14ac:dyDescent="0.2">
      <c r="A9" s="2">
        <v>2018</v>
      </c>
      <c r="B9" s="99" t="s">
        <v>18</v>
      </c>
      <c r="C9" s="208">
        <v>1071</v>
      </c>
      <c r="D9" s="181">
        <v>5.3</v>
      </c>
      <c r="E9" s="125">
        <v>818</v>
      </c>
      <c r="F9" s="149">
        <v>76.400000000000006</v>
      </c>
      <c r="G9" s="124">
        <v>210</v>
      </c>
      <c r="H9" s="148">
        <v>19.600000000000001</v>
      </c>
      <c r="I9" s="125">
        <v>18</v>
      </c>
      <c r="J9" s="149">
        <v>1.7</v>
      </c>
      <c r="K9" s="177"/>
      <c r="L9" s="178"/>
      <c r="M9" s="125">
        <v>234</v>
      </c>
      <c r="N9" s="149">
        <v>21.8</v>
      </c>
      <c r="O9" s="177"/>
      <c r="P9" s="178"/>
      <c r="Q9" s="125">
        <v>32</v>
      </c>
      <c r="R9" s="149">
        <v>3</v>
      </c>
      <c r="S9" s="125">
        <v>37</v>
      </c>
      <c r="T9" s="149">
        <v>3.5</v>
      </c>
      <c r="U9" s="124">
        <v>289</v>
      </c>
      <c r="V9" s="148">
        <v>27</v>
      </c>
    </row>
    <row r="10" spans="1:24" x14ac:dyDescent="0.2">
      <c r="A10" s="2">
        <v>2018</v>
      </c>
      <c r="B10" s="99" t="s">
        <v>19</v>
      </c>
      <c r="C10" s="208">
        <v>778</v>
      </c>
      <c r="D10" s="181">
        <v>3.9</v>
      </c>
      <c r="E10" s="125">
        <v>674</v>
      </c>
      <c r="F10" s="149">
        <v>86.6</v>
      </c>
      <c r="G10" s="124">
        <v>161</v>
      </c>
      <c r="H10" s="148">
        <v>20.7</v>
      </c>
      <c r="I10" s="125">
        <v>5</v>
      </c>
      <c r="J10" s="149">
        <v>0.6</v>
      </c>
      <c r="K10" s="124">
        <v>26</v>
      </c>
      <c r="L10" s="148">
        <v>3.3</v>
      </c>
      <c r="M10" s="125">
        <v>525</v>
      </c>
      <c r="N10" s="149">
        <v>67.5</v>
      </c>
      <c r="O10" s="124">
        <v>14</v>
      </c>
      <c r="P10" s="148">
        <v>1.8</v>
      </c>
      <c r="Q10" s="125">
        <v>4</v>
      </c>
      <c r="R10" s="149">
        <v>0.5</v>
      </c>
      <c r="S10" s="125">
        <v>33</v>
      </c>
      <c r="T10" s="149">
        <v>4.2</v>
      </c>
      <c r="U10" s="124">
        <v>234</v>
      </c>
      <c r="V10" s="148">
        <v>30.1</v>
      </c>
    </row>
    <row r="11" spans="1:24" x14ac:dyDescent="0.2">
      <c r="A11" s="2">
        <v>2018</v>
      </c>
      <c r="B11" s="99" t="s">
        <v>20</v>
      </c>
      <c r="C11" s="208">
        <v>1097</v>
      </c>
      <c r="D11" s="181">
        <v>5.4</v>
      </c>
      <c r="E11" s="125">
        <v>906</v>
      </c>
      <c r="F11" s="149">
        <v>82.6</v>
      </c>
      <c r="G11" s="124">
        <v>124</v>
      </c>
      <c r="H11" s="148">
        <v>11.3</v>
      </c>
      <c r="I11" s="125">
        <v>11</v>
      </c>
      <c r="J11" s="149">
        <v>1</v>
      </c>
      <c r="K11" s="124">
        <v>22</v>
      </c>
      <c r="L11" s="148">
        <v>2</v>
      </c>
      <c r="M11" s="125">
        <v>484</v>
      </c>
      <c r="N11" s="149">
        <v>44.1</v>
      </c>
      <c r="O11" s="124">
        <v>0</v>
      </c>
      <c r="P11" s="148">
        <v>0</v>
      </c>
      <c r="Q11" s="121"/>
      <c r="R11" s="179"/>
      <c r="S11" s="125">
        <v>49</v>
      </c>
      <c r="T11" s="149">
        <v>4.5</v>
      </c>
      <c r="U11" s="177"/>
      <c r="V11" s="178"/>
    </row>
    <row r="12" spans="1:24" x14ac:dyDescent="0.2">
      <c r="A12" s="2">
        <v>2018</v>
      </c>
      <c r="B12" s="99" t="s">
        <v>21</v>
      </c>
      <c r="C12" s="208">
        <v>542</v>
      </c>
      <c r="D12" s="181">
        <v>2.7</v>
      </c>
      <c r="E12" s="125">
        <v>329</v>
      </c>
      <c r="F12" s="149">
        <v>60.7</v>
      </c>
      <c r="G12" s="124">
        <v>74</v>
      </c>
      <c r="H12" s="148">
        <v>13.7</v>
      </c>
      <c r="I12" s="121"/>
      <c r="J12" s="179"/>
      <c r="K12" s="177"/>
      <c r="L12" s="178"/>
      <c r="M12" s="125">
        <v>83</v>
      </c>
      <c r="N12" s="149">
        <v>15.3</v>
      </c>
      <c r="O12" s="124">
        <v>0</v>
      </c>
      <c r="P12" s="148">
        <v>0</v>
      </c>
      <c r="Q12" s="125">
        <v>14</v>
      </c>
      <c r="R12" s="149">
        <v>2.6</v>
      </c>
      <c r="S12" s="125">
        <v>19</v>
      </c>
      <c r="T12" s="149">
        <v>3.5</v>
      </c>
      <c r="U12" s="124">
        <v>132</v>
      </c>
      <c r="V12" s="148">
        <v>24.4</v>
      </c>
    </row>
    <row r="13" spans="1:24" x14ac:dyDescent="0.2">
      <c r="A13" s="2">
        <v>2018</v>
      </c>
      <c r="B13" s="99" t="s">
        <v>22</v>
      </c>
      <c r="C13" s="208">
        <v>676</v>
      </c>
      <c r="D13" s="181">
        <v>3.3</v>
      </c>
      <c r="E13" s="125">
        <v>558</v>
      </c>
      <c r="F13" s="149">
        <v>82.5</v>
      </c>
      <c r="G13" s="124">
        <v>23</v>
      </c>
      <c r="H13" s="148">
        <v>3.4</v>
      </c>
      <c r="I13" s="125">
        <v>22</v>
      </c>
      <c r="J13" s="149">
        <v>3.3</v>
      </c>
      <c r="K13" s="177"/>
      <c r="L13" s="178"/>
      <c r="M13" s="125">
        <v>382</v>
      </c>
      <c r="N13" s="149">
        <v>56.5</v>
      </c>
      <c r="O13" s="177"/>
      <c r="P13" s="178"/>
      <c r="Q13" s="125">
        <v>13</v>
      </c>
      <c r="R13" s="149">
        <v>1.9</v>
      </c>
      <c r="S13" s="125">
        <v>42</v>
      </c>
      <c r="T13" s="149">
        <v>6.2</v>
      </c>
      <c r="U13" s="124">
        <v>256</v>
      </c>
      <c r="V13" s="148">
        <v>37.9</v>
      </c>
      <c r="X13" s="122"/>
    </row>
    <row r="14" spans="1:24" x14ac:dyDescent="0.2">
      <c r="A14" s="2">
        <v>2018</v>
      </c>
      <c r="B14" s="99" t="s">
        <v>23</v>
      </c>
      <c r="C14" s="208">
        <v>324</v>
      </c>
      <c r="D14" s="181">
        <v>1.6</v>
      </c>
      <c r="E14" s="125">
        <v>277</v>
      </c>
      <c r="F14" s="149">
        <v>85.5</v>
      </c>
      <c r="G14" s="124">
        <v>26</v>
      </c>
      <c r="H14" s="148">
        <v>8</v>
      </c>
      <c r="I14" s="125">
        <v>9</v>
      </c>
      <c r="J14" s="149">
        <v>2.8</v>
      </c>
      <c r="K14" s="124">
        <v>28</v>
      </c>
      <c r="L14" s="148">
        <v>8.6</v>
      </c>
      <c r="M14" s="125">
        <v>227</v>
      </c>
      <c r="N14" s="149">
        <v>70.099999999999994</v>
      </c>
      <c r="O14" s="124">
        <v>20</v>
      </c>
      <c r="P14" s="148">
        <v>6.2</v>
      </c>
      <c r="Q14" s="125">
        <v>0</v>
      </c>
      <c r="R14" s="149">
        <v>0</v>
      </c>
      <c r="S14" s="125">
        <v>24</v>
      </c>
      <c r="T14" s="149">
        <v>7.4</v>
      </c>
      <c r="U14" s="124">
        <v>140</v>
      </c>
      <c r="V14" s="148">
        <v>43.2</v>
      </c>
    </row>
    <row r="15" spans="1:24" x14ac:dyDescent="0.2">
      <c r="A15" s="2">
        <v>2018</v>
      </c>
      <c r="B15" s="99" t="s">
        <v>24</v>
      </c>
      <c r="C15" s="208">
        <v>640</v>
      </c>
      <c r="D15" s="181">
        <v>3.2</v>
      </c>
      <c r="E15" s="125">
        <v>388</v>
      </c>
      <c r="F15" s="149">
        <v>60.6</v>
      </c>
      <c r="G15" s="124">
        <v>78</v>
      </c>
      <c r="H15" s="148">
        <v>12.2</v>
      </c>
      <c r="I15" s="125">
        <v>18</v>
      </c>
      <c r="J15" s="149">
        <v>2.8</v>
      </c>
      <c r="K15" s="177"/>
      <c r="L15" s="178"/>
      <c r="M15" s="125">
        <v>87</v>
      </c>
      <c r="N15" s="149">
        <v>13.6</v>
      </c>
      <c r="O15" s="177"/>
      <c r="P15" s="178"/>
      <c r="Q15" s="125">
        <v>16</v>
      </c>
      <c r="R15" s="149">
        <v>2.5</v>
      </c>
      <c r="S15" s="125">
        <v>16</v>
      </c>
      <c r="T15" s="149">
        <v>2.5</v>
      </c>
      <c r="U15" s="124">
        <v>157</v>
      </c>
      <c r="V15" s="148">
        <v>24.5</v>
      </c>
    </row>
    <row r="16" spans="1:24" x14ac:dyDescent="0.2">
      <c r="A16" s="2">
        <v>2018</v>
      </c>
      <c r="B16" s="99" t="s">
        <v>25</v>
      </c>
      <c r="C16" s="208">
        <v>283</v>
      </c>
      <c r="D16" s="181">
        <v>1.4</v>
      </c>
      <c r="E16" s="125">
        <v>194</v>
      </c>
      <c r="F16" s="149">
        <v>68.599999999999994</v>
      </c>
      <c r="G16" s="124">
        <v>86</v>
      </c>
      <c r="H16" s="148">
        <v>30.4</v>
      </c>
      <c r="I16" s="121"/>
      <c r="J16" s="179"/>
      <c r="K16" s="177"/>
      <c r="L16" s="178"/>
      <c r="M16" s="125">
        <v>35</v>
      </c>
      <c r="N16" s="149">
        <v>12.4</v>
      </c>
      <c r="O16" s="124">
        <v>0</v>
      </c>
      <c r="P16" s="148">
        <v>0</v>
      </c>
      <c r="Q16" s="125">
        <v>4</v>
      </c>
      <c r="R16" s="149">
        <v>1.4</v>
      </c>
      <c r="S16" s="125">
        <v>0</v>
      </c>
      <c r="T16" s="149">
        <v>0</v>
      </c>
      <c r="U16" s="124">
        <v>25</v>
      </c>
      <c r="V16" s="148">
        <v>8.8000000000000007</v>
      </c>
    </row>
    <row r="17" spans="1:22" x14ac:dyDescent="0.2">
      <c r="A17" s="2">
        <v>2018</v>
      </c>
      <c r="B17" s="99" t="s">
        <v>26</v>
      </c>
      <c r="C17" s="208">
        <v>639</v>
      </c>
      <c r="D17" s="181">
        <v>3.2</v>
      </c>
      <c r="E17" s="125">
        <v>299</v>
      </c>
      <c r="F17" s="149">
        <v>46.8</v>
      </c>
      <c r="G17" s="124">
        <v>179</v>
      </c>
      <c r="H17" s="148">
        <v>28</v>
      </c>
      <c r="I17" s="125">
        <v>8</v>
      </c>
      <c r="J17" s="149">
        <v>1.3</v>
      </c>
      <c r="K17" s="124">
        <v>0</v>
      </c>
      <c r="L17" s="148">
        <v>0</v>
      </c>
      <c r="M17" s="125">
        <v>98</v>
      </c>
      <c r="N17" s="149">
        <v>15.3</v>
      </c>
      <c r="O17" s="124">
        <v>0</v>
      </c>
      <c r="P17" s="148">
        <v>0</v>
      </c>
      <c r="Q17" s="125">
        <v>19</v>
      </c>
      <c r="R17" s="149">
        <v>3</v>
      </c>
      <c r="S17" s="125">
        <v>19</v>
      </c>
      <c r="T17" s="149">
        <v>3</v>
      </c>
      <c r="U17" s="124">
        <v>83</v>
      </c>
      <c r="V17" s="148">
        <v>13</v>
      </c>
    </row>
    <row r="18" spans="1:22" x14ac:dyDescent="0.2">
      <c r="A18" s="2">
        <v>2018</v>
      </c>
      <c r="B18" s="99" t="s">
        <v>27</v>
      </c>
      <c r="C18" s="208">
        <v>803</v>
      </c>
      <c r="D18" s="181">
        <v>4</v>
      </c>
      <c r="E18" s="125">
        <v>266</v>
      </c>
      <c r="F18" s="149">
        <v>33.1</v>
      </c>
      <c r="G18" s="124">
        <v>21</v>
      </c>
      <c r="H18" s="148">
        <v>2.6</v>
      </c>
      <c r="I18" s="125">
        <v>0</v>
      </c>
      <c r="J18" s="149">
        <v>0</v>
      </c>
      <c r="K18" s="124">
        <v>0</v>
      </c>
      <c r="L18" s="148">
        <v>0</v>
      </c>
      <c r="M18" s="125">
        <v>66</v>
      </c>
      <c r="N18" s="149">
        <v>8.1999999999999993</v>
      </c>
      <c r="O18" s="124">
        <v>0</v>
      </c>
      <c r="P18" s="148">
        <v>0</v>
      </c>
      <c r="Q18" s="125">
        <v>34</v>
      </c>
      <c r="R18" s="149">
        <v>4.2</v>
      </c>
      <c r="S18" s="125">
        <v>7</v>
      </c>
      <c r="T18" s="149">
        <v>0.9</v>
      </c>
      <c r="U18" s="124">
        <v>207</v>
      </c>
      <c r="V18" s="148">
        <v>25.8</v>
      </c>
    </row>
    <row r="19" spans="1:22" x14ac:dyDescent="0.2">
      <c r="A19" s="2">
        <v>2018</v>
      </c>
      <c r="B19" s="99" t="s">
        <v>28</v>
      </c>
      <c r="C19" s="208">
        <v>569</v>
      </c>
      <c r="D19" s="181">
        <v>2.8</v>
      </c>
      <c r="E19" s="125">
        <v>394</v>
      </c>
      <c r="F19" s="149">
        <v>69.2</v>
      </c>
      <c r="G19" s="124">
        <v>168</v>
      </c>
      <c r="H19" s="148">
        <v>29.5</v>
      </c>
      <c r="I19" s="121"/>
      <c r="J19" s="179"/>
      <c r="K19" s="124">
        <v>15</v>
      </c>
      <c r="L19" s="148">
        <v>2.6</v>
      </c>
      <c r="M19" s="125">
        <v>365</v>
      </c>
      <c r="N19" s="149">
        <v>64.099999999999994</v>
      </c>
      <c r="O19" s="177"/>
      <c r="P19" s="178"/>
      <c r="Q19" s="121"/>
      <c r="R19" s="179"/>
      <c r="S19" s="125">
        <v>18</v>
      </c>
      <c r="T19" s="149">
        <v>3.2</v>
      </c>
      <c r="U19" s="124">
        <v>0</v>
      </c>
      <c r="V19" s="148">
        <v>0</v>
      </c>
    </row>
    <row r="20" spans="1:22" x14ac:dyDescent="0.2">
      <c r="A20" s="2">
        <v>2018</v>
      </c>
      <c r="B20" s="99" t="s">
        <v>29</v>
      </c>
      <c r="C20" s="208">
        <v>952</v>
      </c>
      <c r="D20" s="181">
        <v>4.7</v>
      </c>
      <c r="E20" s="125">
        <v>757</v>
      </c>
      <c r="F20" s="149">
        <v>79.5</v>
      </c>
      <c r="G20" s="124">
        <v>128</v>
      </c>
      <c r="H20" s="148">
        <v>13.4</v>
      </c>
      <c r="I20" s="125">
        <v>7</v>
      </c>
      <c r="J20" s="149">
        <v>0.7</v>
      </c>
      <c r="K20" s="124">
        <v>28</v>
      </c>
      <c r="L20" s="148">
        <v>2.9</v>
      </c>
      <c r="M20" s="125">
        <v>511</v>
      </c>
      <c r="N20" s="149">
        <v>53.7</v>
      </c>
      <c r="O20" s="124">
        <v>3</v>
      </c>
      <c r="P20" s="148">
        <v>0.3</v>
      </c>
      <c r="Q20" s="125">
        <v>14</v>
      </c>
      <c r="R20" s="149">
        <v>1.5</v>
      </c>
      <c r="S20" s="125">
        <v>55</v>
      </c>
      <c r="T20" s="149">
        <v>5.8</v>
      </c>
      <c r="U20" s="124">
        <v>255</v>
      </c>
      <c r="V20" s="148">
        <v>26.8</v>
      </c>
    </row>
    <row r="21" spans="1:22" x14ac:dyDescent="0.2">
      <c r="A21" s="2">
        <v>2018</v>
      </c>
      <c r="B21" s="99" t="s">
        <v>30</v>
      </c>
      <c r="C21" s="208">
        <v>744</v>
      </c>
      <c r="D21" s="181">
        <v>3.7</v>
      </c>
      <c r="E21" s="125">
        <v>304</v>
      </c>
      <c r="F21" s="149">
        <v>40.9</v>
      </c>
      <c r="G21" s="124">
        <v>137</v>
      </c>
      <c r="H21" s="148">
        <v>18.399999999999999</v>
      </c>
      <c r="I21" s="125">
        <v>9</v>
      </c>
      <c r="J21" s="149">
        <v>1.2</v>
      </c>
      <c r="K21" s="124">
        <v>0</v>
      </c>
      <c r="L21" s="148">
        <v>0</v>
      </c>
      <c r="M21" s="125">
        <v>76</v>
      </c>
      <c r="N21" s="149">
        <v>10.199999999999999</v>
      </c>
      <c r="O21" s="124">
        <v>0</v>
      </c>
      <c r="P21" s="148">
        <v>0</v>
      </c>
      <c r="Q21" s="125">
        <v>56</v>
      </c>
      <c r="R21" s="149">
        <v>7.5</v>
      </c>
      <c r="S21" s="125">
        <v>11</v>
      </c>
      <c r="T21" s="149">
        <v>1.5</v>
      </c>
      <c r="U21" s="124">
        <v>182</v>
      </c>
      <c r="V21" s="148">
        <v>24.5</v>
      </c>
    </row>
    <row r="22" spans="1:22" x14ac:dyDescent="0.2">
      <c r="A22" s="2">
        <v>2018</v>
      </c>
      <c r="B22" s="99" t="s">
        <v>31</v>
      </c>
      <c r="C22" s="208">
        <v>877</v>
      </c>
      <c r="D22" s="181">
        <v>4.3</v>
      </c>
      <c r="E22" s="125">
        <v>742</v>
      </c>
      <c r="F22" s="149">
        <v>84.6</v>
      </c>
      <c r="G22" s="124">
        <v>88</v>
      </c>
      <c r="H22" s="148">
        <v>10</v>
      </c>
      <c r="I22" s="125">
        <v>6</v>
      </c>
      <c r="J22" s="149">
        <v>0.7</v>
      </c>
      <c r="K22" s="124">
        <v>8</v>
      </c>
      <c r="L22" s="148">
        <v>0.9</v>
      </c>
      <c r="M22" s="125">
        <v>345</v>
      </c>
      <c r="N22" s="149">
        <v>39.299999999999997</v>
      </c>
      <c r="O22" s="124">
        <v>0</v>
      </c>
      <c r="P22" s="148">
        <v>0</v>
      </c>
      <c r="Q22" s="125">
        <v>9</v>
      </c>
      <c r="R22" s="149">
        <v>1</v>
      </c>
      <c r="S22" s="125">
        <v>27</v>
      </c>
      <c r="T22" s="149">
        <v>3.1</v>
      </c>
      <c r="U22" s="124">
        <v>252</v>
      </c>
      <c r="V22" s="148">
        <v>28.7</v>
      </c>
    </row>
    <row r="23" spans="1:22" x14ac:dyDescent="0.2">
      <c r="A23" s="2">
        <v>2018</v>
      </c>
      <c r="B23" s="99" t="s">
        <v>32</v>
      </c>
      <c r="C23" s="208">
        <v>318</v>
      </c>
      <c r="D23" s="181">
        <v>1.6</v>
      </c>
      <c r="E23" s="125">
        <v>40</v>
      </c>
      <c r="F23" s="149">
        <v>12.6</v>
      </c>
      <c r="G23" s="124">
        <v>58</v>
      </c>
      <c r="H23" s="148">
        <v>18.2</v>
      </c>
      <c r="I23" s="121"/>
      <c r="J23" s="179"/>
      <c r="K23" s="124">
        <v>0</v>
      </c>
      <c r="L23" s="148">
        <v>0</v>
      </c>
      <c r="M23" s="125">
        <v>9</v>
      </c>
      <c r="N23" s="149">
        <v>2.8</v>
      </c>
      <c r="O23" s="124">
        <v>0</v>
      </c>
      <c r="P23" s="148">
        <v>0</v>
      </c>
      <c r="Q23" s="121"/>
      <c r="R23" s="179"/>
      <c r="S23" s="125">
        <v>0</v>
      </c>
      <c r="T23" s="149">
        <v>0</v>
      </c>
      <c r="U23" s="124">
        <v>75</v>
      </c>
      <c r="V23" s="148">
        <v>23.6</v>
      </c>
    </row>
    <row r="24" spans="1:22" x14ac:dyDescent="0.2">
      <c r="A24" s="2">
        <v>2018</v>
      </c>
      <c r="B24" s="99" t="s">
        <v>33</v>
      </c>
      <c r="C24" s="208">
        <v>561</v>
      </c>
      <c r="D24" s="181">
        <v>2.8</v>
      </c>
      <c r="E24" s="125">
        <v>273</v>
      </c>
      <c r="F24" s="149">
        <v>48.7</v>
      </c>
      <c r="G24" s="124">
        <v>84</v>
      </c>
      <c r="H24" s="148">
        <v>15</v>
      </c>
      <c r="I24" s="121"/>
      <c r="J24" s="179"/>
      <c r="K24" s="124">
        <v>0</v>
      </c>
      <c r="L24" s="148">
        <v>0</v>
      </c>
      <c r="M24" s="125">
        <v>51</v>
      </c>
      <c r="N24" s="149">
        <v>9.1</v>
      </c>
      <c r="O24" s="124">
        <v>0</v>
      </c>
      <c r="P24" s="148">
        <v>0</v>
      </c>
      <c r="Q24" s="125">
        <v>9</v>
      </c>
      <c r="R24" s="149">
        <v>1.6</v>
      </c>
      <c r="S24" s="121"/>
      <c r="T24" s="179"/>
      <c r="U24" s="124">
        <v>89</v>
      </c>
      <c r="V24" s="148">
        <v>15.9</v>
      </c>
    </row>
    <row r="25" spans="1:22" x14ac:dyDescent="0.2">
      <c r="A25" s="2">
        <v>2018</v>
      </c>
      <c r="B25" s="99" t="s">
        <v>34</v>
      </c>
      <c r="C25" s="208">
        <v>321</v>
      </c>
      <c r="D25" s="181">
        <v>1.6</v>
      </c>
      <c r="E25" s="125">
        <v>253</v>
      </c>
      <c r="F25" s="149">
        <v>78.8</v>
      </c>
      <c r="G25" s="124">
        <v>119</v>
      </c>
      <c r="H25" s="148">
        <v>37.1</v>
      </c>
      <c r="I25" s="121"/>
      <c r="J25" s="179"/>
      <c r="K25" s="177"/>
      <c r="L25" s="178"/>
      <c r="M25" s="125">
        <v>99</v>
      </c>
      <c r="N25" s="149">
        <v>30.8</v>
      </c>
      <c r="O25" s="124">
        <v>0</v>
      </c>
      <c r="P25" s="148">
        <v>0</v>
      </c>
      <c r="Q25" s="125">
        <v>4</v>
      </c>
      <c r="R25" s="149">
        <v>1.2</v>
      </c>
      <c r="S25" s="125">
        <v>20</v>
      </c>
      <c r="T25" s="149">
        <v>6.2</v>
      </c>
      <c r="U25" s="124">
        <v>40</v>
      </c>
      <c r="V25" s="148">
        <v>12.5</v>
      </c>
    </row>
    <row r="26" spans="1:22" x14ac:dyDescent="0.2">
      <c r="A26" s="2">
        <v>2018</v>
      </c>
      <c r="B26" s="99" t="s">
        <v>35</v>
      </c>
      <c r="C26" s="208">
        <v>1211</v>
      </c>
      <c r="D26" s="181">
        <v>6</v>
      </c>
      <c r="E26" s="125">
        <v>961</v>
      </c>
      <c r="F26" s="149">
        <v>79.400000000000006</v>
      </c>
      <c r="G26" s="124">
        <v>307</v>
      </c>
      <c r="H26" s="148">
        <v>25.4</v>
      </c>
      <c r="I26" s="121"/>
      <c r="J26" s="179"/>
      <c r="K26" s="124">
        <v>20</v>
      </c>
      <c r="L26" s="148">
        <v>1.7</v>
      </c>
      <c r="M26" s="125">
        <v>589</v>
      </c>
      <c r="N26" s="149">
        <v>48.6</v>
      </c>
      <c r="O26" s="177"/>
      <c r="P26" s="178"/>
      <c r="Q26" s="125">
        <v>19</v>
      </c>
      <c r="R26" s="149">
        <v>1.6</v>
      </c>
      <c r="S26" s="125">
        <v>70</v>
      </c>
      <c r="T26" s="149">
        <v>5.8</v>
      </c>
      <c r="U26" s="124">
        <v>344</v>
      </c>
      <c r="V26" s="148">
        <v>28.4</v>
      </c>
    </row>
    <row r="27" spans="1:22" x14ac:dyDescent="0.2">
      <c r="A27" s="2">
        <v>2018</v>
      </c>
      <c r="B27" s="99" t="s">
        <v>36</v>
      </c>
      <c r="C27" s="208">
        <v>716</v>
      </c>
      <c r="D27" s="181">
        <v>3.5</v>
      </c>
      <c r="E27" s="125">
        <v>568</v>
      </c>
      <c r="F27" s="149">
        <v>79.3</v>
      </c>
      <c r="G27" s="124">
        <v>124</v>
      </c>
      <c r="H27" s="148">
        <v>17.3</v>
      </c>
      <c r="I27" s="125">
        <v>5</v>
      </c>
      <c r="J27" s="149">
        <v>0.7</v>
      </c>
      <c r="K27" s="124">
        <v>4</v>
      </c>
      <c r="L27" s="148">
        <v>0.6</v>
      </c>
      <c r="M27" s="125">
        <v>402</v>
      </c>
      <c r="N27" s="149">
        <v>56.1</v>
      </c>
      <c r="O27" s="124">
        <v>0</v>
      </c>
      <c r="P27" s="148">
        <v>0</v>
      </c>
      <c r="Q27" s="125">
        <v>19</v>
      </c>
      <c r="R27" s="149">
        <v>2.7</v>
      </c>
      <c r="S27" s="125">
        <v>40</v>
      </c>
      <c r="T27" s="149">
        <v>5.6</v>
      </c>
      <c r="U27" s="124">
        <v>224</v>
      </c>
      <c r="V27" s="148">
        <v>31.3</v>
      </c>
    </row>
    <row r="28" spans="1:22" x14ac:dyDescent="0.2">
      <c r="A28" s="2">
        <v>2018</v>
      </c>
      <c r="B28" s="99" t="s">
        <v>37</v>
      </c>
      <c r="C28" s="208">
        <v>441</v>
      </c>
      <c r="D28" s="181">
        <v>2.2000000000000002</v>
      </c>
      <c r="E28" s="125">
        <v>327</v>
      </c>
      <c r="F28" s="149">
        <v>74.099999999999994</v>
      </c>
      <c r="G28" s="124">
        <v>74</v>
      </c>
      <c r="H28" s="148">
        <v>16.8</v>
      </c>
      <c r="I28" s="125">
        <v>0</v>
      </c>
      <c r="J28" s="149">
        <v>0</v>
      </c>
      <c r="K28" s="124">
        <v>37</v>
      </c>
      <c r="L28" s="148">
        <v>8.4</v>
      </c>
      <c r="M28" s="125">
        <v>287</v>
      </c>
      <c r="N28" s="149">
        <v>65.099999999999994</v>
      </c>
      <c r="O28" s="124">
        <v>0</v>
      </c>
      <c r="P28" s="148">
        <v>0</v>
      </c>
      <c r="Q28" s="125">
        <v>0</v>
      </c>
      <c r="R28" s="149">
        <v>0</v>
      </c>
      <c r="S28" s="125">
        <v>17</v>
      </c>
      <c r="T28" s="149">
        <v>3.9</v>
      </c>
      <c r="U28" s="124">
        <v>122</v>
      </c>
      <c r="V28" s="148">
        <v>27.7</v>
      </c>
    </row>
    <row r="29" spans="1:22" x14ac:dyDescent="0.2">
      <c r="A29" s="2">
        <v>2018</v>
      </c>
      <c r="B29" s="99" t="s">
        <v>38</v>
      </c>
      <c r="C29" s="208">
        <v>400</v>
      </c>
      <c r="D29" s="181">
        <v>2</v>
      </c>
      <c r="E29" s="125">
        <v>184</v>
      </c>
      <c r="F29" s="149">
        <v>46</v>
      </c>
      <c r="G29" s="124">
        <v>86</v>
      </c>
      <c r="H29" s="148">
        <v>21.5</v>
      </c>
      <c r="I29" s="121"/>
      <c r="J29" s="179"/>
      <c r="K29" s="177"/>
      <c r="L29" s="178"/>
      <c r="M29" s="125">
        <v>37</v>
      </c>
      <c r="N29" s="149">
        <v>9.3000000000000007</v>
      </c>
      <c r="O29" s="124">
        <v>0</v>
      </c>
      <c r="P29" s="148">
        <v>0</v>
      </c>
      <c r="Q29" s="125">
        <v>0</v>
      </c>
      <c r="R29" s="149">
        <v>0</v>
      </c>
      <c r="S29" s="125">
        <v>0</v>
      </c>
      <c r="T29" s="149">
        <v>0</v>
      </c>
      <c r="U29" s="124">
        <v>118</v>
      </c>
      <c r="V29" s="148">
        <v>29.5</v>
      </c>
    </row>
    <row r="30" spans="1:22" x14ac:dyDescent="0.2">
      <c r="A30" s="2">
        <v>2018</v>
      </c>
      <c r="B30" s="99" t="s">
        <v>39</v>
      </c>
      <c r="C30" s="208">
        <v>498</v>
      </c>
      <c r="D30" s="181">
        <v>2.5</v>
      </c>
      <c r="E30" s="125">
        <v>223</v>
      </c>
      <c r="F30" s="149">
        <v>44.8</v>
      </c>
      <c r="G30" s="124">
        <v>150</v>
      </c>
      <c r="H30" s="148">
        <v>30.1</v>
      </c>
      <c r="I30" s="121"/>
      <c r="J30" s="179"/>
      <c r="K30" s="124">
        <v>0</v>
      </c>
      <c r="L30" s="148">
        <v>0</v>
      </c>
      <c r="M30" s="125">
        <v>26</v>
      </c>
      <c r="N30" s="149">
        <v>5.2</v>
      </c>
      <c r="O30" s="177"/>
      <c r="P30" s="178"/>
      <c r="Q30" s="125">
        <v>4</v>
      </c>
      <c r="R30" s="149">
        <v>0.8</v>
      </c>
      <c r="S30" s="125">
        <v>3</v>
      </c>
      <c r="T30" s="149">
        <v>0.6</v>
      </c>
      <c r="U30" s="124">
        <v>93</v>
      </c>
      <c r="V30" s="148">
        <v>18.7</v>
      </c>
    </row>
    <row r="31" spans="1:22" x14ac:dyDescent="0.2">
      <c r="A31" s="2">
        <v>2018</v>
      </c>
      <c r="B31" s="99" t="s">
        <v>40</v>
      </c>
      <c r="C31" s="208">
        <v>396</v>
      </c>
      <c r="D31" s="181">
        <v>2</v>
      </c>
      <c r="E31" s="125">
        <v>182</v>
      </c>
      <c r="F31" s="149">
        <v>46</v>
      </c>
      <c r="G31" s="124">
        <v>104</v>
      </c>
      <c r="H31" s="148">
        <v>26.3</v>
      </c>
      <c r="I31" s="121"/>
      <c r="J31" s="179"/>
      <c r="K31" s="124">
        <v>0</v>
      </c>
      <c r="L31" s="148">
        <v>0</v>
      </c>
      <c r="M31" s="125">
        <v>43</v>
      </c>
      <c r="N31" s="149">
        <v>10.9</v>
      </c>
      <c r="O31" s="124">
        <v>0</v>
      </c>
      <c r="P31" s="148">
        <v>0</v>
      </c>
      <c r="Q31" s="125">
        <v>8</v>
      </c>
      <c r="R31" s="149">
        <v>2</v>
      </c>
      <c r="S31" s="121"/>
      <c r="T31" s="179"/>
      <c r="U31" s="124">
        <v>10</v>
      </c>
      <c r="V31" s="148">
        <v>2.5</v>
      </c>
    </row>
    <row r="32" spans="1:22" x14ac:dyDescent="0.2">
      <c r="A32" s="2">
        <v>2018</v>
      </c>
      <c r="B32" s="99" t="s">
        <v>41</v>
      </c>
      <c r="C32" s="208">
        <v>853</v>
      </c>
      <c r="D32" s="181">
        <v>4.2</v>
      </c>
      <c r="E32" s="125">
        <v>460</v>
      </c>
      <c r="F32" s="149">
        <v>53.9</v>
      </c>
      <c r="G32" s="124">
        <v>88</v>
      </c>
      <c r="H32" s="148">
        <v>10.3</v>
      </c>
      <c r="I32" s="125">
        <v>9</v>
      </c>
      <c r="J32" s="149">
        <v>1.1000000000000001</v>
      </c>
      <c r="K32" s="124">
        <v>12</v>
      </c>
      <c r="L32" s="148">
        <v>1.4</v>
      </c>
      <c r="M32" s="125">
        <v>241</v>
      </c>
      <c r="N32" s="149">
        <v>28.3</v>
      </c>
      <c r="O32" s="124">
        <v>0</v>
      </c>
      <c r="P32" s="148">
        <v>0</v>
      </c>
      <c r="Q32" s="125">
        <v>37</v>
      </c>
      <c r="R32" s="149">
        <v>4.3</v>
      </c>
      <c r="S32" s="125">
        <v>30</v>
      </c>
      <c r="T32" s="149">
        <v>3.5</v>
      </c>
      <c r="U32" s="124">
        <v>357</v>
      </c>
      <c r="V32" s="148">
        <v>41.9</v>
      </c>
    </row>
    <row r="33" spans="1:22" x14ac:dyDescent="0.2">
      <c r="A33" s="2">
        <v>2018</v>
      </c>
      <c r="B33" s="99" t="s">
        <v>42</v>
      </c>
      <c r="C33" s="208">
        <v>501</v>
      </c>
      <c r="D33" s="181">
        <v>2.5</v>
      </c>
      <c r="E33" s="125">
        <v>230</v>
      </c>
      <c r="F33" s="149">
        <v>45.9</v>
      </c>
      <c r="G33" s="124">
        <v>48</v>
      </c>
      <c r="H33" s="148">
        <v>9.6</v>
      </c>
      <c r="I33" s="121"/>
      <c r="J33" s="179"/>
      <c r="K33" s="124">
        <v>0</v>
      </c>
      <c r="L33" s="148">
        <v>0</v>
      </c>
      <c r="M33" s="125">
        <v>61</v>
      </c>
      <c r="N33" s="149">
        <v>12.2</v>
      </c>
      <c r="O33" s="177"/>
      <c r="P33" s="178"/>
      <c r="Q33" s="125">
        <v>4</v>
      </c>
      <c r="R33" s="149">
        <v>0.8</v>
      </c>
      <c r="S33" s="125">
        <v>7</v>
      </c>
      <c r="T33" s="149">
        <v>1.4</v>
      </c>
      <c r="U33" s="124">
        <v>127</v>
      </c>
      <c r="V33" s="148">
        <v>25.3</v>
      </c>
    </row>
    <row r="34" spans="1:22" x14ac:dyDescent="0.2">
      <c r="A34" s="2">
        <v>2018</v>
      </c>
      <c r="B34" s="99" t="s">
        <v>43</v>
      </c>
      <c r="C34" s="208">
        <v>1023</v>
      </c>
      <c r="D34" s="181">
        <v>5.0999999999999996</v>
      </c>
      <c r="E34" s="125">
        <v>635</v>
      </c>
      <c r="F34" s="149">
        <v>62.1</v>
      </c>
      <c r="G34" s="124">
        <v>278</v>
      </c>
      <c r="H34" s="148">
        <v>27.2</v>
      </c>
      <c r="I34" s="125">
        <v>10</v>
      </c>
      <c r="J34" s="149">
        <v>1</v>
      </c>
      <c r="K34" s="124">
        <v>15</v>
      </c>
      <c r="L34" s="148">
        <v>1.5</v>
      </c>
      <c r="M34" s="125">
        <v>464</v>
      </c>
      <c r="N34" s="149">
        <v>45.4</v>
      </c>
      <c r="O34" s="177"/>
      <c r="P34" s="178"/>
      <c r="Q34" s="121"/>
      <c r="R34" s="179"/>
      <c r="S34" s="125">
        <v>31</v>
      </c>
      <c r="T34" s="149">
        <v>3</v>
      </c>
      <c r="U34" s="124">
        <v>353</v>
      </c>
      <c r="V34" s="148">
        <v>34.5</v>
      </c>
    </row>
    <row r="35" spans="1:22" x14ac:dyDescent="0.2">
      <c r="A35" s="2">
        <v>2018</v>
      </c>
      <c r="B35" s="99" t="s">
        <v>44</v>
      </c>
      <c r="C35" s="208">
        <v>406</v>
      </c>
      <c r="D35" s="181">
        <v>2</v>
      </c>
      <c r="E35" s="125">
        <v>261</v>
      </c>
      <c r="F35" s="149">
        <v>64.3</v>
      </c>
      <c r="G35" s="124">
        <v>94</v>
      </c>
      <c r="H35" s="148">
        <v>23.2</v>
      </c>
      <c r="I35" s="125">
        <v>0</v>
      </c>
      <c r="J35" s="149">
        <v>0</v>
      </c>
      <c r="K35" s="124">
        <v>0</v>
      </c>
      <c r="L35" s="148">
        <v>0</v>
      </c>
      <c r="M35" s="125">
        <v>60</v>
      </c>
      <c r="N35" s="149">
        <v>14.8</v>
      </c>
      <c r="O35" s="124">
        <v>0</v>
      </c>
      <c r="P35" s="148">
        <v>0</v>
      </c>
      <c r="Q35" s="125">
        <v>23</v>
      </c>
      <c r="R35" s="149">
        <v>5.7</v>
      </c>
      <c r="S35" s="125">
        <v>14</v>
      </c>
      <c r="T35" s="149">
        <v>3.4</v>
      </c>
      <c r="U35" s="124">
        <v>182</v>
      </c>
      <c r="V35" s="148">
        <v>44.8</v>
      </c>
    </row>
    <row r="36" spans="1:22" x14ac:dyDescent="0.2">
      <c r="A36" s="2">
        <v>2018</v>
      </c>
      <c r="B36" s="99" t="s">
        <v>45</v>
      </c>
      <c r="C36" s="208">
        <v>258</v>
      </c>
      <c r="D36" s="181">
        <v>1.3</v>
      </c>
      <c r="E36" s="125">
        <v>54</v>
      </c>
      <c r="F36" s="149">
        <v>20.9</v>
      </c>
      <c r="G36" s="124">
        <v>12</v>
      </c>
      <c r="H36" s="148">
        <v>4.7</v>
      </c>
      <c r="I36" s="125">
        <v>0</v>
      </c>
      <c r="J36" s="149">
        <v>0</v>
      </c>
      <c r="K36" s="177"/>
      <c r="L36" s="178"/>
      <c r="M36" s="125">
        <v>43</v>
      </c>
      <c r="N36" s="149">
        <v>16.7</v>
      </c>
      <c r="O36" s="124">
        <v>0</v>
      </c>
      <c r="P36" s="148">
        <v>0</v>
      </c>
      <c r="Q36" s="121"/>
      <c r="R36" s="179"/>
      <c r="S36" s="125">
        <v>4</v>
      </c>
      <c r="T36" s="149">
        <v>1.6</v>
      </c>
      <c r="U36" s="124">
        <v>10</v>
      </c>
      <c r="V36" s="148">
        <v>3.9</v>
      </c>
    </row>
    <row r="37" spans="1:22" x14ac:dyDescent="0.2">
      <c r="A37" s="2">
        <v>2018</v>
      </c>
      <c r="B37" s="99" t="s">
        <v>46</v>
      </c>
      <c r="C37" s="208">
        <v>93</v>
      </c>
      <c r="D37" s="181">
        <v>0.5</v>
      </c>
      <c r="E37" s="125">
        <v>18</v>
      </c>
      <c r="F37" s="149">
        <v>19.399999999999999</v>
      </c>
      <c r="G37" s="124">
        <v>16</v>
      </c>
      <c r="H37" s="148">
        <v>17.2</v>
      </c>
      <c r="I37" s="121"/>
      <c r="J37" s="179"/>
      <c r="K37" s="124">
        <v>0</v>
      </c>
      <c r="L37" s="148">
        <v>0</v>
      </c>
      <c r="M37" s="121"/>
      <c r="N37" s="179"/>
      <c r="O37" s="124">
        <v>0</v>
      </c>
      <c r="P37" s="148">
        <v>0</v>
      </c>
      <c r="Q37" s="125">
        <v>0</v>
      </c>
      <c r="R37" s="149">
        <v>0</v>
      </c>
      <c r="S37" s="125">
        <v>0</v>
      </c>
      <c r="T37" s="149">
        <v>0</v>
      </c>
      <c r="U37" s="124">
        <v>13</v>
      </c>
      <c r="V37" s="148">
        <v>14</v>
      </c>
    </row>
    <row r="38" spans="1:22" x14ac:dyDescent="0.2">
      <c r="A38" s="2">
        <v>2018</v>
      </c>
      <c r="B38" s="99" t="s">
        <v>2</v>
      </c>
      <c r="C38" s="209">
        <v>20180</v>
      </c>
      <c r="D38" s="182"/>
      <c r="E38" s="70">
        <v>12389</v>
      </c>
      <c r="F38" s="146">
        <v>61.4</v>
      </c>
      <c r="G38" s="70">
        <v>3423</v>
      </c>
      <c r="H38" s="146">
        <v>17</v>
      </c>
      <c r="I38" s="70">
        <v>173</v>
      </c>
      <c r="J38" s="146">
        <v>0.9</v>
      </c>
      <c r="K38" s="70">
        <v>227</v>
      </c>
      <c r="L38" s="146">
        <v>1.1000000000000001</v>
      </c>
      <c r="M38" s="205" t="s">
        <v>293</v>
      </c>
      <c r="N38" s="146">
        <v>30.8</v>
      </c>
      <c r="O38" s="70">
        <v>40</v>
      </c>
      <c r="P38" s="146">
        <v>0.2</v>
      </c>
      <c r="Q38" s="70">
        <v>407</v>
      </c>
      <c r="R38" s="146">
        <v>2</v>
      </c>
      <c r="S38" s="70">
        <v>629</v>
      </c>
      <c r="T38" s="146">
        <v>3.1</v>
      </c>
      <c r="U38" s="205" t="s">
        <v>213</v>
      </c>
      <c r="V38" s="146">
        <v>23.5</v>
      </c>
    </row>
    <row r="39" spans="1:22" x14ac:dyDescent="0.2">
      <c r="A39" s="2">
        <v>2019</v>
      </c>
      <c r="B39" s="99" t="s">
        <v>15</v>
      </c>
      <c r="C39" s="208">
        <v>738</v>
      </c>
      <c r="D39" s="181">
        <v>3.6</v>
      </c>
      <c r="E39" s="125">
        <v>294</v>
      </c>
      <c r="F39" s="149">
        <v>39.799999999999997</v>
      </c>
      <c r="G39" s="124">
        <v>49</v>
      </c>
      <c r="H39" s="148">
        <v>6.6</v>
      </c>
      <c r="I39" s="121"/>
      <c r="J39" s="179"/>
      <c r="K39" s="124">
        <v>0</v>
      </c>
      <c r="L39" s="148">
        <v>0</v>
      </c>
      <c r="M39" s="125">
        <v>57</v>
      </c>
      <c r="N39" s="149">
        <v>7.7</v>
      </c>
      <c r="O39" s="125">
        <v>0</v>
      </c>
      <c r="P39" s="149">
        <v>0</v>
      </c>
      <c r="Q39" s="206">
        <v>31</v>
      </c>
      <c r="R39" s="149">
        <v>4.2</v>
      </c>
      <c r="S39" s="121"/>
      <c r="T39" s="179"/>
      <c r="U39" s="124">
        <v>154</v>
      </c>
      <c r="V39" s="148">
        <v>20.9</v>
      </c>
    </row>
    <row r="40" spans="1:22" x14ac:dyDescent="0.2">
      <c r="A40" s="2">
        <v>2019</v>
      </c>
      <c r="B40" s="99" t="s">
        <v>16</v>
      </c>
      <c r="C40" s="208">
        <v>489</v>
      </c>
      <c r="D40" s="181">
        <v>2.4</v>
      </c>
      <c r="E40" s="125">
        <v>228</v>
      </c>
      <c r="F40" s="149">
        <v>46.6</v>
      </c>
      <c r="G40" s="124">
        <v>122</v>
      </c>
      <c r="H40" s="148">
        <v>24.9</v>
      </c>
      <c r="I40" s="125">
        <v>3</v>
      </c>
      <c r="J40" s="149">
        <v>0.6</v>
      </c>
      <c r="K40" s="124">
        <v>0</v>
      </c>
      <c r="L40" s="148">
        <v>0</v>
      </c>
      <c r="M40" s="125">
        <v>44</v>
      </c>
      <c r="N40" s="149">
        <v>9</v>
      </c>
      <c r="O40" s="125">
        <v>0</v>
      </c>
      <c r="P40" s="149">
        <v>0</v>
      </c>
      <c r="Q40" s="206">
        <v>10</v>
      </c>
      <c r="R40" s="149">
        <v>2</v>
      </c>
      <c r="S40" s="125">
        <v>3</v>
      </c>
      <c r="T40" s="149">
        <v>0.6</v>
      </c>
      <c r="U40" s="124">
        <v>45</v>
      </c>
      <c r="V40" s="148">
        <v>9.1999999999999993</v>
      </c>
    </row>
    <row r="41" spans="1:22" x14ac:dyDescent="0.2">
      <c r="A41" s="2">
        <v>2019</v>
      </c>
      <c r="B41" s="99" t="s">
        <v>17</v>
      </c>
      <c r="C41" s="208">
        <v>1015</v>
      </c>
      <c r="D41" s="181">
        <v>5</v>
      </c>
      <c r="E41" s="125">
        <v>341</v>
      </c>
      <c r="F41" s="149">
        <v>33.6</v>
      </c>
      <c r="G41" s="124">
        <v>90</v>
      </c>
      <c r="H41" s="148">
        <v>8.9</v>
      </c>
      <c r="I41" s="125">
        <v>15</v>
      </c>
      <c r="J41" s="149">
        <v>1.5</v>
      </c>
      <c r="K41" s="124">
        <v>0</v>
      </c>
      <c r="L41" s="148">
        <v>0</v>
      </c>
      <c r="M41" s="125">
        <v>176</v>
      </c>
      <c r="N41" s="149">
        <v>17.3</v>
      </c>
      <c r="O41" s="125">
        <v>0</v>
      </c>
      <c r="P41" s="149">
        <v>0</v>
      </c>
      <c r="Q41" s="206">
        <v>38</v>
      </c>
      <c r="R41" s="149">
        <v>3.7</v>
      </c>
      <c r="S41" s="125">
        <v>28</v>
      </c>
      <c r="T41" s="149">
        <v>2.8</v>
      </c>
      <c r="U41" s="124">
        <v>301</v>
      </c>
      <c r="V41" s="148">
        <v>29.7</v>
      </c>
    </row>
    <row r="42" spans="1:22" x14ac:dyDescent="0.2">
      <c r="A42" s="2">
        <v>2019</v>
      </c>
      <c r="B42" s="99" t="s">
        <v>18</v>
      </c>
      <c r="C42" s="208">
        <v>1002</v>
      </c>
      <c r="D42" s="181">
        <v>4.9000000000000004</v>
      </c>
      <c r="E42" s="125">
        <v>771</v>
      </c>
      <c r="F42" s="149">
        <v>76.900000000000006</v>
      </c>
      <c r="G42" s="124">
        <v>196</v>
      </c>
      <c r="H42" s="148">
        <v>19.600000000000001</v>
      </c>
      <c r="I42" s="125">
        <v>14</v>
      </c>
      <c r="J42" s="149">
        <v>1.4</v>
      </c>
      <c r="K42" s="177"/>
      <c r="L42" s="178"/>
      <c r="M42" s="125">
        <v>233</v>
      </c>
      <c r="N42" s="149">
        <v>23.3</v>
      </c>
      <c r="O42" s="121"/>
      <c r="P42" s="179"/>
      <c r="Q42" s="206">
        <v>24</v>
      </c>
      <c r="R42" s="149">
        <v>2.4</v>
      </c>
      <c r="S42" s="125">
        <v>41</v>
      </c>
      <c r="T42" s="149">
        <v>4.0999999999999996</v>
      </c>
      <c r="U42" s="124">
        <v>258</v>
      </c>
      <c r="V42" s="148">
        <v>25.7</v>
      </c>
    </row>
    <row r="43" spans="1:22" x14ac:dyDescent="0.2">
      <c r="A43" s="2">
        <v>2019</v>
      </c>
      <c r="B43" s="99" t="s">
        <v>19</v>
      </c>
      <c r="C43" s="208">
        <v>728</v>
      </c>
      <c r="D43" s="181">
        <v>3.6</v>
      </c>
      <c r="E43" s="125">
        <v>616</v>
      </c>
      <c r="F43" s="149">
        <v>84.6</v>
      </c>
      <c r="G43" s="124">
        <v>169</v>
      </c>
      <c r="H43" s="148">
        <v>23.2</v>
      </c>
      <c r="I43" s="121"/>
      <c r="J43" s="179"/>
      <c r="K43" s="124">
        <v>28</v>
      </c>
      <c r="L43" s="148">
        <v>3.8</v>
      </c>
      <c r="M43" s="125">
        <v>485</v>
      </c>
      <c r="N43" s="149">
        <v>66.599999999999994</v>
      </c>
      <c r="O43" s="125">
        <v>12</v>
      </c>
      <c r="P43" s="149">
        <v>1.6</v>
      </c>
      <c r="Q43" s="207"/>
      <c r="R43" s="179"/>
      <c r="S43" s="125">
        <v>29</v>
      </c>
      <c r="T43" s="149">
        <v>4</v>
      </c>
      <c r="U43" s="124">
        <v>191</v>
      </c>
      <c r="V43" s="148">
        <v>26.2</v>
      </c>
    </row>
    <row r="44" spans="1:22" x14ac:dyDescent="0.2">
      <c r="A44" s="2">
        <v>2019</v>
      </c>
      <c r="B44" s="99" t="s">
        <v>20</v>
      </c>
      <c r="C44" s="208">
        <v>1067</v>
      </c>
      <c r="D44" s="181">
        <v>5.2</v>
      </c>
      <c r="E44" s="125">
        <v>905</v>
      </c>
      <c r="F44" s="149">
        <v>84.8</v>
      </c>
      <c r="G44" s="124">
        <v>177</v>
      </c>
      <c r="H44" s="148">
        <v>16.600000000000001</v>
      </c>
      <c r="I44" s="125">
        <v>42</v>
      </c>
      <c r="J44" s="149">
        <v>3.9</v>
      </c>
      <c r="K44" s="124">
        <v>23</v>
      </c>
      <c r="L44" s="148">
        <v>2.2000000000000002</v>
      </c>
      <c r="M44" s="125">
        <v>461</v>
      </c>
      <c r="N44" s="149">
        <v>43.2</v>
      </c>
      <c r="O44" s="121"/>
      <c r="P44" s="179"/>
      <c r="Q44" s="177"/>
      <c r="R44" s="178"/>
      <c r="S44" s="125">
        <v>71</v>
      </c>
      <c r="T44" s="149">
        <v>6.7</v>
      </c>
      <c r="U44" s="124">
        <v>159</v>
      </c>
      <c r="V44" s="148">
        <v>14.9</v>
      </c>
    </row>
    <row r="45" spans="1:22" x14ac:dyDescent="0.2">
      <c r="A45" s="2">
        <v>2019</v>
      </c>
      <c r="B45" s="99" t="s">
        <v>21</v>
      </c>
      <c r="C45" s="208">
        <v>602</v>
      </c>
      <c r="D45" s="181">
        <v>3</v>
      </c>
      <c r="E45" s="125">
        <v>317</v>
      </c>
      <c r="F45" s="149">
        <v>52.7</v>
      </c>
      <c r="G45" s="124">
        <v>84</v>
      </c>
      <c r="H45" s="148">
        <v>14</v>
      </c>
      <c r="I45" s="125">
        <v>0</v>
      </c>
      <c r="J45" s="149">
        <v>0</v>
      </c>
      <c r="K45" s="124">
        <v>0</v>
      </c>
      <c r="L45" s="148">
        <v>0</v>
      </c>
      <c r="M45" s="125">
        <v>78</v>
      </c>
      <c r="N45" s="149">
        <v>13</v>
      </c>
      <c r="O45" s="125">
        <v>0</v>
      </c>
      <c r="P45" s="149">
        <v>0</v>
      </c>
      <c r="Q45" s="206">
        <v>23</v>
      </c>
      <c r="R45" s="149">
        <v>3.8</v>
      </c>
      <c r="S45" s="125">
        <v>21</v>
      </c>
      <c r="T45" s="149">
        <v>3.5</v>
      </c>
      <c r="U45" s="124">
        <v>148</v>
      </c>
      <c r="V45" s="148">
        <v>24.6</v>
      </c>
    </row>
    <row r="46" spans="1:22" x14ac:dyDescent="0.2">
      <c r="A46" s="2">
        <v>2019</v>
      </c>
      <c r="B46" s="99" t="s">
        <v>22</v>
      </c>
      <c r="C46" s="208">
        <v>744</v>
      </c>
      <c r="D46" s="181">
        <v>3.6</v>
      </c>
      <c r="E46" s="125">
        <v>595</v>
      </c>
      <c r="F46" s="149">
        <v>80</v>
      </c>
      <c r="G46" s="124">
        <v>20</v>
      </c>
      <c r="H46" s="148">
        <v>2.7</v>
      </c>
      <c r="I46" s="125">
        <v>21</v>
      </c>
      <c r="J46" s="149">
        <v>2.8</v>
      </c>
      <c r="K46" s="124">
        <v>8</v>
      </c>
      <c r="L46" s="148">
        <v>1.1000000000000001</v>
      </c>
      <c r="M46" s="125">
        <v>419</v>
      </c>
      <c r="N46" s="149">
        <v>56.3</v>
      </c>
      <c r="O46" s="125">
        <v>0</v>
      </c>
      <c r="P46" s="149">
        <v>0</v>
      </c>
      <c r="Q46" s="206">
        <v>13</v>
      </c>
      <c r="R46" s="149">
        <v>1.7</v>
      </c>
      <c r="S46" s="125">
        <v>42</v>
      </c>
      <c r="T46" s="149">
        <v>5.6</v>
      </c>
      <c r="U46" s="124">
        <v>218</v>
      </c>
      <c r="V46" s="148">
        <v>29.3</v>
      </c>
    </row>
    <row r="47" spans="1:22" x14ac:dyDescent="0.2">
      <c r="A47" s="2">
        <v>2019</v>
      </c>
      <c r="B47" s="99" t="s">
        <v>23</v>
      </c>
      <c r="C47" s="208">
        <v>299</v>
      </c>
      <c r="D47" s="181">
        <v>1.5</v>
      </c>
      <c r="E47" s="125">
        <v>241</v>
      </c>
      <c r="F47" s="149">
        <v>80.599999999999994</v>
      </c>
      <c r="G47" s="124">
        <v>16</v>
      </c>
      <c r="H47" s="148">
        <v>5.4</v>
      </c>
      <c r="I47" s="125">
        <v>5</v>
      </c>
      <c r="J47" s="149">
        <v>1.7</v>
      </c>
      <c r="K47" s="124">
        <v>26</v>
      </c>
      <c r="L47" s="148">
        <v>8.6999999999999993</v>
      </c>
      <c r="M47" s="125">
        <v>215</v>
      </c>
      <c r="N47" s="149">
        <v>71.900000000000006</v>
      </c>
      <c r="O47" s="125">
        <v>16</v>
      </c>
      <c r="P47" s="149">
        <v>5.4</v>
      </c>
      <c r="Q47" s="206">
        <v>0</v>
      </c>
      <c r="R47" s="149">
        <v>0</v>
      </c>
      <c r="S47" s="125">
        <v>20</v>
      </c>
      <c r="T47" s="149">
        <v>6.7</v>
      </c>
      <c r="U47" s="124">
        <v>113</v>
      </c>
      <c r="V47" s="148">
        <v>37.799999999999997</v>
      </c>
    </row>
    <row r="48" spans="1:22" x14ac:dyDescent="0.2">
      <c r="A48" s="2">
        <v>2019</v>
      </c>
      <c r="B48" s="99" t="s">
        <v>24</v>
      </c>
      <c r="C48" s="208">
        <v>621</v>
      </c>
      <c r="D48" s="181">
        <v>3</v>
      </c>
      <c r="E48" s="125">
        <v>402</v>
      </c>
      <c r="F48" s="149">
        <v>64.7</v>
      </c>
      <c r="G48" s="124">
        <v>83</v>
      </c>
      <c r="H48" s="148">
        <v>13.4</v>
      </c>
      <c r="I48" s="125">
        <v>15</v>
      </c>
      <c r="J48" s="149">
        <v>2.4</v>
      </c>
      <c r="K48" s="177"/>
      <c r="L48" s="178"/>
      <c r="M48" s="125">
        <v>99</v>
      </c>
      <c r="N48" s="149">
        <v>15.9</v>
      </c>
      <c r="O48" s="121"/>
      <c r="P48" s="179"/>
      <c r="Q48" s="206">
        <v>17</v>
      </c>
      <c r="R48" s="149">
        <v>2.7</v>
      </c>
      <c r="S48" s="125">
        <v>15</v>
      </c>
      <c r="T48" s="149">
        <v>2.4</v>
      </c>
      <c r="U48" s="124">
        <v>181</v>
      </c>
      <c r="V48" s="148">
        <v>29.1</v>
      </c>
    </row>
    <row r="49" spans="1:23" x14ac:dyDescent="0.2">
      <c r="A49" s="2">
        <v>2019</v>
      </c>
      <c r="B49" s="99" t="s">
        <v>25</v>
      </c>
      <c r="C49" s="208">
        <v>319</v>
      </c>
      <c r="D49" s="181">
        <v>1.6</v>
      </c>
      <c r="E49" s="125">
        <v>236</v>
      </c>
      <c r="F49" s="149">
        <v>74</v>
      </c>
      <c r="G49" s="124">
        <v>70</v>
      </c>
      <c r="H49" s="148">
        <v>21.9</v>
      </c>
      <c r="I49" s="121"/>
      <c r="J49" s="179"/>
      <c r="K49" s="124">
        <v>0</v>
      </c>
      <c r="L49" s="148">
        <v>0</v>
      </c>
      <c r="M49" s="125">
        <v>58</v>
      </c>
      <c r="N49" s="149">
        <v>18.2</v>
      </c>
      <c r="O49" s="125">
        <v>0</v>
      </c>
      <c r="P49" s="149">
        <v>0</v>
      </c>
      <c r="Q49" s="207"/>
      <c r="R49" s="179"/>
      <c r="S49" s="121"/>
      <c r="T49" s="179"/>
      <c r="U49" s="124">
        <v>42</v>
      </c>
      <c r="V49" s="148">
        <v>13.2</v>
      </c>
    </row>
    <row r="50" spans="1:23" x14ac:dyDescent="0.2">
      <c r="A50" s="2">
        <v>2019</v>
      </c>
      <c r="B50" s="99" t="s">
        <v>26</v>
      </c>
      <c r="C50" s="208">
        <v>581</v>
      </c>
      <c r="D50" s="181">
        <v>2.8</v>
      </c>
      <c r="E50" s="125">
        <v>278</v>
      </c>
      <c r="F50" s="149">
        <v>47.8</v>
      </c>
      <c r="G50" s="124">
        <v>180</v>
      </c>
      <c r="H50" s="148">
        <v>31</v>
      </c>
      <c r="I50" s="125">
        <v>4</v>
      </c>
      <c r="J50" s="149">
        <v>0.7</v>
      </c>
      <c r="K50" s="177"/>
      <c r="L50" s="178"/>
      <c r="M50" s="125">
        <v>83</v>
      </c>
      <c r="N50" s="149">
        <v>14.3</v>
      </c>
      <c r="O50" s="121"/>
      <c r="P50" s="179"/>
      <c r="Q50" s="206">
        <v>20</v>
      </c>
      <c r="R50" s="149">
        <v>3.4</v>
      </c>
      <c r="S50" s="125">
        <v>16</v>
      </c>
      <c r="T50" s="149">
        <v>2.8</v>
      </c>
      <c r="U50" s="124">
        <v>59</v>
      </c>
      <c r="V50" s="148">
        <v>10.199999999999999</v>
      </c>
    </row>
    <row r="51" spans="1:23" x14ac:dyDescent="0.2">
      <c r="A51" s="2">
        <v>2019</v>
      </c>
      <c r="B51" s="99" t="s">
        <v>27</v>
      </c>
      <c r="C51" s="208">
        <v>717</v>
      </c>
      <c r="D51" s="181">
        <v>3.5</v>
      </c>
      <c r="E51" s="125">
        <v>249</v>
      </c>
      <c r="F51" s="149">
        <v>34.700000000000003</v>
      </c>
      <c r="G51" s="124">
        <v>70</v>
      </c>
      <c r="H51" s="148">
        <v>9.8000000000000007</v>
      </c>
      <c r="I51" s="121"/>
      <c r="J51" s="179"/>
      <c r="K51" s="177"/>
      <c r="L51" s="178"/>
      <c r="M51" s="125">
        <v>64</v>
      </c>
      <c r="N51" s="149">
        <v>8.9</v>
      </c>
      <c r="O51" s="125">
        <v>0</v>
      </c>
      <c r="P51" s="149">
        <v>0</v>
      </c>
      <c r="Q51" s="206">
        <v>23</v>
      </c>
      <c r="R51" s="149">
        <v>3.2</v>
      </c>
      <c r="S51" s="125">
        <v>3</v>
      </c>
      <c r="T51" s="149">
        <v>0.4</v>
      </c>
      <c r="U51" s="124">
        <v>185</v>
      </c>
      <c r="V51" s="148">
        <v>25.8</v>
      </c>
    </row>
    <row r="52" spans="1:23" x14ac:dyDescent="0.2">
      <c r="A52" s="2">
        <v>2019</v>
      </c>
      <c r="B52" s="99" t="s">
        <v>28</v>
      </c>
      <c r="C52" s="208">
        <v>514</v>
      </c>
      <c r="D52" s="181">
        <v>2.5</v>
      </c>
      <c r="E52" s="125">
        <v>330</v>
      </c>
      <c r="F52" s="149">
        <v>64.2</v>
      </c>
      <c r="G52" s="124">
        <v>136</v>
      </c>
      <c r="H52" s="148">
        <v>26.5</v>
      </c>
      <c r="I52" s="125">
        <v>0</v>
      </c>
      <c r="J52" s="149">
        <v>0</v>
      </c>
      <c r="K52" s="124">
        <v>20</v>
      </c>
      <c r="L52" s="148">
        <v>3.9</v>
      </c>
      <c r="M52" s="125">
        <v>312</v>
      </c>
      <c r="N52" s="149">
        <v>60.7</v>
      </c>
      <c r="O52" s="125">
        <v>0</v>
      </c>
      <c r="P52" s="149">
        <v>0</v>
      </c>
      <c r="Q52" s="177"/>
      <c r="R52" s="178"/>
      <c r="S52" s="125">
        <v>16</v>
      </c>
      <c r="T52" s="149">
        <v>3.1</v>
      </c>
      <c r="U52" s="177"/>
      <c r="V52" s="178"/>
    </row>
    <row r="53" spans="1:23" x14ac:dyDescent="0.2">
      <c r="A53" s="2">
        <v>2019</v>
      </c>
      <c r="B53" s="99" t="s">
        <v>29</v>
      </c>
      <c r="C53" s="208">
        <v>975</v>
      </c>
      <c r="D53" s="181">
        <v>4.8</v>
      </c>
      <c r="E53" s="125">
        <v>737</v>
      </c>
      <c r="F53" s="149">
        <v>75.599999999999994</v>
      </c>
      <c r="G53" s="124">
        <v>152</v>
      </c>
      <c r="H53" s="148">
        <v>15.6</v>
      </c>
      <c r="I53" s="121"/>
      <c r="J53" s="179"/>
      <c r="K53" s="124">
        <v>29</v>
      </c>
      <c r="L53" s="148">
        <v>3</v>
      </c>
      <c r="M53" s="125">
        <v>522</v>
      </c>
      <c r="N53" s="149">
        <v>53.5</v>
      </c>
      <c r="O53" s="121"/>
      <c r="P53" s="179"/>
      <c r="Q53" s="206">
        <v>17</v>
      </c>
      <c r="R53" s="149">
        <v>1.7</v>
      </c>
      <c r="S53" s="125">
        <v>50</v>
      </c>
      <c r="T53" s="149">
        <v>5.0999999999999996</v>
      </c>
      <c r="U53" s="124">
        <v>325</v>
      </c>
      <c r="V53" s="148">
        <v>33.299999999999997</v>
      </c>
    </row>
    <row r="54" spans="1:23" x14ac:dyDescent="0.2">
      <c r="A54" s="2">
        <v>2019</v>
      </c>
      <c r="B54" s="99" t="s">
        <v>30</v>
      </c>
      <c r="C54" s="208">
        <v>719</v>
      </c>
      <c r="D54" s="181">
        <v>3.5</v>
      </c>
      <c r="E54" s="125">
        <v>312</v>
      </c>
      <c r="F54" s="149">
        <v>43.4</v>
      </c>
      <c r="G54" s="124">
        <v>106</v>
      </c>
      <c r="H54" s="148">
        <v>14.7</v>
      </c>
      <c r="I54" s="125">
        <v>10</v>
      </c>
      <c r="J54" s="149">
        <v>1.4</v>
      </c>
      <c r="K54" s="124">
        <v>0</v>
      </c>
      <c r="L54" s="148">
        <v>0</v>
      </c>
      <c r="M54" s="125">
        <v>62</v>
      </c>
      <c r="N54" s="149">
        <v>8.6</v>
      </c>
      <c r="O54" s="125">
        <v>0</v>
      </c>
      <c r="P54" s="149">
        <v>0</v>
      </c>
      <c r="Q54" s="206">
        <v>29</v>
      </c>
      <c r="R54" s="149">
        <v>4</v>
      </c>
      <c r="S54" s="125">
        <v>3</v>
      </c>
      <c r="T54" s="149">
        <v>0.4</v>
      </c>
      <c r="U54" s="124">
        <v>188</v>
      </c>
      <c r="V54" s="148">
        <v>26.1</v>
      </c>
    </row>
    <row r="55" spans="1:23" x14ac:dyDescent="0.2">
      <c r="A55" s="2">
        <v>2019</v>
      </c>
      <c r="B55" s="99" t="s">
        <v>31</v>
      </c>
      <c r="C55" s="208">
        <v>801</v>
      </c>
      <c r="D55" s="181">
        <v>3.9</v>
      </c>
      <c r="E55" s="125">
        <v>695</v>
      </c>
      <c r="F55" s="149">
        <v>86.8</v>
      </c>
      <c r="G55" s="124">
        <v>117</v>
      </c>
      <c r="H55" s="148">
        <v>14.6</v>
      </c>
      <c r="I55" s="125">
        <v>4</v>
      </c>
      <c r="J55" s="149">
        <v>0.5</v>
      </c>
      <c r="K55" s="124">
        <v>11</v>
      </c>
      <c r="L55" s="148">
        <v>1.4</v>
      </c>
      <c r="M55" s="125">
        <v>346</v>
      </c>
      <c r="N55" s="149">
        <v>43.2</v>
      </c>
      <c r="O55" s="125">
        <v>0</v>
      </c>
      <c r="P55" s="149">
        <v>0</v>
      </c>
      <c r="Q55" s="206">
        <v>21</v>
      </c>
      <c r="R55" s="149">
        <v>2.6</v>
      </c>
      <c r="S55" s="125">
        <v>34</v>
      </c>
      <c r="T55" s="149">
        <v>4.2</v>
      </c>
      <c r="U55" s="124">
        <v>232</v>
      </c>
      <c r="V55" s="148">
        <v>29</v>
      </c>
    </row>
    <row r="56" spans="1:23" x14ac:dyDescent="0.2">
      <c r="A56" s="2">
        <v>2019</v>
      </c>
      <c r="B56" s="99" t="s">
        <v>32</v>
      </c>
      <c r="C56" s="208">
        <v>329</v>
      </c>
      <c r="D56" s="181">
        <v>1.6</v>
      </c>
      <c r="E56" s="125">
        <v>30</v>
      </c>
      <c r="F56" s="149">
        <v>9.1</v>
      </c>
      <c r="G56" s="124">
        <v>48</v>
      </c>
      <c r="H56" s="148">
        <v>14.6</v>
      </c>
      <c r="I56" s="125">
        <v>0</v>
      </c>
      <c r="J56" s="149">
        <v>0</v>
      </c>
      <c r="K56" s="124">
        <v>0</v>
      </c>
      <c r="L56" s="148">
        <v>0</v>
      </c>
      <c r="M56" s="125">
        <v>5</v>
      </c>
      <c r="N56" s="149">
        <v>1.5</v>
      </c>
      <c r="O56" s="125">
        <v>0</v>
      </c>
      <c r="P56" s="149">
        <v>0</v>
      </c>
      <c r="Q56" s="177"/>
      <c r="R56" s="178"/>
      <c r="S56" s="121"/>
      <c r="T56" s="179"/>
      <c r="U56" s="124">
        <v>112</v>
      </c>
      <c r="V56" s="148">
        <v>34</v>
      </c>
    </row>
    <row r="57" spans="1:23" x14ac:dyDescent="0.2">
      <c r="A57" s="2">
        <v>2019</v>
      </c>
      <c r="B57" s="99" t="s">
        <v>33</v>
      </c>
      <c r="C57" s="208">
        <v>550</v>
      </c>
      <c r="D57" s="181">
        <v>2.7</v>
      </c>
      <c r="E57" s="125">
        <v>225</v>
      </c>
      <c r="F57" s="149">
        <v>40.9</v>
      </c>
      <c r="G57" s="124">
        <v>66</v>
      </c>
      <c r="H57" s="148">
        <v>12</v>
      </c>
      <c r="I57" s="125">
        <v>4</v>
      </c>
      <c r="J57" s="149">
        <v>0.7</v>
      </c>
      <c r="K57" s="124">
        <v>0</v>
      </c>
      <c r="L57" s="148">
        <v>0</v>
      </c>
      <c r="M57" s="125">
        <v>51</v>
      </c>
      <c r="N57" s="149">
        <v>9.3000000000000007</v>
      </c>
      <c r="O57" s="125">
        <v>0</v>
      </c>
      <c r="P57" s="149">
        <v>0</v>
      </c>
      <c r="Q57" s="206">
        <v>12</v>
      </c>
      <c r="R57" s="149">
        <v>2.2000000000000002</v>
      </c>
      <c r="S57" s="125">
        <v>10</v>
      </c>
      <c r="T57" s="149">
        <v>1.8</v>
      </c>
      <c r="U57" s="124">
        <v>94</v>
      </c>
      <c r="V57" s="148">
        <v>17.100000000000001</v>
      </c>
    </row>
    <row r="58" spans="1:23" x14ac:dyDescent="0.2">
      <c r="A58" s="2">
        <v>2019</v>
      </c>
      <c r="B58" s="99" t="s">
        <v>34</v>
      </c>
      <c r="C58" s="208">
        <v>399</v>
      </c>
      <c r="D58" s="181">
        <v>2</v>
      </c>
      <c r="E58" s="125">
        <v>300</v>
      </c>
      <c r="F58" s="149">
        <v>75.2</v>
      </c>
      <c r="G58" s="124">
        <v>93</v>
      </c>
      <c r="H58" s="148">
        <v>23.3</v>
      </c>
      <c r="I58" s="125">
        <v>0</v>
      </c>
      <c r="J58" s="149">
        <v>0</v>
      </c>
      <c r="K58" s="124">
        <v>0</v>
      </c>
      <c r="L58" s="148">
        <v>0</v>
      </c>
      <c r="M58" s="125">
        <v>112</v>
      </c>
      <c r="N58" s="149">
        <v>28.1</v>
      </c>
      <c r="O58" s="125">
        <v>0</v>
      </c>
      <c r="P58" s="149">
        <v>0</v>
      </c>
      <c r="Q58" s="206">
        <v>5</v>
      </c>
      <c r="R58" s="149">
        <v>1.3</v>
      </c>
      <c r="S58" s="125">
        <v>18</v>
      </c>
      <c r="T58" s="149">
        <v>4.5</v>
      </c>
      <c r="U58" s="124">
        <v>89</v>
      </c>
      <c r="V58" s="148">
        <v>22.3</v>
      </c>
    </row>
    <row r="59" spans="1:23" x14ac:dyDescent="0.2">
      <c r="A59" s="2">
        <v>2019</v>
      </c>
      <c r="B59" s="99" t="s">
        <v>35</v>
      </c>
      <c r="C59" s="208">
        <v>1291</v>
      </c>
      <c r="D59" s="181">
        <v>6.3</v>
      </c>
      <c r="E59" s="125">
        <v>960</v>
      </c>
      <c r="F59" s="149">
        <v>74.400000000000006</v>
      </c>
      <c r="G59" s="124">
        <v>293</v>
      </c>
      <c r="H59" s="148">
        <v>22.7</v>
      </c>
      <c r="I59" s="121"/>
      <c r="J59" s="179"/>
      <c r="K59" s="124">
        <v>20</v>
      </c>
      <c r="L59" s="148">
        <v>1.5</v>
      </c>
      <c r="M59" s="125">
        <v>617</v>
      </c>
      <c r="N59" s="149">
        <v>47.8</v>
      </c>
      <c r="O59" s="121"/>
      <c r="P59" s="179"/>
      <c r="Q59" s="206">
        <v>19</v>
      </c>
      <c r="R59" s="149">
        <v>1.5</v>
      </c>
      <c r="S59" s="125">
        <v>102</v>
      </c>
      <c r="T59" s="149">
        <v>7.9</v>
      </c>
      <c r="U59" s="124">
        <v>325</v>
      </c>
      <c r="V59" s="148">
        <v>25.2</v>
      </c>
    </row>
    <row r="60" spans="1:23" x14ac:dyDescent="0.2">
      <c r="A60" s="2">
        <v>2019</v>
      </c>
      <c r="B60" s="99" t="s">
        <v>36</v>
      </c>
      <c r="C60" s="208">
        <v>747</v>
      </c>
      <c r="D60" s="181">
        <v>3.7</v>
      </c>
      <c r="E60" s="125">
        <v>560</v>
      </c>
      <c r="F60" s="149">
        <v>75</v>
      </c>
      <c r="G60" s="124">
        <v>205</v>
      </c>
      <c r="H60" s="148">
        <v>27.4</v>
      </c>
      <c r="I60" s="125">
        <v>4</v>
      </c>
      <c r="J60" s="149">
        <v>0.5</v>
      </c>
      <c r="K60" s="124">
        <v>10</v>
      </c>
      <c r="L60" s="148">
        <v>1.3</v>
      </c>
      <c r="M60" s="125">
        <v>373</v>
      </c>
      <c r="N60" s="149">
        <v>49.9</v>
      </c>
      <c r="O60" s="125">
        <v>0</v>
      </c>
      <c r="P60" s="149">
        <v>0</v>
      </c>
      <c r="Q60" s="206">
        <v>13</v>
      </c>
      <c r="R60" s="149">
        <v>1.7</v>
      </c>
      <c r="S60" s="125">
        <v>42</v>
      </c>
      <c r="T60" s="149">
        <v>5.6</v>
      </c>
      <c r="U60" s="124">
        <v>211</v>
      </c>
      <c r="V60" s="148">
        <v>28.2</v>
      </c>
      <c r="W60" s="122"/>
    </row>
    <row r="61" spans="1:23" x14ac:dyDescent="0.2">
      <c r="A61" s="2">
        <v>2019</v>
      </c>
      <c r="B61" s="99" t="s">
        <v>37</v>
      </c>
      <c r="C61" s="208">
        <v>428</v>
      </c>
      <c r="D61" s="181">
        <v>2.1</v>
      </c>
      <c r="E61" s="125">
        <v>328</v>
      </c>
      <c r="F61" s="149">
        <v>76.599999999999994</v>
      </c>
      <c r="G61" s="124">
        <v>70</v>
      </c>
      <c r="H61" s="148">
        <v>16.399999999999999</v>
      </c>
      <c r="I61" s="121"/>
      <c r="J61" s="179"/>
      <c r="K61" s="124">
        <v>35</v>
      </c>
      <c r="L61" s="148">
        <v>8.1999999999999993</v>
      </c>
      <c r="M61" s="125">
        <v>268</v>
      </c>
      <c r="N61" s="149">
        <v>62.6</v>
      </c>
      <c r="O61" s="121"/>
      <c r="P61" s="179"/>
      <c r="Q61" s="207"/>
      <c r="R61" s="179"/>
      <c r="S61" s="125">
        <v>11</v>
      </c>
      <c r="T61" s="149">
        <v>2.6</v>
      </c>
      <c r="U61" s="124">
        <v>115</v>
      </c>
      <c r="V61" s="148">
        <v>26.9</v>
      </c>
    </row>
    <row r="62" spans="1:23" x14ac:dyDescent="0.2">
      <c r="A62" s="2">
        <v>2019</v>
      </c>
      <c r="B62" s="99" t="s">
        <v>38</v>
      </c>
      <c r="C62" s="208">
        <v>407</v>
      </c>
      <c r="D62" s="181">
        <v>2</v>
      </c>
      <c r="E62" s="125">
        <v>172</v>
      </c>
      <c r="F62" s="149">
        <v>42.3</v>
      </c>
      <c r="G62" s="124">
        <v>101</v>
      </c>
      <c r="H62" s="148">
        <v>24.8</v>
      </c>
      <c r="I62" s="125">
        <v>5</v>
      </c>
      <c r="J62" s="149">
        <v>1.2</v>
      </c>
      <c r="K62" s="124">
        <v>0</v>
      </c>
      <c r="L62" s="148">
        <v>0</v>
      </c>
      <c r="M62" s="125">
        <v>31</v>
      </c>
      <c r="N62" s="149">
        <v>7.6</v>
      </c>
      <c r="O62" s="125">
        <v>0</v>
      </c>
      <c r="P62" s="149">
        <v>0</v>
      </c>
      <c r="Q62" s="207"/>
      <c r="R62" s="179"/>
      <c r="S62" s="121"/>
      <c r="T62" s="179"/>
      <c r="U62" s="124">
        <v>139</v>
      </c>
      <c r="V62" s="148">
        <v>34.200000000000003</v>
      </c>
    </row>
    <row r="63" spans="1:23" x14ac:dyDescent="0.2">
      <c r="A63" s="2">
        <v>2019</v>
      </c>
      <c r="B63" s="99" t="s">
        <v>39</v>
      </c>
      <c r="C63" s="208">
        <v>799</v>
      </c>
      <c r="D63" s="181">
        <v>3.9</v>
      </c>
      <c r="E63" s="125">
        <v>263</v>
      </c>
      <c r="F63" s="149">
        <v>32.9</v>
      </c>
      <c r="G63" s="124">
        <v>305</v>
      </c>
      <c r="H63" s="148">
        <v>38.200000000000003</v>
      </c>
      <c r="I63" s="125">
        <v>3</v>
      </c>
      <c r="J63" s="149">
        <v>0.4</v>
      </c>
      <c r="K63" s="124">
        <v>0</v>
      </c>
      <c r="L63" s="148">
        <v>0</v>
      </c>
      <c r="M63" s="125">
        <v>37</v>
      </c>
      <c r="N63" s="149">
        <v>4.5999999999999996</v>
      </c>
      <c r="O63" s="125">
        <v>0</v>
      </c>
      <c r="P63" s="149">
        <v>0</v>
      </c>
      <c r="Q63" s="206">
        <v>11</v>
      </c>
      <c r="R63" s="149">
        <v>1.4</v>
      </c>
      <c r="S63" s="125">
        <v>4</v>
      </c>
      <c r="T63" s="149">
        <v>0.5</v>
      </c>
      <c r="U63" s="124">
        <v>122</v>
      </c>
      <c r="V63" s="148">
        <v>15.3</v>
      </c>
    </row>
    <row r="64" spans="1:23" x14ac:dyDescent="0.2">
      <c r="A64" s="2">
        <v>2019</v>
      </c>
      <c r="B64" s="99" t="s">
        <v>40</v>
      </c>
      <c r="C64" s="208">
        <v>312</v>
      </c>
      <c r="D64" s="181">
        <v>1.5</v>
      </c>
      <c r="E64" s="125">
        <v>160</v>
      </c>
      <c r="F64" s="149">
        <v>51.3</v>
      </c>
      <c r="G64" s="124">
        <v>88</v>
      </c>
      <c r="H64" s="148">
        <v>28.2</v>
      </c>
      <c r="I64" s="125">
        <v>4</v>
      </c>
      <c r="J64" s="149">
        <v>1.3</v>
      </c>
      <c r="K64" s="124">
        <v>0</v>
      </c>
      <c r="L64" s="148">
        <v>0</v>
      </c>
      <c r="M64" s="125">
        <v>34</v>
      </c>
      <c r="N64" s="149">
        <v>10.9</v>
      </c>
      <c r="O64" s="125">
        <v>0</v>
      </c>
      <c r="P64" s="149">
        <v>0</v>
      </c>
      <c r="Q64" s="206">
        <v>11</v>
      </c>
      <c r="R64" s="149">
        <v>3.5</v>
      </c>
      <c r="S64" s="125">
        <v>0</v>
      </c>
      <c r="T64" s="149">
        <v>0</v>
      </c>
      <c r="U64" s="124">
        <v>46</v>
      </c>
      <c r="V64" s="148">
        <v>14.7</v>
      </c>
    </row>
    <row r="65" spans="1:22" x14ac:dyDescent="0.2">
      <c r="A65" s="2">
        <v>2019</v>
      </c>
      <c r="B65" s="99" t="s">
        <v>41</v>
      </c>
      <c r="C65" s="208">
        <v>898</v>
      </c>
      <c r="D65" s="181">
        <v>4.4000000000000004</v>
      </c>
      <c r="E65" s="125">
        <v>508</v>
      </c>
      <c r="F65" s="149">
        <v>56.6</v>
      </c>
      <c r="G65" s="124">
        <v>129</v>
      </c>
      <c r="H65" s="148">
        <v>14.4</v>
      </c>
      <c r="I65" s="125">
        <v>3</v>
      </c>
      <c r="J65" s="149">
        <v>0.3</v>
      </c>
      <c r="K65" s="124">
        <v>13</v>
      </c>
      <c r="L65" s="148">
        <v>1.4</v>
      </c>
      <c r="M65" s="125">
        <v>230</v>
      </c>
      <c r="N65" s="149">
        <v>25.6</v>
      </c>
      <c r="O65" s="125">
        <v>0</v>
      </c>
      <c r="P65" s="149">
        <v>0</v>
      </c>
      <c r="Q65" s="206">
        <v>21</v>
      </c>
      <c r="R65" s="149">
        <v>2.2999999999999998</v>
      </c>
      <c r="S65" s="125">
        <v>29</v>
      </c>
      <c r="T65" s="149">
        <v>3.2</v>
      </c>
      <c r="U65" s="124">
        <v>370</v>
      </c>
      <c r="V65" s="148">
        <v>41.2</v>
      </c>
    </row>
    <row r="66" spans="1:22" x14ac:dyDescent="0.2">
      <c r="A66" s="2">
        <v>2019</v>
      </c>
      <c r="B66" s="99" t="s">
        <v>42</v>
      </c>
      <c r="C66" s="208">
        <v>492</v>
      </c>
      <c r="D66" s="181">
        <v>2.4</v>
      </c>
      <c r="E66" s="125">
        <v>258</v>
      </c>
      <c r="F66" s="149">
        <v>52.4</v>
      </c>
      <c r="G66" s="124">
        <v>57</v>
      </c>
      <c r="H66" s="148">
        <v>11.6</v>
      </c>
      <c r="I66" s="125">
        <v>4</v>
      </c>
      <c r="J66" s="149">
        <v>0.8</v>
      </c>
      <c r="K66" s="124">
        <v>0</v>
      </c>
      <c r="L66" s="148">
        <v>0</v>
      </c>
      <c r="M66" s="125">
        <v>66</v>
      </c>
      <c r="N66" s="149">
        <v>13.4</v>
      </c>
      <c r="O66" s="125">
        <v>0</v>
      </c>
      <c r="P66" s="149">
        <v>0</v>
      </c>
      <c r="Q66" s="206">
        <v>8</v>
      </c>
      <c r="R66" s="149">
        <v>1.6</v>
      </c>
      <c r="S66" s="125">
        <v>5</v>
      </c>
      <c r="T66" s="149">
        <v>1</v>
      </c>
      <c r="U66" s="124">
        <v>139</v>
      </c>
      <c r="V66" s="148">
        <v>28.3</v>
      </c>
    </row>
    <row r="67" spans="1:22" x14ac:dyDescent="0.2">
      <c r="A67" s="2">
        <v>2019</v>
      </c>
      <c r="B67" s="99" t="s">
        <v>43</v>
      </c>
      <c r="C67" s="208">
        <v>1024</v>
      </c>
      <c r="D67" s="181">
        <v>5</v>
      </c>
      <c r="E67" s="125">
        <v>630</v>
      </c>
      <c r="F67" s="149">
        <v>61.5</v>
      </c>
      <c r="G67" s="124">
        <v>218</v>
      </c>
      <c r="H67" s="148">
        <v>21.3</v>
      </c>
      <c r="I67" s="125">
        <v>13</v>
      </c>
      <c r="J67" s="149">
        <v>1.3</v>
      </c>
      <c r="K67" s="124">
        <v>21</v>
      </c>
      <c r="L67" s="148">
        <v>2.1</v>
      </c>
      <c r="M67" s="125">
        <v>520</v>
      </c>
      <c r="N67" s="149">
        <v>50.8</v>
      </c>
      <c r="O67" s="125">
        <v>0</v>
      </c>
      <c r="P67" s="149">
        <v>0</v>
      </c>
      <c r="Q67" s="124">
        <v>0</v>
      </c>
      <c r="R67" s="148">
        <v>0</v>
      </c>
      <c r="S67" s="125">
        <v>37</v>
      </c>
      <c r="T67" s="149">
        <v>3.6</v>
      </c>
      <c r="U67" s="124">
        <v>410</v>
      </c>
      <c r="V67" s="148">
        <v>40</v>
      </c>
    </row>
    <row r="68" spans="1:22" x14ac:dyDescent="0.2">
      <c r="A68" s="2">
        <v>2019</v>
      </c>
      <c r="B68" s="99" t="s">
        <v>44</v>
      </c>
      <c r="C68" s="208">
        <v>490</v>
      </c>
      <c r="D68" s="181">
        <v>2.4</v>
      </c>
      <c r="E68" s="125">
        <v>300</v>
      </c>
      <c r="F68" s="149">
        <v>61.2</v>
      </c>
      <c r="G68" s="124">
        <v>96</v>
      </c>
      <c r="H68" s="148">
        <v>19.600000000000001</v>
      </c>
      <c r="I68" s="121"/>
      <c r="J68" s="179"/>
      <c r="K68" s="124">
        <v>0</v>
      </c>
      <c r="L68" s="148">
        <v>0</v>
      </c>
      <c r="M68" s="125">
        <v>58</v>
      </c>
      <c r="N68" s="149">
        <v>11.8</v>
      </c>
      <c r="O68" s="121"/>
      <c r="P68" s="179"/>
      <c r="Q68" s="206">
        <v>34</v>
      </c>
      <c r="R68" s="149">
        <v>6.9</v>
      </c>
      <c r="S68" s="125">
        <v>13</v>
      </c>
      <c r="T68" s="149">
        <v>2.7</v>
      </c>
      <c r="U68" s="124">
        <v>204</v>
      </c>
      <c r="V68" s="148">
        <v>41.6</v>
      </c>
    </row>
    <row r="69" spans="1:22" x14ac:dyDescent="0.2">
      <c r="A69" s="2">
        <v>2019</v>
      </c>
      <c r="B69" s="99" t="s">
        <v>45</v>
      </c>
      <c r="C69" s="208">
        <v>215</v>
      </c>
      <c r="D69" s="181">
        <v>1.1000000000000001</v>
      </c>
      <c r="E69" s="125">
        <v>60</v>
      </c>
      <c r="F69" s="149">
        <v>27.9</v>
      </c>
      <c r="G69" s="124">
        <v>19</v>
      </c>
      <c r="H69" s="148">
        <v>8.8000000000000007</v>
      </c>
      <c r="I69" s="121"/>
      <c r="J69" s="179"/>
      <c r="K69" s="124">
        <v>0</v>
      </c>
      <c r="L69" s="148">
        <v>0</v>
      </c>
      <c r="M69" s="125">
        <v>47</v>
      </c>
      <c r="N69" s="149">
        <v>21.9</v>
      </c>
      <c r="O69" s="121"/>
      <c r="P69" s="179"/>
      <c r="Q69" s="124">
        <v>0</v>
      </c>
      <c r="R69" s="148">
        <v>0</v>
      </c>
      <c r="S69" s="125">
        <v>4</v>
      </c>
      <c r="T69" s="149">
        <v>1.9</v>
      </c>
      <c r="U69" s="124">
        <v>18</v>
      </c>
      <c r="V69" s="148">
        <v>8.4</v>
      </c>
    </row>
    <row r="70" spans="1:22" x14ac:dyDescent="0.2">
      <c r="A70" s="2">
        <v>2019</v>
      </c>
      <c r="B70" s="99" t="s">
        <v>46</v>
      </c>
      <c r="C70" s="208">
        <v>88</v>
      </c>
      <c r="D70" s="181">
        <v>0.4</v>
      </c>
      <c r="E70" s="125">
        <v>16</v>
      </c>
      <c r="F70" s="149">
        <v>18.2</v>
      </c>
      <c r="G70" s="124">
        <v>16</v>
      </c>
      <c r="H70" s="148">
        <v>18.2</v>
      </c>
      <c r="I70" s="125">
        <v>0</v>
      </c>
      <c r="J70" s="149">
        <v>0</v>
      </c>
      <c r="K70" s="124">
        <v>0</v>
      </c>
      <c r="L70" s="148">
        <v>0</v>
      </c>
      <c r="M70" s="121"/>
      <c r="N70" s="179"/>
      <c r="O70" s="125">
        <v>0</v>
      </c>
      <c r="P70" s="149">
        <v>0</v>
      </c>
      <c r="Q70" s="207"/>
      <c r="R70" s="179"/>
      <c r="S70" s="125">
        <v>0</v>
      </c>
      <c r="T70" s="149">
        <v>0</v>
      </c>
      <c r="U70" s="124">
        <v>13</v>
      </c>
      <c r="V70" s="148">
        <v>14.8</v>
      </c>
    </row>
    <row r="71" spans="1:22" x14ac:dyDescent="0.2">
      <c r="A71" s="2">
        <v>2019</v>
      </c>
      <c r="B71" s="99" t="s">
        <v>2</v>
      </c>
      <c r="C71" s="209">
        <v>20400</v>
      </c>
      <c r="D71" s="182"/>
      <c r="E71" s="70">
        <v>12317</v>
      </c>
      <c r="F71" s="146">
        <v>60.4</v>
      </c>
      <c r="G71" s="70">
        <v>3641</v>
      </c>
      <c r="H71" s="147">
        <v>17.8</v>
      </c>
      <c r="I71" s="70">
        <v>202</v>
      </c>
      <c r="J71" s="146">
        <v>1</v>
      </c>
      <c r="K71" s="70">
        <v>249</v>
      </c>
      <c r="L71" s="147">
        <v>1.2</v>
      </c>
      <c r="M71" s="205" t="s">
        <v>294</v>
      </c>
      <c r="N71" s="146">
        <v>30.2</v>
      </c>
      <c r="O71" s="70">
        <v>32</v>
      </c>
      <c r="P71" s="147">
        <v>0.2</v>
      </c>
      <c r="Q71" s="70">
        <v>409</v>
      </c>
      <c r="R71" s="146">
        <v>2</v>
      </c>
      <c r="S71" s="70">
        <v>671</v>
      </c>
      <c r="T71" s="146">
        <v>3.3</v>
      </c>
      <c r="U71" s="205" t="s">
        <v>214</v>
      </c>
      <c r="V71" s="147">
        <v>25.5</v>
      </c>
    </row>
    <row r="72" spans="1:22" x14ac:dyDescent="0.2">
      <c r="A72" s="2">
        <v>2020</v>
      </c>
      <c r="B72" s="99" t="s">
        <v>15</v>
      </c>
      <c r="C72" s="208">
        <v>560</v>
      </c>
      <c r="D72" s="181">
        <v>3.4</v>
      </c>
      <c r="E72" s="125">
        <v>179</v>
      </c>
      <c r="F72" s="149">
        <v>32</v>
      </c>
      <c r="G72" s="124">
        <v>60</v>
      </c>
      <c r="H72" s="148">
        <v>10.7</v>
      </c>
      <c r="I72" s="125">
        <v>6</v>
      </c>
      <c r="J72" s="154">
        <v>1.1000000000000001</v>
      </c>
      <c r="K72" s="125">
        <v>0</v>
      </c>
      <c r="L72" s="154">
        <v>0</v>
      </c>
      <c r="M72" s="125">
        <v>53</v>
      </c>
      <c r="N72" s="154">
        <v>9.5</v>
      </c>
      <c r="O72" s="125">
        <v>0</v>
      </c>
      <c r="P72" s="154">
        <v>0</v>
      </c>
      <c r="Q72" s="125">
        <v>26</v>
      </c>
      <c r="R72" s="154">
        <v>4.5999999999999996</v>
      </c>
      <c r="S72" s="125">
        <v>5</v>
      </c>
      <c r="T72" s="154">
        <v>0.9</v>
      </c>
      <c r="U72" s="125">
        <v>43</v>
      </c>
      <c r="V72" s="154">
        <v>7.7</v>
      </c>
    </row>
    <row r="73" spans="1:22" x14ac:dyDescent="0.2">
      <c r="A73" s="2">
        <v>2020</v>
      </c>
      <c r="B73" s="99" t="s">
        <v>16</v>
      </c>
      <c r="C73" s="208">
        <v>363</v>
      </c>
      <c r="D73" s="181">
        <v>2.2000000000000002</v>
      </c>
      <c r="E73" s="125">
        <v>155</v>
      </c>
      <c r="F73" s="149">
        <v>42.7</v>
      </c>
      <c r="G73" s="124">
        <v>71</v>
      </c>
      <c r="H73" s="148">
        <v>19.600000000000001</v>
      </c>
      <c r="I73" s="121"/>
      <c r="J73" s="185"/>
      <c r="K73" s="121"/>
      <c r="L73" s="185"/>
      <c r="M73" s="125">
        <v>42</v>
      </c>
      <c r="N73" s="154">
        <v>11.6</v>
      </c>
      <c r="O73" s="125">
        <v>0</v>
      </c>
      <c r="P73" s="154">
        <v>0</v>
      </c>
      <c r="Q73" s="125">
        <v>7</v>
      </c>
      <c r="R73" s="154">
        <v>1.9</v>
      </c>
      <c r="S73" s="125">
        <v>12</v>
      </c>
      <c r="T73" s="154">
        <v>3.3</v>
      </c>
      <c r="U73" s="125">
        <v>32</v>
      </c>
      <c r="V73" s="154">
        <v>8.8000000000000007</v>
      </c>
    </row>
    <row r="74" spans="1:22" x14ac:dyDescent="0.2">
      <c r="A74" s="2">
        <v>2020</v>
      </c>
      <c r="B74" s="99" t="s">
        <v>17</v>
      </c>
      <c r="C74" s="208">
        <v>833</v>
      </c>
      <c r="D74" s="181">
        <v>5.0999999999999996</v>
      </c>
      <c r="E74" s="125">
        <v>309</v>
      </c>
      <c r="F74" s="149">
        <v>37.1</v>
      </c>
      <c r="G74" s="124">
        <v>90</v>
      </c>
      <c r="H74" s="148">
        <v>10.8</v>
      </c>
      <c r="I74" s="125">
        <v>10</v>
      </c>
      <c r="J74" s="154">
        <v>1.2</v>
      </c>
      <c r="K74" s="125">
        <v>0</v>
      </c>
      <c r="L74" s="154">
        <v>0</v>
      </c>
      <c r="M74" s="125">
        <v>134</v>
      </c>
      <c r="N74" s="154">
        <v>16.100000000000001</v>
      </c>
      <c r="O74" s="125">
        <v>0</v>
      </c>
      <c r="P74" s="154">
        <v>0</v>
      </c>
      <c r="Q74" s="125">
        <v>28</v>
      </c>
      <c r="R74" s="154">
        <v>3.4</v>
      </c>
      <c r="S74" s="125">
        <v>12</v>
      </c>
      <c r="T74" s="154">
        <v>1.4</v>
      </c>
      <c r="U74" s="125">
        <v>199</v>
      </c>
      <c r="V74" s="154">
        <v>23.9</v>
      </c>
    </row>
    <row r="75" spans="1:22" x14ac:dyDescent="0.2">
      <c r="A75" s="2">
        <v>2020</v>
      </c>
      <c r="B75" s="99" t="s">
        <v>18</v>
      </c>
      <c r="C75" s="208">
        <v>1065</v>
      </c>
      <c r="D75" s="181">
        <v>6.5</v>
      </c>
      <c r="E75" s="125">
        <v>741</v>
      </c>
      <c r="F75" s="149">
        <v>69.599999999999994</v>
      </c>
      <c r="G75" s="124">
        <v>214</v>
      </c>
      <c r="H75" s="148">
        <v>20.100000000000001</v>
      </c>
      <c r="I75" s="125">
        <v>11</v>
      </c>
      <c r="J75" s="154">
        <v>1</v>
      </c>
      <c r="K75" s="121"/>
      <c r="L75" s="185"/>
      <c r="M75" s="125">
        <v>281</v>
      </c>
      <c r="N75" s="154">
        <v>26.4</v>
      </c>
      <c r="O75" s="125">
        <v>0</v>
      </c>
      <c r="P75" s="154">
        <v>0</v>
      </c>
      <c r="Q75" s="125">
        <v>23</v>
      </c>
      <c r="R75" s="154">
        <v>2.2000000000000002</v>
      </c>
      <c r="S75" s="125">
        <v>34</v>
      </c>
      <c r="T75" s="154">
        <v>3.2</v>
      </c>
      <c r="U75" s="125">
        <v>284</v>
      </c>
      <c r="V75" s="154">
        <v>26.7</v>
      </c>
    </row>
    <row r="76" spans="1:22" x14ac:dyDescent="0.2">
      <c r="A76" s="2">
        <v>2020</v>
      </c>
      <c r="B76" s="99" t="s">
        <v>19</v>
      </c>
      <c r="C76" s="208">
        <v>660</v>
      </c>
      <c r="D76" s="181">
        <v>4</v>
      </c>
      <c r="E76" s="125">
        <v>580</v>
      </c>
      <c r="F76" s="149">
        <v>87.9</v>
      </c>
      <c r="G76" s="124">
        <v>105</v>
      </c>
      <c r="H76" s="148">
        <v>15.9</v>
      </c>
      <c r="I76" s="121"/>
      <c r="J76" s="185"/>
      <c r="K76" s="125">
        <v>24</v>
      </c>
      <c r="L76" s="154">
        <v>3.6</v>
      </c>
      <c r="M76" s="125">
        <v>476</v>
      </c>
      <c r="N76" s="154">
        <v>72.099999999999994</v>
      </c>
      <c r="O76" s="125">
        <v>11</v>
      </c>
      <c r="P76" s="154">
        <v>1.7</v>
      </c>
      <c r="Q76" s="121"/>
      <c r="R76" s="185"/>
      <c r="S76" s="125">
        <v>25</v>
      </c>
      <c r="T76" s="154">
        <v>3.8</v>
      </c>
      <c r="U76" s="125">
        <v>190</v>
      </c>
      <c r="V76" s="154">
        <v>28.8</v>
      </c>
    </row>
    <row r="77" spans="1:22" x14ac:dyDescent="0.2">
      <c r="A77" s="2">
        <v>2020</v>
      </c>
      <c r="B77" s="99" t="s">
        <v>20</v>
      </c>
      <c r="C77" s="208">
        <v>952</v>
      </c>
      <c r="D77" s="181">
        <v>5.8</v>
      </c>
      <c r="E77" s="125">
        <v>706</v>
      </c>
      <c r="F77" s="149">
        <v>74.2</v>
      </c>
      <c r="G77" s="124">
        <v>146</v>
      </c>
      <c r="H77" s="148">
        <v>15.3</v>
      </c>
      <c r="I77" s="125">
        <v>32</v>
      </c>
      <c r="J77" s="154">
        <v>3.4</v>
      </c>
      <c r="K77" s="125">
        <v>9</v>
      </c>
      <c r="L77" s="154">
        <v>0.9</v>
      </c>
      <c r="M77" s="125">
        <v>459</v>
      </c>
      <c r="N77" s="154">
        <v>48.2</v>
      </c>
      <c r="O77" s="121"/>
      <c r="P77" s="185"/>
      <c r="Q77" s="121"/>
      <c r="R77" s="185"/>
      <c r="S77" s="125">
        <v>44</v>
      </c>
      <c r="T77" s="154">
        <v>4.5999999999999996</v>
      </c>
      <c r="U77" s="125">
        <v>106</v>
      </c>
      <c r="V77" s="154">
        <v>11.1</v>
      </c>
    </row>
    <row r="78" spans="1:22" x14ac:dyDescent="0.2">
      <c r="A78" s="2">
        <v>2020</v>
      </c>
      <c r="B78" s="99" t="s">
        <v>21</v>
      </c>
      <c r="C78" s="208">
        <v>396</v>
      </c>
      <c r="D78" s="181">
        <v>2.4</v>
      </c>
      <c r="E78" s="125">
        <v>204</v>
      </c>
      <c r="F78" s="149">
        <v>51.5</v>
      </c>
      <c r="G78" s="124">
        <v>59</v>
      </c>
      <c r="H78" s="148">
        <v>14.9</v>
      </c>
      <c r="I78" s="125">
        <v>5</v>
      </c>
      <c r="J78" s="154">
        <v>1.3</v>
      </c>
      <c r="K78" s="121"/>
      <c r="L78" s="185"/>
      <c r="M78" s="125">
        <v>73</v>
      </c>
      <c r="N78" s="154">
        <v>18.399999999999999</v>
      </c>
      <c r="O78" s="121"/>
      <c r="P78" s="185"/>
      <c r="Q78" s="125">
        <v>14</v>
      </c>
      <c r="R78" s="154">
        <v>3.5</v>
      </c>
      <c r="S78" s="125">
        <v>16</v>
      </c>
      <c r="T78" s="154">
        <v>4</v>
      </c>
      <c r="U78" s="125">
        <v>77</v>
      </c>
      <c r="V78" s="154">
        <v>19.399999999999999</v>
      </c>
    </row>
    <row r="79" spans="1:22" x14ac:dyDescent="0.2">
      <c r="A79" s="2">
        <v>2020</v>
      </c>
      <c r="B79" s="99" t="s">
        <v>22</v>
      </c>
      <c r="C79" s="208">
        <v>674</v>
      </c>
      <c r="D79" s="181">
        <v>4.0999999999999996</v>
      </c>
      <c r="E79" s="125">
        <v>520</v>
      </c>
      <c r="F79" s="149">
        <v>77.2</v>
      </c>
      <c r="G79" s="124">
        <v>25</v>
      </c>
      <c r="H79" s="148">
        <v>3.7</v>
      </c>
      <c r="I79" s="125">
        <v>23</v>
      </c>
      <c r="J79" s="154">
        <v>3.4</v>
      </c>
      <c r="K79" s="125">
        <v>9</v>
      </c>
      <c r="L79" s="154">
        <v>1.3</v>
      </c>
      <c r="M79" s="125">
        <v>417</v>
      </c>
      <c r="N79" s="154">
        <v>61.9</v>
      </c>
      <c r="O79" s="125">
        <v>0</v>
      </c>
      <c r="P79" s="154">
        <v>0</v>
      </c>
      <c r="Q79" s="125">
        <v>15</v>
      </c>
      <c r="R79" s="154">
        <v>2.2000000000000002</v>
      </c>
      <c r="S79" s="125">
        <v>43</v>
      </c>
      <c r="T79" s="154">
        <v>6.4</v>
      </c>
      <c r="U79" s="125">
        <v>103</v>
      </c>
      <c r="V79" s="154">
        <v>15.3</v>
      </c>
    </row>
    <row r="80" spans="1:22" x14ac:dyDescent="0.2">
      <c r="A80" s="2">
        <v>2020</v>
      </c>
      <c r="B80" s="99" t="s">
        <v>23</v>
      </c>
      <c r="C80" s="208">
        <v>231</v>
      </c>
      <c r="D80" s="181">
        <v>1.4</v>
      </c>
      <c r="E80" s="125">
        <v>191</v>
      </c>
      <c r="F80" s="149">
        <v>82.7</v>
      </c>
      <c r="G80" s="124">
        <v>33</v>
      </c>
      <c r="H80" s="148">
        <v>14.3</v>
      </c>
      <c r="I80" s="125">
        <v>11</v>
      </c>
      <c r="J80" s="154">
        <v>4.8</v>
      </c>
      <c r="K80" s="125">
        <v>24</v>
      </c>
      <c r="L80" s="154">
        <v>10.4</v>
      </c>
      <c r="M80" s="125">
        <v>176</v>
      </c>
      <c r="N80" s="154">
        <v>76.2</v>
      </c>
      <c r="O80" s="125">
        <v>7</v>
      </c>
      <c r="P80" s="154">
        <v>3</v>
      </c>
      <c r="Q80" s="125">
        <v>0</v>
      </c>
      <c r="R80" s="154">
        <v>0</v>
      </c>
      <c r="S80" s="125">
        <v>20</v>
      </c>
      <c r="T80" s="154">
        <v>8.6999999999999993</v>
      </c>
      <c r="U80" s="125">
        <v>67</v>
      </c>
      <c r="V80" s="154">
        <v>29</v>
      </c>
    </row>
    <row r="81" spans="1:23" x14ac:dyDescent="0.2">
      <c r="A81" s="2">
        <v>2020</v>
      </c>
      <c r="B81" s="99" t="s">
        <v>24</v>
      </c>
      <c r="C81" s="208">
        <v>473</v>
      </c>
      <c r="D81" s="181">
        <v>2.9</v>
      </c>
      <c r="E81" s="125">
        <v>297</v>
      </c>
      <c r="F81" s="149">
        <v>62.8</v>
      </c>
      <c r="G81" s="124">
        <v>67</v>
      </c>
      <c r="H81" s="148">
        <v>14.2</v>
      </c>
      <c r="I81" s="125">
        <v>8</v>
      </c>
      <c r="J81" s="154">
        <v>1.7</v>
      </c>
      <c r="K81" s="125">
        <v>0</v>
      </c>
      <c r="L81" s="154">
        <v>0</v>
      </c>
      <c r="M81" s="125">
        <v>83</v>
      </c>
      <c r="N81" s="154">
        <v>17.5</v>
      </c>
      <c r="O81" s="125">
        <v>0</v>
      </c>
      <c r="P81" s="154">
        <v>0</v>
      </c>
      <c r="Q81" s="125">
        <v>15</v>
      </c>
      <c r="R81" s="154">
        <v>3.2</v>
      </c>
      <c r="S81" s="125">
        <v>20</v>
      </c>
      <c r="T81" s="154">
        <v>4.2</v>
      </c>
      <c r="U81" s="125">
        <v>97</v>
      </c>
      <c r="V81" s="154">
        <v>20.5</v>
      </c>
    </row>
    <row r="82" spans="1:23" x14ac:dyDescent="0.2">
      <c r="A82" s="2">
        <v>2020</v>
      </c>
      <c r="B82" s="99" t="s">
        <v>25</v>
      </c>
      <c r="C82" s="208">
        <v>155</v>
      </c>
      <c r="D82" s="181">
        <v>0.9</v>
      </c>
      <c r="E82" s="125">
        <v>87</v>
      </c>
      <c r="F82" s="149">
        <v>56.1</v>
      </c>
      <c r="G82" s="124">
        <v>31</v>
      </c>
      <c r="H82" s="148">
        <v>20</v>
      </c>
      <c r="I82" s="125">
        <v>0</v>
      </c>
      <c r="J82" s="154">
        <v>0</v>
      </c>
      <c r="K82" s="125">
        <v>0</v>
      </c>
      <c r="L82" s="154">
        <v>0</v>
      </c>
      <c r="M82" s="125">
        <v>22</v>
      </c>
      <c r="N82" s="154">
        <v>14.2</v>
      </c>
      <c r="O82" s="125">
        <v>0</v>
      </c>
      <c r="P82" s="154">
        <v>0</v>
      </c>
      <c r="Q82" s="121"/>
      <c r="R82" s="185"/>
      <c r="S82" s="121"/>
      <c r="T82" s="185"/>
      <c r="U82" s="125">
        <v>23</v>
      </c>
      <c r="V82" s="154">
        <v>14.8</v>
      </c>
    </row>
    <row r="83" spans="1:23" x14ac:dyDescent="0.2">
      <c r="A83" s="2">
        <v>2020</v>
      </c>
      <c r="B83" s="99" t="s">
        <v>26</v>
      </c>
      <c r="C83" s="208">
        <v>479</v>
      </c>
      <c r="D83" s="181">
        <v>2.9</v>
      </c>
      <c r="E83" s="125">
        <v>189</v>
      </c>
      <c r="F83" s="149">
        <v>39.5</v>
      </c>
      <c r="G83" s="124">
        <v>158</v>
      </c>
      <c r="H83" s="148">
        <v>33</v>
      </c>
      <c r="I83" s="125">
        <v>5</v>
      </c>
      <c r="J83" s="154">
        <v>1</v>
      </c>
      <c r="K83" s="125">
        <v>0</v>
      </c>
      <c r="L83" s="154">
        <v>0</v>
      </c>
      <c r="M83" s="125">
        <v>67</v>
      </c>
      <c r="N83" s="154">
        <v>14</v>
      </c>
      <c r="O83" s="125">
        <v>0</v>
      </c>
      <c r="P83" s="154">
        <v>0</v>
      </c>
      <c r="Q83" s="125">
        <v>15</v>
      </c>
      <c r="R83" s="154">
        <v>3.1</v>
      </c>
      <c r="S83" s="125">
        <v>14</v>
      </c>
      <c r="T83" s="154">
        <v>2.9</v>
      </c>
      <c r="U83" s="125">
        <v>31</v>
      </c>
      <c r="V83" s="154">
        <v>6.5</v>
      </c>
    </row>
    <row r="84" spans="1:23" x14ac:dyDescent="0.2">
      <c r="A84" s="2">
        <v>2020</v>
      </c>
      <c r="B84" s="99" t="s">
        <v>27</v>
      </c>
      <c r="C84" s="208">
        <v>504</v>
      </c>
      <c r="D84" s="181">
        <v>3.1</v>
      </c>
      <c r="E84" s="125">
        <v>199</v>
      </c>
      <c r="F84" s="149">
        <v>39.5</v>
      </c>
      <c r="G84" s="124">
        <v>34</v>
      </c>
      <c r="H84" s="148">
        <v>6.7</v>
      </c>
      <c r="I84" s="125">
        <v>3</v>
      </c>
      <c r="J84" s="154">
        <v>0.6</v>
      </c>
      <c r="K84" s="125">
        <v>0</v>
      </c>
      <c r="L84" s="154">
        <v>0</v>
      </c>
      <c r="M84" s="125">
        <v>62</v>
      </c>
      <c r="N84" s="154">
        <v>12.3</v>
      </c>
      <c r="O84" s="125">
        <v>0</v>
      </c>
      <c r="P84" s="154">
        <v>0</v>
      </c>
      <c r="Q84" s="125">
        <v>28</v>
      </c>
      <c r="R84" s="154">
        <v>5.6</v>
      </c>
      <c r="S84" s="125">
        <v>6</v>
      </c>
      <c r="T84" s="154">
        <v>1.2</v>
      </c>
      <c r="U84" s="125">
        <v>86</v>
      </c>
      <c r="V84" s="154">
        <v>17.100000000000001</v>
      </c>
    </row>
    <row r="85" spans="1:23" x14ac:dyDescent="0.2">
      <c r="A85" s="2">
        <v>2020</v>
      </c>
      <c r="B85" s="99" t="s">
        <v>28</v>
      </c>
      <c r="C85" s="208">
        <v>307</v>
      </c>
      <c r="D85" s="181">
        <v>1.9</v>
      </c>
      <c r="E85" s="125">
        <v>187</v>
      </c>
      <c r="F85" s="149">
        <v>60.9</v>
      </c>
      <c r="G85" s="124">
        <v>53</v>
      </c>
      <c r="H85" s="148">
        <v>17.3</v>
      </c>
      <c r="I85" s="125">
        <v>0</v>
      </c>
      <c r="J85" s="154">
        <v>0</v>
      </c>
      <c r="K85" s="125">
        <v>8</v>
      </c>
      <c r="L85" s="154">
        <v>2.6</v>
      </c>
      <c r="M85" s="125">
        <v>168</v>
      </c>
      <c r="N85" s="154">
        <v>54.7</v>
      </c>
      <c r="O85" s="125">
        <v>0</v>
      </c>
      <c r="P85" s="154">
        <v>0</v>
      </c>
      <c r="Q85" s="121"/>
      <c r="R85" s="185"/>
      <c r="S85" s="121"/>
      <c r="T85" s="185"/>
      <c r="U85" s="125">
        <v>18</v>
      </c>
      <c r="V85" s="154">
        <v>5.9</v>
      </c>
    </row>
    <row r="86" spans="1:23" x14ac:dyDescent="0.2">
      <c r="A86" s="2">
        <v>2020</v>
      </c>
      <c r="B86" s="99" t="s">
        <v>29</v>
      </c>
      <c r="C86" s="208">
        <v>767</v>
      </c>
      <c r="D86" s="181">
        <v>4.7</v>
      </c>
      <c r="E86" s="125">
        <v>623</v>
      </c>
      <c r="F86" s="149">
        <v>81.2</v>
      </c>
      <c r="G86" s="124">
        <v>106</v>
      </c>
      <c r="H86" s="148">
        <v>13.8</v>
      </c>
      <c r="I86" s="125">
        <v>5</v>
      </c>
      <c r="J86" s="154">
        <v>0.7</v>
      </c>
      <c r="K86" s="125">
        <v>28</v>
      </c>
      <c r="L86" s="154">
        <v>3.7</v>
      </c>
      <c r="M86" s="125">
        <v>476</v>
      </c>
      <c r="N86" s="154">
        <v>62.1</v>
      </c>
      <c r="O86" s="125">
        <v>0</v>
      </c>
      <c r="P86" s="154">
        <v>0</v>
      </c>
      <c r="Q86" s="125">
        <v>22</v>
      </c>
      <c r="R86" s="154">
        <v>2.9</v>
      </c>
      <c r="S86" s="125">
        <v>61</v>
      </c>
      <c r="T86" s="154">
        <v>8</v>
      </c>
      <c r="U86" s="125">
        <v>230</v>
      </c>
      <c r="V86" s="154">
        <v>30</v>
      </c>
    </row>
    <row r="87" spans="1:23" x14ac:dyDescent="0.2">
      <c r="A87" s="2">
        <v>2020</v>
      </c>
      <c r="B87" s="99" t="s">
        <v>30</v>
      </c>
      <c r="C87" s="208">
        <v>546</v>
      </c>
      <c r="D87" s="181">
        <v>3.3</v>
      </c>
      <c r="E87" s="125">
        <v>205</v>
      </c>
      <c r="F87" s="149">
        <v>37.5</v>
      </c>
      <c r="G87" s="124">
        <v>92</v>
      </c>
      <c r="H87" s="148">
        <v>16.8</v>
      </c>
      <c r="I87" s="125">
        <v>5</v>
      </c>
      <c r="J87" s="154">
        <v>0.9</v>
      </c>
      <c r="K87" s="125">
        <v>0</v>
      </c>
      <c r="L87" s="154">
        <v>0</v>
      </c>
      <c r="M87" s="125">
        <v>60</v>
      </c>
      <c r="N87" s="154">
        <v>11</v>
      </c>
      <c r="O87" s="125">
        <v>0</v>
      </c>
      <c r="P87" s="154">
        <v>0</v>
      </c>
      <c r="Q87" s="125">
        <v>46</v>
      </c>
      <c r="R87" s="154">
        <v>8.4</v>
      </c>
      <c r="S87" s="125">
        <v>5</v>
      </c>
      <c r="T87" s="154">
        <v>0.9</v>
      </c>
      <c r="U87" s="125">
        <v>104</v>
      </c>
      <c r="V87" s="154">
        <v>19</v>
      </c>
    </row>
    <row r="88" spans="1:23" x14ac:dyDescent="0.2">
      <c r="A88" s="2">
        <v>2020</v>
      </c>
      <c r="B88" s="99" t="s">
        <v>31</v>
      </c>
      <c r="C88" s="208">
        <v>671</v>
      </c>
      <c r="D88" s="181">
        <v>4.0999999999999996</v>
      </c>
      <c r="E88" s="125">
        <v>565</v>
      </c>
      <c r="F88" s="149">
        <v>84.2</v>
      </c>
      <c r="G88" s="124">
        <v>108</v>
      </c>
      <c r="H88" s="148">
        <v>16.100000000000001</v>
      </c>
      <c r="I88" s="125">
        <v>5</v>
      </c>
      <c r="J88" s="154">
        <v>0.7</v>
      </c>
      <c r="K88" s="125">
        <v>4</v>
      </c>
      <c r="L88" s="154">
        <v>0.6</v>
      </c>
      <c r="M88" s="125">
        <v>329</v>
      </c>
      <c r="N88" s="154">
        <v>49</v>
      </c>
      <c r="O88" s="125">
        <v>0</v>
      </c>
      <c r="P88" s="154">
        <v>0</v>
      </c>
      <c r="Q88" s="125">
        <v>26</v>
      </c>
      <c r="R88" s="154">
        <v>3.9</v>
      </c>
      <c r="S88" s="125">
        <v>28</v>
      </c>
      <c r="T88" s="154">
        <v>4.2</v>
      </c>
      <c r="U88" s="125">
        <v>195</v>
      </c>
      <c r="V88" s="154">
        <v>29.1</v>
      </c>
      <c r="W88" s="122"/>
    </row>
    <row r="89" spans="1:23" x14ac:dyDescent="0.2">
      <c r="A89" s="2">
        <v>2020</v>
      </c>
      <c r="B89" s="99" t="s">
        <v>32</v>
      </c>
      <c r="C89" s="208">
        <v>199</v>
      </c>
      <c r="D89" s="181">
        <v>1.2</v>
      </c>
      <c r="E89" s="125">
        <v>16</v>
      </c>
      <c r="F89" s="149">
        <v>8</v>
      </c>
      <c r="G89" s="124">
        <v>34</v>
      </c>
      <c r="H89" s="148">
        <v>17.100000000000001</v>
      </c>
      <c r="I89" s="125">
        <v>0</v>
      </c>
      <c r="J89" s="154">
        <v>0</v>
      </c>
      <c r="K89" s="125">
        <v>0</v>
      </c>
      <c r="L89" s="154">
        <v>0</v>
      </c>
      <c r="M89" s="125">
        <v>4</v>
      </c>
      <c r="N89" s="154">
        <v>2</v>
      </c>
      <c r="O89" s="125">
        <v>0</v>
      </c>
      <c r="P89" s="154">
        <v>0</v>
      </c>
      <c r="Q89" s="125">
        <v>0</v>
      </c>
      <c r="R89" s="154">
        <v>0</v>
      </c>
      <c r="S89" s="125">
        <v>0</v>
      </c>
      <c r="T89" s="154">
        <v>0</v>
      </c>
      <c r="U89" s="125">
        <v>54</v>
      </c>
      <c r="V89" s="154">
        <v>27.1</v>
      </c>
    </row>
    <row r="90" spans="1:23" x14ac:dyDescent="0.2">
      <c r="A90" s="2">
        <v>2020</v>
      </c>
      <c r="B90" s="99" t="s">
        <v>33</v>
      </c>
      <c r="C90" s="208">
        <v>494</v>
      </c>
      <c r="D90" s="181">
        <v>3</v>
      </c>
      <c r="E90" s="125">
        <v>209</v>
      </c>
      <c r="F90" s="149">
        <v>42.3</v>
      </c>
      <c r="G90" s="124">
        <v>51</v>
      </c>
      <c r="H90" s="148">
        <v>10.3</v>
      </c>
      <c r="I90" s="125">
        <v>18</v>
      </c>
      <c r="J90" s="154">
        <v>3.6</v>
      </c>
      <c r="K90" s="125">
        <v>0</v>
      </c>
      <c r="L90" s="154">
        <v>0</v>
      </c>
      <c r="M90" s="125">
        <v>42</v>
      </c>
      <c r="N90" s="154">
        <v>8.5</v>
      </c>
      <c r="O90" s="125">
        <v>0</v>
      </c>
      <c r="P90" s="154">
        <v>0</v>
      </c>
      <c r="Q90" s="125">
        <v>13</v>
      </c>
      <c r="R90" s="154">
        <v>2.6</v>
      </c>
      <c r="S90" s="125">
        <v>4</v>
      </c>
      <c r="T90" s="154">
        <v>0.8</v>
      </c>
      <c r="U90" s="125">
        <v>62</v>
      </c>
      <c r="V90" s="154">
        <v>12.6</v>
      </c>
    </row>
    <row r="91" spans="1:23" x14ac:dyDescent="0.2">
      <c r="A91" s="2">
        <v>2020</v>
      </c>
      <c r="B91" s="99" t="s">
        <v>34</v>
      </c>
      <c r="C91" s="208">
        <v>296</v>
      </c>
      <c r="D91" s="181">
        <v>1.8</v>
      </c>
      <c r="E91" s="125">
        <v>175</v>
      </c>
      <c r="F91" s="149">
        <v>59.1</v>
      </c>
      <c r="G91" s="124">
        <v>71</v>
      </c>
      <c r="H91" s="148">
        <v>24</v>
      </c>
      <c r="I91" s="125">
        <v>4</v>
      </c>
      <c r="J91" s="154">
        <v>1.4</v>
      </c>
      <c r="K91" s="121"/>
      <c r="L91" s="185"/>
      <c r="M91" s="125">
        <v>73</v>
      </c>
      <c r="N91" s="154">
        <v>24.7</v>
      </c>
      <c r="O91" s="125">
        <v>0</v>
      </c>
      <c r="P91" s="154">
        <v>0</v>
      </c>
      <c r="Q91" s="121"/>
      <c r="R91" s="185"/>
      <c r="S91" s="125">
        <v>3</v>
      </c>
      <c r="T91" s="154">
        <v>1</v>
      </c>
      <c r="U91" s="125">
        <v>37</v>
      </c>
      <c r="V91" s="154">
        <v>12.5</v>
      </c>
    </row>
    <row r="92" spans="1:23" x14ac:dyDescent="0.2">
      <c r="A92" s="2">
        <v>2020</v>
      </c>
      <c r="B92" s="99" t="s">
        <v>35</v>
      </c>
      <c r="C92" s="208">
        <v>1212</v>
      </c>
      <c r="D92" s="181">
        <v>7.4</v>
      </c>
      <c r="E92" s="125">
        <v>892</v>
      </c>
      <c r="F92" s="149">
        <v>73.599999999999994</v>
      </c>
      <c r="G92" s="124">
        <v>283</v>
      </c>
      <c r="H92" s="148">
        <v>23.3</v>
      </c>
      <c r="I92" s="125">
        <v>14</v>
      </c>
      <c r="J92" s="154">
        <v>1.2</v>
      </c>
      <c r="K92" s="125">
        <v>22</v>
      </c>
      <c r="L92" s="154">
        <v>1.8</v>
      </c>
      <c r="M92" s="125">
        <v>594</v>
      </c>
      <c r="N92" s="154">
        <v>49</v>
      </c>
      <c r="O92" s="125">
        <v>3</v>
      </c>
      <c r="P92" s="154">
        <v>0.2</v>
      </c>
      <c r="Q92" s="125">
        <v>22</v>
      </c>
      <c r="R92" s="154">
        <v>1.8</v>
      </c>
      <c r="S92" s="125">
        <v>91</v>
      </c>
      <c r="T92" s="154">
        <v>7.5</v>
      </c>
      <c r="U92" s="125">
        <v>265</v>
      </c>
      <c r="V92" s="154">
        <v>21.9</v>
      </c>
    </row>
    <row r="93" spans="1:23" x14ac:dyDescent="0.2">
      <c r="A93" s="2">
        <v>2020</v>
      </c>
      <c r="B93" s="99" t="s">
        <v>36</v>
      </c>
      <c r="C93" s="208">
        <v>609</v>
      </c>
      <c r="D93" s="181">
        <v>3.7</v>
      </c>
      <c r="E93" s="125">
        <v>472</v>
      </c>
      <c r="F93" s="149">
        <v>77.5</v>
      </c>
      <c r="G93" s="124">
        <v>166</v>
      </c>
      <c r="H93" s="148">
        <v>27.3</v>
      </c>
      <c r="I93" s="125">
        <v>11</v>
      </c>
      <c r="J93" s="154">
        <v>1.8</v>
      </c>
      <c r="K93" s="125">
        <v>11</v>
      </c>
      <c r="L93" s="154">
        <v>1.8</v>
      </c>
      <c r="M93" s="125">
        <v>348</v>
      </c>
      <c r="N93" s="154">
        <v>57.1</v>
      </c>
      <c r="O93" s="125">
        <v>0</v>
      </c>
      <c r="P93" s="154">
        <v>0</v>
      </c>
      <c r="Q93" s="125">
        <v>21</v>
      </c>
      <c r="R93" s="154">
        <v>3.4</v>
      </c>
      <c r="S93" s="125">
        <v>47</v>
      </c>
      <c r="T93" s="154">
        <v>7.7</v>
      </c>
      <c r="U93" s="125">
        <v>113</v>
      </c>
      <c r="V93" s="154">
        <v>18.600000000000001</v>
      </c>
    </row>
    <row r="94" spans="1:23" x14ac:dyDescent="0.2">
      <c r="A94" s="2">
        <v>2020</v>
      </c>
      <c r="B94" s="99" t="s">
        <v>37</v>
      </c>
      <c r="C94" s="208">
        <v>346</v>
      </c>
      <c r="D94" s="181">
        <v>2.1</v>
      </c>
      <c r="E94" s="125">
        <v>258</v>
      </c>
      <c r="F94" s="149">
        <v>74.599999999999994</v>
      </c>
      <c r="G94" s="124">
        <v>47</v>
      </c>
      <c r="H94" s="148">
        <v>13.6</v>
      </c>
      <c r="I94" s="121"/>
      <c r="J94" s="185"/>
      <c r="K94" s="125">
        <v>30</v>
      </c>
      <c r="L94" s="154">
        <v>8.6999999999999993</v>
      </c>
      <c r="M94" s="125">
        <v>211</v>
      </c>
      <c r="N94" s="154">
        <v>61</v>
      </c>
      <c r="O94" s="125">
        <v>0</v>
      </c>
      <c r="P94" s="154">
        <v>0</v>
      </c>
      <c r="Q94" s="121"/>
      <c r="R94" s="185"/>
      <c r="S94" s="125">
        <v>11</v>
      </c>
      <c r="T94" s="154">
        <v>3.2</v>
      </c>
      <c r="U94" s="125">
        <v>69</v>
      </c>
      <c r="V94" s="154">
        <v>19.899999999999999</v>
      </c>
    </row>
    <row r="95" spans="1:23" x14ac:dyDescent="0.2">
      <c r="A95" s="2">
        <v>2020</v>
      </c>
      <c r="B95" s="99" t="s">
        <v>38</v>
      </c>
      <c r="C95" s="208">
        <v>276</v>
      </c>
      <c r="D95" s="181">
        <v>1.7</v>
      </c>
      <c r="E95" s="125">
        <v>122</v>
      </c>
      <c r="F95" s="149">
        <v>44.2</v>
      </c>
      <c r="G95" s="124">
        <v>50</v>
      </c>
      <c r="H95" s="148">
        <v>18.100000000000001</v>
      </c>
      <c r="I95" s="121"/>
      <c r="J95" s="185"/>
      <c r="K95" s="121"/>
      <c r="L95" s="185"/>
      <c r="M95" s="125">
        <v>34</v>
      </c>
      <c r="N95" s="154">
        <v>12.3</v>
      </c>
      <c r="O95" s="125">
        <v>0</v>
      </c>
      <c r="P95" s="154">
        <v>0</v>
      </c>
      <c r="Q95" s="125">
        <v>0</v>
      </c>
      <c r="R95" s="154">
        <v>0</v>
      </c>
      <c r="S95" s="125">
        <v>0</v>
      </c>
      <c r="T95" s="154">
        <v>0</v>
      </c>
      <c r="U95" s="125">
        <v>58</v>
      </c>
      <c r="V95" s="154">
        <v>21</v>
      </c>
    </row>
    <row r="96" spans="1:23" x14ac:dyDescent="0.2">
      <c r="A96" s="2">
        <v>2020</v>
      </c>
      <c r="B96" s="99" t="s">
        <v>39</v>
      </c>
      <c r="C96" s="208">
        <v>498</v>
      </c>
      <c r="D96" s="181">
        <v>3</v>
      </c>
      <c r="E96" s="125">
        <v>162</v>
      </c>
      <c r="F96" s="149">
        <v>32.5</v>
      </c>
      <c r="G96" s="124">
        <v>103</v>
      </c>
      <c r="H96" s="148">
        <v>20.7</v>
      </c>
      <c r="I96" s="125">
        <v>4</v>
      </c>
      <c r="J96" s="154">
        <v>0.8</v>
      </c>
      <c r="K96" s="121"/>
      <c r="L96" s="185"/>
      <c r="M96" s="125">
        <v>43</v>
      </c>
      <c r="N96" s="154">
        <v>8.6</v>
      </c>
      <c r="O96" s="125">
        <v>0</v>
      </c>
      <c r="P96" s="154">
        <v>0</v>
      </c>
      <c r="Q96" s="125">
        <v>11</v>
      </c>
      <c r="R96" s="154">
        <v>2.2000000000000002</v>
      </c>
      <c r="S96" s="121"/>
      <c r="T96" s="185"/>
      <c r="U96" s="125">
        <v>63</v>
      </c>
      <c r="V96" s="154">
        <v>12.7</v>
      </c>
    </row>
    <row r="97" spans="1:22" x14ac:dyDescent="0.2">
      <c r="A97" s="2">
        <v>2020</v>
      </c>
      <c r="B97" s="99" t="s">
        <v>40</v>
      </c>
      <c r="C97" s="208">
        <v>251</v>
      </c>
      <c r="D97" s="181">
        <v>1.5</v>
      </c>
      <c r="E97" s="125">
        <v>111</v>
      </c>
      <c r="F97" s="149">
        <v>44.2</v>
      </c>
      <c r="G97" s="124">
        <v>49</v>
      </c>
      <c r="H97" s="148">
        <v>19.5</v>
      </c>
      <c r="I97" s="125">
        <v>0</v>
      </c>
      <c r="J97" s="154">
        <v>0</v>
      </c>
      <c r="K97" s="125">
        <v>0</v>
      </c>
      <c r="L97" s="154">
        <v>0</v>
      </c>
      <c r="M97" s="125">
        <v>27</v>
      </c>
      <c r="N97" s="154">
        <v>10.8</v>
      </c>
      <c r="O97" s="125">
        <v>0</v>
      </c>
      <c r="P97" s="154">
        <v>0</v>
      </c>
      <c r="Q97" s="125">
        <v>3</v>
      </c>
      <c r="R97" s="154">
        <v>1.2</v>
      </c>
      <c r="S97" s="125">
        <v>0</v>
      </c>
      <c r="T97" s="154">
        <v>0</v>
      </c>
      <c r="U97" s="125">
        <v>38</v>
      </c>
      <c r="V97" s="154">
        <v>15.1</v>
      </c>
    </row>
    <row r="98" spans="1:22" x14ac:dyDescent="0.2">
      <c r="A98" s="2">
        <v>2020</v>
      </c>
      <c r="B98" s="99" t="s">
        <v>41</v>
      </c>
      <c r="C98" s="208">
        <v>680</v>
      </c>
      <c r="D98" s="181">
        <v>4.0999999999999996</v>
      </c>
      <c r="E98" s="125">
        <v>385</v>
      </c>
      <c r="F98" s="149">
        <v>56.6</v>
      </c>
      <c r="G98" s="124">
        <v>45</v>
      </c>
      <c r="H98" s="148">
        <v>6.6</v>
      </c>
      <c r="I98" s="125">
        <v>4</v>
      </c>
      <c r="J98" s="154">
        <v>0.6</v>
      </c>
      <c r="K98" s="125">
        <v>9</v>
      </c>
      <c r="L98" s="154">
        <v>1.3</v>
      </c>
      <c r="M98" s="125">
        <v>204</v>
      </c>
      <c r="N98" s="154">
        <v>30</v>
      </c>
      <c r="O98" s="125">
        <v>0</v>
      </c>
      <c r="P98" s="154">
        <v>0</v>
      </c>
      <c r="Q98" s="125">
        <v>20</v>
      </c>
      <c r="R98" s="154">
        <v>2.9</v>
      </c>
      <c r="S98" s="125">
        <v>34</v>
      </c>
      <c r="T98" s="154">
        <v>5</v>
      </c>
      <c r="U98" s="125">
        <v>172</v>
      </c>
      <c r="V98" s="154">
        <v>25.3</v>
      </c>
    </row>
    <row r="99" spans="1:22" x14ac:dyDescent="0.2">
      <c r="A99" s="2">
        <v>2020</v>
      </c>
      <c r="B99" s="99" t="s">
        <v>42</v>
      </c>
      <c r="C99" s="208">
        <v>353</v>
      </c>
      <c r="D99" s="181">
        <v>2.1</v>
      </c>
      <c r="E99" s="125">
        <v>172</v>
      </c>
      <c r="F99" s="149">
        <v>48.7</v>
      </c>
      <c r="G99" s="124">
        <v>46</v>
      </c>
      <c r="H99" s="148">
        <v>13</v>
      </c>
      <c r="I99" s="125">
        <v>6</v>
      </c>
      <c r="J99" s="154">
        <v>1.7</v>
      </c>
      <c r="K99" s="125">
        <v>0</v>
      </c>
      <c r="L99" s="154">
        <v>0</v>
      </c>
      <c r="M99" s="125">
        <v>55</v>
      </c>
      <c r="N99" s="154">
        <v>15.6</v>
      </c>
      <c r="O99" s="125">
        <v>0</v>
      </c>
      <c r="P99" s="154">
        <v>0</v>
      </c>
      <c r="Q99" s="125">
        <v>14</v>
      </c>
      <c r="R99" s="154">
        <v>4</v>
      </c>
      <c r="S99" s="125">
        <v>5</v>
      </c>
      <c r="T99" s="154">
        <v>1.4</v>
      </c>
      <c r="U99" s="125">
        <v>54</v>
      </c>
      <c r="V99" s="154">
        <v>15.3</v>
      </c>
    </row>
    <row r="100" spans="1:22" x14ac:dyDescent="0.2">
      <c r="A100" s="2">
        <v>2020</v>
      </c>
      <c r="B100" s="99" t="s">
        <v>43</v>
      </c>
      <c r="C100" s="208">
        <v>968</v>
      </c>
      <c r="D100" s="181">
        <v>5.9</v>
      </c>
      <c r="E100" s="125">
        <v>620</v>
      </c>
      <c r="F100" s="149">
        <v>64</v>
      </c>
      <c r="G100" s="124">
        <v>193</v>
      </c>
      <c r="H100" s="148">
        <v>19.899999999999999</v>
      </c>
      <c r="I100" s="125">
        <v>8</v>
      </c>
      <c r="J100" s="154">
        <v>0.8</v>
      </c>
      <c r="K100" s="125">
        <v>22</v>
      </c>
      <c r="L100" s="154">
        <v>2.2999999999999998</v>
      </c>
      <c r="M100" s="125">
        <v>533</v>
      </c>
      <c r="N100" s="154">
        <v>55.1</v>
      </c>
      <c r="O100" s="125">
        <v>0</v>
      </c>
      <c r="P100" s="154">
        <v>0</v>
      </c>
      <c r="Q100" s="125">
        <v>0</v>
      </c>
      <c r="R100" s="154">
        <v>0</v>
      </c>
      <c r="S100" s="125">
        <v>27</v>
      </c>
      <c r="T100" s="154">
        <v>2.8</v>
      </c>
      <c r="U100" s="125">
        <v>315</v>
      </c>
      <c r="V100" s="154">
        <v>32.5</v>
      </c>
    </row>
    <row r="101" spans="1:22" x14ac:dyDescent="0.2">
      <c r="A101" s="2">
        <v>2020</v>
      </c>
      <c r="B101" s="99" t="s">
        <v>44</v>
      </c>
      <c r="C101" s="208">
        <v>409</v>
      </c>
      <c r="D101" s="181">
        <v>2.5</v>
      </c>
      <c r="E101" s="125">
        <v>251</v>
      </c>
      <c r="F101" s="149">
        <v>61.4</v>
      </c>
      <c r="G101" s="124">
        <v>80</v>
      </c>
      <c r="H101" s="148">
        <v>19.600000000000001</v>
      </c>
      <c r="I101" s="125">
        <v>4</v>
      </c>
      <c r="J101" s="154">
        <v>1</v>
      </c>
      <c r="K101" s="125">
        <v>0</v>
      </c>
      <c r="L101" s="154">
        <v>0</v>
      </c>
      <c r="M101" s="125">
        <v>63</v>
      </c>
      <c r="N101" s="154">
        <v>15.4</v>
      </c>
      <c r="O101" s="125">
        <v>0</v>
      </c>
      <c r="P101" s="154">
        <v>0</v>
      </c>
      <c r="Q101" s="125">
        <v>45</v>
      </c>
      <c r="R101" s="154">
        <v>11</v>
      </c>
      <c r="S101" s="125">
        <v>11</v>
      </c>
      <c r="T101" s="154">
        <v>2.7</v>
      </c>
      <c r="U101" s="125">
        <v>118</v>
      </c>
      <c r="V101" s="154">
        <v>28.9</v>
      </c>
    </row>
    <row r="102" spans="1:22" x14ac:dyDescent="0.2">
      <c r="A102" s="2">
        <v>2020</v>
      </c>
      <c r="B102" s="99" t="s">
        <v>45</v>
      </c>
      <c r="C102" s="208">
        <v>46</v>
      </c>
      <c r="D102" s="181">
        <v>0.3</v>
      </c>
      <c r="E102" s="125">
        <v>19</v>
      </c>
      <c r="F102" s="149">
        <v>41.3</v>
      </c>
      <c r="G102" s="124">
        <v>4</v>
      </c>
      <c r="H102" s="148">
        <v>8.6999999999999993</v>
      </c>
      <c r="I102" s="125">
        <v>0</v>
      </c>
      <c r="J102" s="154">
        <v>0</v>
      </c>
      <c r="K102" s="125">
        <v>0</v>
      </c>
      <c r="L102" s="154">
        <v>0</v>
      </c>
      <c r="M102" s="125">
        <v>17</v>
      </c>
      <c r="N102" s="154">
        <v>37</v>
      </c>
      <c r="O102" s="125">
        <v>0</v>
      </c>
      <c r="P102" s="154">
        <v>0</v>
      </c>
      <c r="Q102" s="121"/>
      <c r="R102" s="185"/>
      <c r="S102" s="121"/>
      <c r="T102" s="185"/>
      <c r="U102" s="125">
        <v>4</v>
      </c>
      <c r="V102" s="154">
        <v>8.6999999999999993</v>
      </c>
    </row>
    <row r="103" spans="1:22" x14ac:dyDescent="0.2">
      <c r="A103" s="2">
        <v>2020</v>
      </c>
      <c r="B103" s="99" t="s">
        <v>46</v>
      </c>
      <c r="C103" s="208">
        <v>156</v>
      </c>
      <c r="D103" s="181">
        <v>0.9</v>
      </c>
      <c r="E103" s="125">
        <v>12</v>
      </c>
      <c r="F103" s="149">
        <v>7.7</v>
      </c>
      <c r="G103" s="124">
        <v>10</v>
      </c>
      <c r="H103" s="148">
        <v>6.4</v>
      </c>
      <c r="I103" s="125">
        <v>0</v>
      </c>
      <c r="J103" s="154">
        <v>0</v>
      </c>
      <c r="K103" s="125">
        <v>0</v>
      </c>
      <c r="L103" s="154">
        <v>0</v>
      </c>
      <c r="M103" s="125">
        <v>6</v>
      </c>
      <c r="N103" s="154">
        <v>3.8</v>
      </c>
      <c r="O103" s="125">
        <v>0</v>
      </c>
      <c r="P103" s="154">
        <v>0</v>
      </c>
      <c r="Q103" s="121"/>
      <c r="R103" s="185"/>
      <c r="S103" s="121"/>
      <c r="T103" s="185"/>
      <c r="U103" s="125">
        <v>13</v>
      </c>
      <c r="V103" s="154">
        <v>8.3000000000000007</v>
      </c>
    </row>
    <row r="104" spans="1:22" x14ac:dyDescent="0.2">
      <c r="A104" s="2">
        <v>2020</v>
      </c>
      <c r="B104" s="100" t="s">
        <v>2</v>
      </c>
      <c r="C104" s="210">
        <v>16429</v>
      </c>
      <c r="D104" s="183"/>
      <c r="E104" s="70">
        <v>9813</v>
      </c>
      <c r="F104" s="146">
        <v>59.7</v>
      </c>
      <c r="G104" s="71">
        <v>2684</v>
      </c>
      <c r="H104" s="147">
        <v>16.3</v>
      </c>
      <c r="I104" s="70">
        <v>211</v>
      </c>
      <c r="J104" s="146">
        <v>1.3</v>
      </c>
      <c r="K104" s="71">
        <v>203</v>
      </c>
      <c r="L104" s="147">
        <v>1.2</v>
      </c>
      <c r="M104" s="205">
        <v>5632</v>
      </c>
      <c r="N104" s="146">
        <v>34.299999999999997</v>
      </c>
      <c r="O104" s="71">
        <v>21</v>
      </c>
      <c r="P104" s="147">
        <v>0.1</v>
      </c>
      <c r="Q104" s="70">
        <v>421</v>
      </c>
      <c r="R104" s="146">
        <v>2.6</v>
      </c>
      <c r="S104" s="70">
        <v>584</v>
      </c>
      <c r="T104" s="146">
        <v>3.6</v>
      </c>
      <c r="U104" s="71">
        <v>3320</v>
      </c>
      <c r="V104" s="147">
        <v>20.2</v>
      </c>
    </row>
    <row r="105" spans="1:22" x14ac:dyDescent="0.2">
      <c r="A105" s="2" t="s">
        <v>47</v>
      </c>
      <c r="B105" s="100" t="s">
        <v>2</v>
      </c>
      <c r="C105" s="211">
        <v>57009</v>
      </c>
      <c r="D105" s="184"/>
      <c r="E105" s="70">
        <v>34519</v>
      </c>
      <c r="F105" s="146">
        <v>60.6</v>
      </c>
      <c r="G105" s="70">
        <v>9748</v>
      </c>
      <c r="H105" s="147">
        <v>17.100000000000001</v>
      </c>
      <c r="I105" s="70">
        <v>586</v>
      </c>
      <c r="J105" s="146">
        <v>1</v>
      </c>
      <c r="K105" s="70">
        <v>679</v>
      </c>
      <c r="L105" s="147">
        <v>1.2</v>
      </c>
      <c r="M105" s="205">
        <v>18018</v>
      </c>
      <c r="N105" s="146">
        <v>31.6</v>
      </c>
      <c r="O105" s="70">
        <v>93</v>
      </c>
      <c r="P105" s="147">
        <v>0.2</v>
      </c>
      <c r="Q105" s="70">
        <v>1237</v>
      </c>
      <c r="R105" s="146">
        <v>2.2000000000000002</v>
      </c>
      <c r="S105" s="70">
        <v>1884</v>
      </c>
      <c r="T105" s="146">
        <v>3.3</v>
      </c>
      <c r="U105" s="70">
        <v>13275</v>
      </c>
      <c r="V105" s="147">
        <v>23.3</v>
      </c>
    </row>
    <row r="107" spans="1:22" x14ac:dyDescent="0.2">
      <c r="A107" s="37" t="s">
        <v>94</v>
      </c>
      <c r="B107" s="101"/>
      <c r="C107" s="102"/>
      <c r="D107" s="102"/>
      <c r="E107" s="17"/>
      <c r="F107" s="16"/>
      <c r="G107" s="17"/>
      <c r="H107" s="16"/>
      <c r="I107" s="17"/>
      <c r="J107" s="16"/>
      <c r="K107" s="17"/>
      <c r="L107" s="16"/>
      <c r="M107" s="17"/>
      <c r="N107" s="16"/>
      <c r="O107" s="17"/>
      <c r="P107" s="16"/>
      <c r="Q107" s="17"/>
      <c r="R107" s="16"/>
      <c r="S107" s="17"/>
      <c r="T107" s="16"/>
      <c r="U107" s="17"/>
      <c r="V107" s="16"/>
    </row>
    <row r="108" spans="1:22" x14ac:dyDescent="0.2">
      <c r="A108" s="237" t="s">
        <v>107</v>
      </c>
      <c r="B108" s="237"/>
      <c r="C108" s="237"/>
      <c r="D108" s="237"/>
      <c r="E108" s="237"/>
      <c r="F108" s="237"/>
      <c r="G108" s="237"/>
      <c r="H108" s="237"/>
      <c r="I108" s="237"/>
      <c r="J108" s="237"/>
      <c r="K108" s="237"/>
      <c r="L108" s="237"/>
      <c r="M108" s="237"/>
      <c r="N108" s="237"/>
      <c r="O108" s="237"/>
      <c r="P108" s="237"/>
      <c r="Q108" s="237"/>
      <c r="R108" s="237"/>
      <c r="S108" s="237"/>
      <c r="T108" s="105"/>
      <c r="U108" s="105"/>
      <c r="V108" s="105"/>
    </row>
    <row r="109" spans="1:22" x14ac:dyDescent="0.2">
      <c r="A109" s="237" t="s">
        <v>164</v>
      </c>
      <c r="B109" s="237"/>
      <c r="C109" s="237"/>
      <c r="D109" s="237"/>
      <c r="E109" s="237"/>
      <c r="F109" s="237"/>
      <c r="G109" s="237"/>
      <c r="H109" s="237"/>
      <c r="I109" s="237"/>
      <c r="J109" s="237"/>
      <c r="K109" s="237"/>
      <c r="L109" s="237"/>
      <c r="M109" s="237"/>
      <c r="N109" s="237"/>
      <c r="O109" s="237"/>
      <c r="P109" s="237"/>
      <c r="Q109" s="237"/>
      <c r="R109" s="11"/>
      <c r="S109" s="4"/>
      <c r="T109" s="11"/>
      <c r="U109" s="4"/>
      <c r="V109" s="11"/>
    </row>
    <row r="110" spans="1:22" ht="13.5" customHeight="1" x14ac:dyDescent="0.2">
      <c r="A110" s="238" t="s">
        <v>163</v>
      </c>
      <c r="B110" s="238"/>
      <c r="C110" s="238"/>
      <c r="D110" s="238"/>
      <c r="E110" s="238"/>
      <c r="F110" s="238"/>
      <c r="G110" s="238"/>
      <c r="H110" s="238"/>
      <c r="I110" s="238"/>
      <c r="J110" s="238"/>
      <c r="K110" s="238"/>
      <c r="L110" s="238"/>
      <c r="M110" s="238"/>
      <c r="N110" s="238"/>
      <c r="O110" s="238"/>
      <c r="P110" s="238"/>
      <c r="Q110" s="238"/>
      <c r="R110" s="105"/>
      <c r="S110" s="105"/>
      <c r="T110" s="105"/>
      <c r="U110" s="105"/>
      <c r="V110" s="105"/>
    </row>
    <row r="111" spans="1:22" x14ac:dyDescent="0.2">
      <c r="A111" s="235" t="s">
        <v>212</v>
      </c>
      <c r="B111" s="235"/>
      <c r="C111" s="235"/>
      <c r="D111" s="235"/>
      <c r="E111" s="235"/>
      <c r="F111" s="235"/>
      <c r="G111" s="235"/>
      <c r="H111" s="235"/>
      <c r="I111" s="235"/>
      <c r="J111" s="235"/>
    </row>
  </sheetData>
  <mergeCells count="7">
    <mergeCell ref="A111:J111"/>
    <mergeCell ref="A1:V1"/>
    <mergeCell ref="A3:V3"/>
    <mergeCell ref="A4:L4"/>
    <mergeCell ref="A108:S108"/>
    <mergeCell ref="A109:Q109"/>
    <mergeCell ref="A110:Q110"/>
  </mergeCells>
  <conditionalFormatting sqref="A104:B105 F104:V104 F71 H71 J71 L71 N71 P71:R71 T71 V71 A7:B7 F38 E39:P45 E73:P74 E7:P37 H38 J38 L38 N38 P38 R38 T38 V38 R73:V75 R39:V43 R7:V37 E105:V105 R45:V51 S44:T44 E47:P51 E46:N46 E53:P62 E52:N52 R53:V55 S52:V52 R58:V66 S56:V56 R57 U57:V57 E64:P70 E63:N63 R68:V68 S67:V67 R70:V70 S69:V69 E72:H72 K72:P72 R72 U72:V72 E76:P76 E75:J75 M75:P75 R78:V81 E78:P80 E77:N77 S76:V77 E85:P85 E81:J81 M81:P81 E82:H82 K82:P82 R83:V84 U82:V82 E83:J83 M83:P83 E84:H84 K84:P84 R86:V88 S85:V85 E87:P91 E86:N86 R90:V93 R89 U89:V89 E93:P93 E92:N92 E95:P100 E94:H94 K94:N94 R96:V102 S94:V95 E101:H102 K101:P102 B8:B37 A9 A11 A13 A15 A17 A19 A21 A23 A25 A27 A29 A31 A33 A35 A37 A38:B73 B74:B102 A74:A103">
    <cfRule type="expression" dxfId="70" priority="38">
      <formula>IF($B7="Total",1,0)</formula>
    </cfRule>
  </conditionalFormatting>
  <conditionalFormatting sqref="A7 Q104:Q105 Q71 A9 A11 A13 A15 A17 A19 A21 A23 A25 A27 A29 A31 A33 A35 A37:A105">
    <cfRule type="expression" dxfId="69" priority="37">
      <formula>IF(OR($B6="Organisation",$B7="Total",$B6="Total"),0,1)</formula>
    </cfRule>
  </conditionalFormatting>
  <conditionalFormatting sqref="B103 E103:L103 S103:V103 O103:P103">
    <cfRule type="expression" dxfId="68" priority="36">
      <formula>IF($B103="Total",1,0)</formula>
    </cfRule>
  </conditionalFormatting>
  <conditionalFormatting sqref="A6:B6 E6:P6 R6:V6 A8 A10 A12 A14 A16 A18 A20 A22 A24 A26 A28 A30 A32 A34 A36">
    <cfRule type="expression" dxfId="67" priority="34">
      <formula>IF($B6="Total",1,0)</formula>
    </cfRule>
  </conditionalFormatting>
  <conditionalFormatting sqref="A6 A8 A10 A12 A14 A16 A18 A20 A22 A24 A26 A28 A30 A32 A34 A36">
    <cfRule type="expression" dxfId="66" priority="33">
      <formula>IF(OR($B5="Organisation",$B6="Total",$B5="Total"),0,1)</formula>
    </cfRule>
  </conditionalFormatting>
  <conditionalFormatting sqref="E104">
    <cfRule type="expression" dxfId="65" priority="32">
      <formula>IF($B104="Total",1,0)</formula>
    </cfRule>
  </conditionalFormatting>
  <conditionalFormatting sqref="U38">
    <cfRule type="expression" dxfId="64" priority="15">
      <formula>IF($B38="Total",1,0)</formula>
    </cfRule>
  </conditionalFormatting>
  <conditionalFormatting sqref="E71">
    <cfRule type="expression" dxfId="63" priority="31">
      <formula>IF($B71="Total",1,0)</formula>
    </cfRule>
  </conditionalFormatting>
  <conditionalFormatting sqref="G71">
    <cfRule type="expression" dxfId="62" priority="30">
      <formula>IF($B71="Total",1,0)</formula>
    </cfRule>
  </conditionalFormatting>
  <conditionalFormatting sqref="I71">
    <cfRule type="expression" dxfId="61" priority="29">
      <formula>IF($B71="Total",1,0)</formula>
    </cfRule>
  </conditionalFormatting>
  <conditionalFormatting sqref="K71">
    <cfRule type="expression" dxfId="60" priority="28">
      <formula>IF($B71="Total",1,0)</formula>
    </cfRule>
  </conditionalFormatting>
  <conditionalFormatting sqref="M71">
    <cfRule type="expression" dxfId="59" priority="27">
      <formula>IF($B71="Total",1,0)</formula>
    </cfRule>
  </conditionalFormatting>
  <conditionalFormatting sqref="O71">
    <cfRule type="expression" dxfId="58" priority="26">
      <formula>IF($B71="Total",1,0)</formula>
    </cfRule>
  </conditionalFormatting>
  <conditionalFormatting sqref="S71">
    <cfRule type="expression" dxfId="57" priority="25">
      <formula>IF($B71="Total",1,0)</formula>
    </cfRule>
  </conditionalFormatting>
  <conditionalFormatting sqref="U71">
    <cfRule type="expression" dxfId="56" priority="24">
      <formula>IF($B71="Total",1,0)</formula>
    </cfRule>
  </conditionalFormatting>
  <conditionalFormatting sqref="E38">
    <cfRule type="expression" dxfId="55" priority="23">
      <formula>IF($B38="Total",1,0)</formula>
    </cfRule>
  </conditionalFormatting>
  <conditionalFormatting sqref="G38">
    <cfRule type="expression" dxfId="54" priority="22">
      <formula>IF($B38="Total",1,0)</formula>
    </cfRule>
  </conditionalFormatting>
  <conditionalFormatting sqref="I38">
    <cfRule type="expression" dxfId="53" priority="21">
      <formula>IF($B38="Total",1,0)</formula>
    </cfRule>
  </conditionalFormatting>
  <conditionalFormatting sqref="K38">
    <cfRule type="expression" dxfId="52" priority="20">
      <formula>IF($B38="Total",1,0)</formula>
    </cfRule>
  </conditionalFormatting>
  <conditionalFormatting sqref="M38">
    <cfRule type="expression" dxfId="51" priority="19">
      <formula>IF($B38="Total",1,0)</formula>
    </cfRule>
  </conditionalFormatting>
  <conditionalFormatting sqref="O38">
    <cfRule type="expression" dxfId="50" priority="18">
      <formula>IF($B38="Total",1,0)</formula>
    </cfRule>
  </conditionalFormatting>
  <conditionalFormatting sqref="Q38">
    <cfRule type="expression" dxfId="49" priority="17">
      <formula>IF($B38="Total",1,0)</formula>
    </cfRule>
  </conditionalFormatting>
  <conditionalFormatting sqref="S38">
    <cfRule type="expression" dxfId="48" priority="16">
      <formula>IF($B38="Total",1,0)</formula>
    </cfRule>
  </conditionalFormatting>
  <conditionalFormatting sqref="C6:D37 C39:D70 C72:D103 C105:D105">
    <cfRule type="expression" dxfId="47" priority="14">
      <formula>IF($B6="Total",1,0)</formula>
    </cfRule>
  </conditionalFormatting>
  <conditionalFormatting sqref="C38:D38">
    <cfRule type="expression" dxfId="46" priority="13">
      <formula>IF($B38="Total",1,0)</formula>
    </cfRule>
  </conditionalFormatting>
  <conditionalFormatting sqref="C71:D71">
    <cfRule type="expression" dxfId="45" priority="4">
      <formula>IF($B71="Total",1,0)</formula>
    </cfRule>
  </conditionalFormatting>
  <conditionalFormatting sqref="C104:D104">
    <cfRule type="expression" dxfId="44" priority="3">
      <formula>IF($B104="Total",1,0)</formula>
    </cfRule>
  </conditionalFormatting>
  <pageMargins left="0.7" right="0.7" top="0.75" bottom="0.75" header="0.3" footer="0.3"/>
  <pageSetup paperSize="9" scale="29" orientation="portrait" horizont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O26"/>
  <sheetViews>
    <sheetView showRowColHeaders="0" workbookViewId="0">
      <selection activeCell="J20" activeCellId="3" sqref="D20 F20 H20 J20"/>
    </sheetView>
  </sheetViews>
  <sheetFormatPr defaultRowHeight="12.75" x14ac:dyDescent="0.2"/>
  <cols>
    <col min="1" max="1" width="7.42578125" style="14" bestFit="1" customWidth="1"/>
    <col min="2" max="2" width="19.5703125" style="14" bestFit="1" customWidth="1"/>
    <col min="3" max="3" width="9.140625" style="14" customWidth="1"/>
    <col min="4" max="4" width="8.5703125" style="14" bestFit="1" customWidth="1"/>
    <col min="5" max="5" width="8.42578125" style="14" customWidth="1"/>
    <col min="6" max="6" width="10.28515625" style="14" customWidth="1"/>
    <col min="7" max="7" width="6.85546875" style="14" bestFit="1" customWidth="1"/>
    <col min="8" max="8" width="10" style="14" bestFit="1" customWidth="1"/>
    <col min="9" max="9" width="7.85546875" style="14" bestFit="1" customWidth="1"/>
    <col min="10" max="10" width="11" style="14" bestFit="1" customWidth="1"/>
    <col min="11" max="11" width="10.5703125" style="14" customWidth="1"/>
    <col min="12" max="12" width="11" style="14" bestFit="1" customWidth="1"/>
    <col min="13" max="16384" width="9.140625" style="14"/>
  </cols>
  <sheetData>
    <row r="1" spans="1:15" ht="22.5" customHeight="1" x14ac:dyDescent="0.2">
      <c r="A1" s="223" t="s">
        <v>215</v>
      </c>
      <c r="B1" s="223"/>
      <c r="C1" s="223"/>
      <c r="D1" s="223"/>
      <c r="E1" s="223"/>
      <c r="F1" s="223"/>
      <c r="G1" s="223"/>
      <c r="H1" s="223"/>
      <c r="I1" s="223"/>
      <c r="J1" s="223"/>
      <c r="K1" s="223"/>
      <c r="L1" s="223"/>
      <c r="M1" s="223"/>
    </row>
    <row r="2" spans="1:15" ht="37.5" customHeight="1" x14ac:dyDescent="0.2">
      <c r="A2" s="239" t="s">
        <v>216</v>
      </c>
      <c r="B2" s="239"/>
      <c r="C2" s="239"/>
      <c r="D2" s="239"/>
      <c r="E2" s="239"/>
      <c r="F2" s="239"/>
      <c r="G2" s="239"/>
      <c r="H2" s="239"/>
      <c r="I2" s="239"/>
      <c r="J2" s="239"/>
      <c r="K2" s="239"/>
      <c r="L2" s="239"/>
      <c r="M2" s="57"/>
      <c r="N2" s="57"/>
      <c r="O2" s="57"/>
    </row>
    <row r="3" spans="1:15" ht="57.75" customHeight="1" x14ac:dyDescent="0.2">
      <c r="A3" s="239" t="s">
        <v>108</v>
      </c>
      <c r="B3" s="239"/>
      <c r="C3" s="239"/>
      <c r="D3" s="239"/>
      <c r="E3" s="239"/>
      <c r="F3" s="239"/>
      <c r="G3" s="239"/>
      <c r="H3" s="239"/>
      <c r="I3" s="239"/>
      <c r="J3" s="239"/>
      <c r="K3" s="239"/>
      <c r="L3" s="239"/>
      <c r="M3" s="57"/>
      <c r="N3" s="57"/>
      <c r="O3" s="57"/>
    </row>
    <row r="4" spans="1:15" ht="33.75" customHeight="1" x14ac:dyDescent="0.2">
      <c r="A4" s="239" t="s">
        <v>167</v>
      </c>
      <c r="B4" s="239"/>
      <c r="C4" s="239"/>
      <c r="D4" s="239"/>
      <c r="E4" s="239"/>
      <c r="F4" s="239"/>
      <c r="G4" s="239"/>
      <c r="H4" s="239"/>
      <c r="I4" s="239"/>
      <c r="J4" s="239"/>
      <c r="K4" s="239"/>
      <c r="L4" s="239"/>
      <c r="M4" s="57"/>
      <c r="N4" s="57"/>
      <c r="O4" s="57"/>
    </row>
    <row r="5" spans="1:15" ht="42.75" customHeight="1" x14ac:dyDescent="0.2">
      <c r="A5" s="239" t="s">
        <v>168</v>
      </c>
      <c r="B5" s="239"/>
      <c r="C5" s="239"/>
      <c r="D5" s="239"/>
      <c r="E5" s="239"/>
      <c r="F5" s="239"/>
      <c r="G5" s="239"/>
      <c r="H5" s="239"/>
      <c r="I5" s="239"/>
      <c r="J5" s="239"/>
      <c r="K5" s="239"/>
      <c r="L5" s="239"/>
      <c r="M5" s="62"/>
      <c r="N5" s="57"/>
      <c r="O5" s="57"/>
    </row>
    <row r="6" spans="1:15" ht="12.75" customHeight="1" x14ac:dyDescent="0.2">
      <c r="A6" s="23" t="s">
        <v>5</v>
      </c>
      <c r="B6" s="23" t="s">
        <v>85</v>
      </c>
      <c r="C6" s="23" t="s">
        <v>7</v>
      </c>
      <c r="D6" s="23" t="s">
        <v>8</v>
      </c>
      <c r="E6" s="23" t="s">
        <v>9</v>
      </c>
      <c r="F6" s="23" t="s">
        <v>10</v>
      </c>
      <c r="G6" s="23" t="s">
        <v>11</v>
      </c>
      <c r="H6" s="23" t="s">
        <v>12</v>
      </c>
      <c r="I6" s="23" t="s">
        <v>13</v>
      </c>
      <c r="J6" s="23" t="s">
        <v>14</v>
      </c>
      <c r="K6" s="23" t="s">
        <v>2</v>
      </c>
      <c r="L6" s="23" t="s">
        <v>3</v>
      </c>
    </row>
    <row r="7" spans="1:15" x14ac:dyDescent="0.2">
      <c r="A7" s="2">
        <v>2018</v>
      </c>
      <c r="B7" s="65" t="s">
        <v>86</v>
      </c>
      <c r="C7" s="75">
        <v>1359</v>
      </c>
      <c r="D7" s="186">
        <v>62.7</v>
      </c>
      <c r="E7" s="76">
        <v>358</v>
      </c>
      <c r="F7" s="187">
        <v>16.5</v>
      </c>
      <c r="G7" s="75">
        <v>219</v>
      </c>
      <c r="H7" s="186">
        <v>10.1</v>
      </c>
      <c r="I7" s="75">
        <v>231</v>
      </c>
      <c r="J7" s="186">
        <v>10.7</v>
      </c>
      <c r="K7" s="221">
        <v>2167</v>
      </c>
      <c r="L7" s="160">
        <v>10.7</v>
      </c>
    </row>
    <row r="8" spans="1:15" x14ac:dyDescent="0.2">
      <c r="A8" s="2">
        <v>2018</v>
      </c>
      <c r="B8" s="66" t="s">
        <v>87</v>
      </c>
      <c r="C8" s="70">
        <v>5001</v>
      </c>
      <c r="D8" s="146">
        <v>48.9</v>
      </c>
      <c r="E8" s="76">
        <v>2712</v>
      </c>
      <c r="F8" s="187">
        <v>26.5</v>
      </c>
      <c r="G8" s="70">
        <v>1443</v>
      </c>
      <c r="H8" s="146">
        <v>14.1</v>
      </c>
      <c r="I8" s="70">
        <v>1066</v>
      </c>
      <c r="J8" s="146">
        <v>10.4</v>
      </c>
      <c r="K8" s="221">
        <v>10222</v>
      </c>
      <c r="L8" s="160">
        <v>50.7</v>
      </c>
    </row>
    <row r="9" spans="1:15" x14ac:dyDescent="0.2">
      <c r="A9" s="2">
        <v>2018</v>
      </c>
      <c r="B9" s="66" t="s">
        <v>88</v>
      </c>
      <c r="C9" s="70">
        <v>1833</v>
      </c>
      <c r="D9" s="146">
        <v>28</v>
      </c>
      <c r="E9" s="76">
        <v>1905</v>
      </c>
      <c r="F9" s="187">
        <v>29.2</v>
      </c>
      <c r="G9" s="70">
        <v>1294</v>
      </c>
      <c r="H9" s="146">
        <v>19.8</v>
      </c>
      <c r="I9" s="70">
        <v>1503</v>
      </c>
      <c r="J9" s="146">
        <v>23</v>
      </c>
      <c r="K9" s="221">
        <v>6535</v>
      </c>
      <c r="L9" s="160">
        <v>32.4</v>
      </c>
    </row>
    <row r="10" spans="1:15" x14ac:dyDescent="0.2">
      <c r="A10" s="2">
        <v>2018</v>
      </c>
      <c r="B10" s="66" t="s">
        <v>89</v>
      </c>
      <c r="C10" s="70">
        <v>544</v>
      </c>
      <c r="D10" s="146">
        <v>43.3</v>
      </c>
      <c r="E10" s="76">
        <v>318</v>
      </c>
      <c r="F10" s="187">
        <v>25.3</v>
      </c>
      <c r="G10" s="70">
        <v>205</v>
      </c>
      <c r="H10" s="146">
        <v>16.3</v>
      </c>
      <c r="I10" s="70">
        <v>189</v>
      </c>
      <c r="J10" s="146">
        <v>15</v>
      </c>
      <c r="K10" s="221">
        <v>1256</v>
      </c>
      <c r="L10" s="160">
        <v>6.2</v>
      </c>
    </row>
    <row r="11" spans="1:15" x14ac:dyDescent="0.2">
      <c r="A11" s="2">
        <v>2018</v>
      </c>
      <c r="B11" s="64" t="s">
        <v>2</v>
      </c>
      <c r="C11" s="70">
        <v>8737</v>
      </c>
      <c r="D11" s="146" t="s">
        <v>295</v>
      </c>
      <c r="E11" s="70">
        <v>5293</v>
      </c>
      <c r="F11" s="146" t="s">
        <v>296</v>
      </c>
      <c r="G11" s="70">
        <v>3161</v>
      </c>
      <c r="H11" s="146" t="s">
        <v>297</v>
      </c>
      <c r="I11" s="70">
        <v>2989</v>
      </c>
      <c r="J11" s="146" t="s">
        <v>298</v>
      </c>
      <c r="K11" s="175">
        <v>20180</v>
      </c>
      <c r="L11" s="176" t="s">
        <v>299</v>
      </c>
    </row>
    <row r="12" spans="1:15" x14ac:dyDescent="0.2">
      <c r="A12" s="2">
        <v>2019</v>
      </c>
      <c r="B12" s="66" t="s">
        <v>86</v>
      </c>
      <c r="C12" s="70">
        <v>1395</v>
      </c>
      <c r="D12" s="146">
        <v>62.2</v>
      </c>
      <c r="E12" s="76">
        <v>370</v>
      </c>
      <c r="F12" s="187">
        <v>16.5</v>
      </c>
      <c r="G12" s="70">
        <v>249</v>
      </c>
      <c r="H12" s="146">
        <v>11.1</v>
      </c>
      <c r="I12" s="70">
        <v>230</v>
      </c>
      <c r="J12" s="146">
        <v>10.199999999999999</v>
      </c>
      <c r="K12" s="221">
        <v>2244</v>
      </c>
      <c r="L12" s="160">
        <v>11</v>
      </c>
    </row>
    <row r="13" spans="1:15" x14ac:dyDescent="0.2">
      <c r="A13" s="2">
        <v>2019</v>
      </c>
      <c r="B13" s="66" t="s">
        <v>87</v>
      </c>
      <c r="C13" s="70">
        <v>4789</v>
      </c>
      <c r="D13" s="146">
        <v>47.5</v>
      </c>
      <c r="E13" s="76">
        <v>2756</v>
      </c>
      <c r="F13" s="187">
        <v>27.4</v>
      </c>
      <c r="G13" s="70">
        <v>1481</v>
      </c>
      <c r="H13" s="146">
        <v>14.7</v>
      </c>
      <c r="I13" s="70">
        <v>1047</v>
      </c>
      <c r="J13" s="146">
        <v>10.4</v>
      </c>
      <c r="K13" s="221">
        <v>10073</v>
      </c>
      <c r="L13" s="160">
        <v>49.4</v>
      </c>
    </row>
    <row r="14" spans="1:15" x14ac:dyDescent="0.2">
      <c r="A14" s="2">
        <v>2019</v>
      </c>
      <c r="B14" s="66" t="s">
        <v>88</v>
      </c>
      <c r="C14" s="70">
        <v>1845</v>
      </c>
      <c r="D14" s="146">
        <v>27.6</v>
      </c>
      <c r="E14" s="76">
        <v>1961</v>
      </c>
      <c r="F14" s="187">
        <v>29.3</v>
      </c>
      <c r="G14" s="70">
        <v>1409</v>
      </c>
      <c r="H14" s="146">
        <v>21.1</v>
      </c>
      <c r="I14" s="70">
        <v>1471</v>
      </c>
      <c r="J14" s="146">
        <v>22</v>
      </c>
      <c r="K14" s="221">
        <v>6686</v>
      </c>
      <c r="L14" s="160">
        <v>32.799999999999997</v>
      </c>
    </row>
    <row r="15" spans="1:15" x14ac:dyDescent="0.2">
      <c r="A15" s="2">
        <v>2019</v>
      </c>
      <c r="B15" s="66" t="s">
        <v>89</v>
      </c>
      <c r="C15" s="70">
        <v>623</v>
      </c>
      <c r="D15" s="146">
        <v>44.6</v>
      </c>
      <c r="E15" s="76">
        <v>318</v>
      </c>
      <c r="F15" s="187">
        <v>22.8</v>
      </c>
      <c r="G15" s="70">
        <v>207</v>
      </c>
      <c r="H15" s="146">
        <v>14.8</v>
      </c>
      <c r="I15" s="70">
        <v>249</v>
      </c>
      <c r="J15" s="146">
        <v>17.8</v>
      </c>
      <c r="K15" s="221">
        <v>1397</v>
      </c>
      <c r="L15" s="160">
        <v>6.8</v>
      </c>
    </row>
    <row r="16" spans="1:15" x14ac:dyDescent="0.2">
      <c r="A16" s="2">
        <v>2019</v>
      </c>
      <c r="B16" s="64" t="s">
        <v>2</v>
      </c>
      <c r="C16" s="70">
        <v>8652</v>
      </c>
      <c r="D16" s="146" t="s">
        <v>300</v>
      </c>
      <c r="E16" s="70">
        <v>5405</v>
      </c>
      <c r="F16" s="146" t="s">
        <v>301</v>
      </c>
      <c r="G16" s="70">
        <v>3346</v>
      </c>
      <c r="H16" s="146" t="s">
        <v>302</v>
      </c>
      <c r="I16" s="70">
        <v>2997</v>
      </c>
      <c r="J16" s="146" t="s">
        <v>303</v>
      </c>
      <c r="K16" s="175">
        <v>20400</v>
      </c>
      <c r="L16" s="176" t="s">
        <v>304</v>
      </c>
    </row>
    <row r="17" spans="1:13" x14ac:dyDescent="0.2">
      <c r="A17" s="2">
        <v>2020</v>
      </c>
      <c r="B17" s="66" t="s">
        <v>86</v>
      </c>
      <c r="C17" s="70">
        <v>1113</v>
      </c>
      <c r="D17" s="146">
        <v>64.400000000000006</v>
      </c>
      <c r="E17" s="76">
        <v>236</v>
      </c>
      <c r="F17" s="187">
        <v>13.7</v>
      </c>
      <c r="G17" s="70">
        <v>200</v>
      </c>
      <c r="H17" s="146">
        <v>11.6</v>
      </c>
      <c r="I17" s="70">
        <v>179</v>
      </c>
      <c r="J17" s="146">
        <v>10.4</v>
      </c>
      <c r="K17" s="221">
        <v>1728</v>
      </c>
      <c r="L17" s="160">
        <v>10.5</v>
      </c>
    </row>
    <row r="18" spans="1:13" x14ac:dyDescent="0.2">
      <c r="A18" s="2">
        <v>2020</v>
      </c>
      <c r="B18" s="66" t="s">
        <v>87</v>
      </c>
      <c r="C18" s="70">
        <v>3955</v>
      </c>
      <c r="D18" s="146">
        <v>48.9</v>
      </c>
      <c r="E18" s="76">
        <v>1992</v>
      </c>
      <c r="F18" s="187">
        <v>24.6</v>
      </c>
      <c r="G18" s="70">
        <v>1183</v>
      </c>
      <c r="H18" s="146">
        <v>14.6</v>
      </c>
      <c r="I18" s="70">
        <v>955</v>
      </c>
      <c r="J18" s="146">
        <v>11.8</v>
      </c>
      <c r="K18" s="221">
        <v>8085</v>
      </c>
      <c r="L18" s="160">
        <v>49.2</v>
      </c>
    </row>
    <row r="19" spans="1:13" x14ac:dyDescent="0.2">
      <c r="A19" s="2">
        <v>2020</v>
      </c>
      <c r="B19" s="66" t="s">
        <v>88</v>
      </c>
      <c r="C19" s="70">
        <v>1528</v>
      </c>
      <c r="D19" s="146">
        <v>27</v>
      </c>
      <c r="E19" s="76">
        <v>1478</v>
      </c>
      <c r="F19" s="187">
        <v>26.1</v>
      </c>
      <c r="G19" s="70">
        <v>1192</v>
      </c>
      <c r="H19" s="146">
        <v>21.1</v>
      </c>
      <c r="I19" s="70">
        <v>1462</v>
      </c>
      <c r="J19" s="146">
        <v>25.8</v>
      </c>
      <c r="K19" s="221">
        <v>5660</v>
      </c>
      <c r="L19" s="160">
        <v>34.5</v>
      </c>
    </row>
    <row r="20" spans="1:13" x14ac:dyDescent="0.2">
      <c r="A20" s="2">
        <v>2020</v>
      </c>
      <c r="B20" s="66" t="s">
        <v>89</v>
      </c>
      <c r="C20" s="70">
        <v>388</v>
      </c>
      <c r="D20" s="146">
        <v>40.6</v>
      </c>
      <c r="E20" s="76">
        <v>241</v>
      </c>
      <c r="F20" s="187">
        <v>25.2</v>
      </c>
      <c r="G20" s="70">
        <v>158</v>
      </c>
      <c r="H20" s="146">
        <v>16.5</v>
      </c>
      <c r="I20" s="70">
        <v>169</v>
      </c>
      <c r="J20" s="146">
        <v>17.7</v>
      </c>
      <c r="K20" s="221">
        <v>956</v>
      </c>
      <c r="L20" s="160">
        <v>5.8</v>
      </c>
    </row>
    <row r="21" spans="1:13" ht="12.75" customHeight="1" x14ac:dyDescent="0.2">
      <c r="A21" s="2">
        <v>2020</v>
      </c>
      <c r="B21" s="2" t="s">
        <v>2</v>
      </c>
      <c r="C21" s="70">
        <v>6984</v>
      </c>
      <c r="D21" s="19" t="s">
        <v>305</v>
      </c>
      <c r="E21" s="70">
        <v>3947</v>
      </c>
      <c r="F21" s="19" t="s">
        <v>306</v>
      </c>
      <c r="G21" s="70">
        <v>2733</v>
      </c>
      <c r="H21" s="19" t="s">
        <v>307</v>
      </c>
      <c r="I21" s="70">
        <v>2765</v>
      </c>
      <c r="J21" s="19" t="s">
        <v>308</v>
      </c>
      <c r="K21" s="70">
        <v>16429</v>
      </c>
      <c r="L21" s="19" t="s">
        <v>309</v>
      </c>
    </row>
    <row r="22" spans="1:13" x14ac:dyDescent="0.2">
      <c r="A22" s="2" t="s">
        <v>47</v>
      </c>
      <c r="B22" s="2" t="s">
        <v>2</v>
      </c>
      <c r="C22" s="70">
        <v>24373</v>
      </c>
      <c r="D22" s="19" t="s">
        <v>310</v>
      </c>
      <c r="E22" s="70">
        <v>14645</v>
      </c>
      <c r="F22" s="19" t="s">
        <v>311</v>
      </c>
      <c r="G22" s="70">
        <v>9240</v>
      </c>
      <c r="H22" s="19" t="s">
        <v>312</v>
      </c>
      <c r="I22" s="70">
        <v>8751</v>
      </c>
      <c r="J22" s="19" t="s">
        <v>313</v>
      </c>
      <c r="K22" s="70">
        <v>57009</v>
      </c>
      <c r="L22" s="19"/>
    </row>
    <row r="24" spans="1:13" x14ac:dyDescent="0.2">
      <c r="A24" s="37" t="s">
        <v>94</v>
      </c>
      <c r="B24" s="17"/>
      <c r="C24" s="16"/>
      <c r="D24" s="17"/>
      <c r="E24" s="16"/>
      <c r="F24" s="17"/>
      <c r="G24" s="13"/>
      <c r="H24" s="17"/>
      <c r="I24" s="16"/>
      <c r="J24" s="17"/>
      <c r="K24" s="16"/>
      <c r="L24" s="17"/>
      <c r="M24" s="16"/>
    </row>
    <row r="25" spans="1:13" x14ac:dyDescent="0.2">
      <c r="A25" s="237" t="s">
        <v>165</v>
      </c>
      <c r="B25" s="237"/>
      <c r="C25" s="237"/>
      <c r="D25" s="237"/>
      <c r="E25" s="237"/>
      <c r="F25" s="237"/>
      <c r="G25" s="237"/>
      <c r="H25" s="237"/>
      <c r="I25" s="237"/>
      <c r="J25" s="237"/>
      <c r="K25" s="237"/>
      <c r="L25" s="237"/>
      <c r="M25" s="237"/>
    </row>
    <row r="26" spans="1:13" ht="28.5" customHeight="1" x14ac:dyDescent="0.2">
      <c r="A26" s="238" t="s">
        <v>166</v>
      </c>
      <c r="B26" s="238"/>
      <c r="C26" s="238"/>
      <c r="D26" s="238"/>
      <c r="E26" s="238"/>
      <c r="F26" s="238"/>
      <c r="G26" s="238"/>
      <c r="H26" s="238"/>
      <c r="I26" s="238"/>
      <c r="J26" s="238"/>
      <c r="K26" s="238"/>
      <c r="L26" s="238"/>
      <c r="M26" s="105"/>
    </row>
  </sheetData>
  <mergeCells count="7">
    <mergeCell ref="A25:M25"/>
    <mergeCell ref="A1:M1"/>
    <mergeCell ref="A26:L26"/>
    <mergeCell ref="A5:L5"/>
    <mergeCell ref="A3:L3"/>
    <mergeCell ref="A2:L2"/>
    <mergeCell ref="A4:L4"/>
  </mergeCells>
  <conditionalFormatting sqref="A7:A10 A12:A15 A17:A20 A11:L11">
    <cfRule type="expression" dxfId="43" priority="34">
      <formula>IF($B7="Total",1,0)</formula>
    </cfRule>
  </conditionalFormatting>
  <conditionalFormatting sqref="A7:A10 A12:A15 A17:A20">
    <cfRule type="expression" dxfId="42" priority="33">
      <formula>IF(OR($B6="Ventilation Status",$B7="Total",$B6="Total"),0,1)</formula>
    </cfRule>
  </conditionalFormatting>
  <conditionalFormatting sqref="A11">
    <cfRule type="expression" dxfId="41" priority="31">
      <formula>IF(OR($B10="Organisation",$B11="Total",$B10="Total"),0,1)</formula>
    </cfRule>
  </conditionalFormatting>
  <conditionalFormatting sqref="A16:B16">
    <cfRule type="expression" dxfId="40" priority="30">
      <formula>IF($B16="Total",1,0)</formula>
    </cfRule>
  </conditionalFormatting>
  <conditionalFormatting sqref="A16">
    <cfRule type="expression" dxfId="39" priority="29">
      <formula>IF(OR($B15="Organisation",$B16="Total",$B15="Total"),0,1)</formula>
    </cfRule>
  </conditionalFormatting>
  <conditionalFormatting sqref="A21:B21 A22:C22 E22 G22 I22 K22:L22">
    <cfRule type="expression" dxfId="38" priority="28">
      <formula>IF($B21="Total",1,0)</formula>
    </cfRule>
  </conditionalFormatting>
  <conditionalFormatting sqref="A21:A22">
    <cfRule type="expression" dxfId="37" priority="27">
      <formula>IF(OR($B20="Organisation",$B21="Total",$B20="Total"),0,1)</formula>
    </cfRule>
  </conditionalFormatting>
  <conditionalFormatting sqref="L21">
    <cfRule type="expression" dxfId="36" priority="1">
      <formula>IF($B21="Total",1,0)</formula>
    </cfRule>
  </conditionalFormatting>
  <conditionalFormatting sqref="K16">
    <cfRule type="expression" dxfId="35" priority="24">
      <formula>IF($B16="Total",1,0)</formula>
    </cfRule>
  </conditionalFormatting>
  <conditionalFormatting sqref="K21">
    <cfRule type="expression" dxfId="34" priority="23">
      <formula>IF($B21="Total",1,0)</formula>
    </cfRule>
  </conditionalFormatting>
  <conditionalFormatting sqref="I16">
    <cfRule type="expression" dxfId="33" priority="22">
      <formula>IF($B16="Total",1,0)</formula>
    </cfRule>
  </conditionalFormatting>
  <conditionalFormatting sqref="I21">
    <cfRule type="expression" dxfId="32" priority="21">
      <formula>IF($B21="Total",1,0)</formula>
    </cfRule>
  </conditionalFormatting>
  <conditionalFormatting sqref="G16">
    <cfRule type="expression" dxfId="31" priority="20">
      <formula>IF($B16="Total",1,0)</formula>
    </cfRule>
  </conditionalFormatting>
  <conditionalFormatting sqref="G21">
    <cfRule type="expression" dxfId="30" priority="19">
      <formula>IF($B21="Total",1,0)</formula>
    </cfRule>
  </conditionalFormatting>
  <conditionalFormatting sqref="E16">
    <cfRule type="expression" dxfId="29" priority="18">
      <formula>IF($B16="Total",1,0)</formula>
    </cfRule>
  </conditionalFormatting>
  <conditionalFormatting sqref="E21">
    <cfRule type="expression" dxfId="28" priority="17">
      <formula>IF($B21="Total",1,0)</formula>
    </cfRule>
  </conditionalFormatting>
  <conditionalFormatting sqref="C16">
    <cfRule type="expression" dxfId="27" priority="16">
      <formula>IF($B16="Total",1,0)</formula>
    </cfRule>
  </conditionalFormatting>
  <conditionalFormatting sqref="C21">
    <cfRule type="expression" dxfId="26" priority="15">
      <formula>IF($B21="Total",1,0)</formula>
    </cfRule>
  </conditionalFormatting>
  <conditionalFormatting sqref="D16">
    <cfRule type="expression" dxfId="25" priority="14">
      <formula>IF($B16="Total",1,0)</formula>
    </cfRule>
  </conditionalFormatting>
  <conditionalFormatting sqref="D21">
    <cfRule type="expression" dxfId="24" priority="13">
      <formula>IF($B21="Total",1,0)</formula>
    </cfRule>
  </conditionalFormatting>
  <conditionalFormatting sqref="D22">
    <cfRule type="expression" dxfId="23" priority="12">
      <formula>IF($B22="Total",1,0)</formula>
    </cfRule>
  </conditionalFormatting>
  <conditionalFormatting sqref="F16">
    <cfRule type="expression" dxfId="22" priority="11">
      <formula>IF($B16="Total",1,0)</formula>
    </cfRule>
  </conditionalFormatting>
  <conditionalFormatting sqref="F21">
    <cfRule type="expression" dxfId="21" priority="10">
      <formula>IF($B21="Total",1,0)</formula>
    </cfRule>
  </conditionalFormatting>
  <conditionalFormatting sqref="F22">
    <cfRule type="expression" dxfId="20" priority="9">
      <formula>IF($B22="Total",1,0)</formula>
    </cfRule>
  </conditionalFormatting>
  <conditionalFormatting sqref="H16">
    <cfRule type="expression" dxfId="19" priority="8">
      <formula>IF($B16="Total",1,0)</formula>
    </cfRule>
  </conditionalFormatting>
  <conditionalFormatting sqref="H21">
    <cfRule type="expression" dxfId="18" priority="7">
      <formula>IF($B21="Total",1,0)</formula>
    </cfRule>
  </conditionalFormatting>
  <conditionalFormatting sqref="H22">
    <cfRule type="expression" dxfId="17" priority="6">
      <formula>IF($B22="Total",1,0)</formula>
    </cfRule>
  </conditionalFormatting>
  <conditionalFormatting sqref="J16">
    <cfRule type="expression" dxfId="16" priority="5">
      <formula>IF($B16="Total",1,0)</formula>
    </cfRule>
  </conditionalFormatting>
  <conditionalFormatting sqref="J21">
    <cfRule type="expression" dxfId="15" priority="4">
      <formula>IF($B21="Total",1,0)</formula>
    </cfRule>
  </conditionalFormatting>
  <conditionalFormatting sqref="J22">
    <cfRule type="expression" dxfId="14" priority="3">
      <formula>IF($B22="Total",1,0)</formula>
    </cfRule>
  </conditionalFormatting>
  <conditionalFormatting sqref="L16">
    <cfRule type="expression" dxfId="13" priority="2">
      <formula>IF($B16="Total",1,0)</formula>
    </cfRule>
  </conditionalFormatting>
  <pageMargins left="0.7" right="0.7" top="0.75" bottom="0.75" header="0.3" footer="0.3"/>
  <pageSetup paperSize="9" scale="67"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7 a c 3 e 7 5 6 - b 8 2 5 - 4 d 1 9 - 9 6 0 8 - 8 a b 5 d 8 f 5 1 3 0 1 "   x m l n s = " h t t p : / / s c h e m a s . m i c r o s o f t . c o m / D a t a M a s h u p " > A A A A A B U G A A B Q S w M E F A A C A A g A b 3 8 5 U n 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G 9 / O 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f z l S z L B 2 5 Q s D A A B S K A A A E w A c A E Z v c m 1 1 b G F z L 1 N l Y 3 R p b 2 4 x L m 0 g o h g A K K A U A A A A A A A A A A A A A A A A A A A A A A A A A A A A 7 d n R a + I w H A f w d 6 H / Q + l e F G R o C 6 f l 8 E E m d z c O t j s r B 2 O I / G x z X a F N R p r u G O L / f m l r b d V q q / G 8 s W w v j j b 5 J o 0 f k z Y N k c 0 8 g l U r / e x + V h p K I 3 w C i h y V z X 3 9 k z p Q f c Q a K v + z S E R t x A / c O 3 P 7 e g Q M 0 i N N z Q n x 4 M f t z f A O M a 2 t P n 7 z E A V q P 3 k 2 + H f w 4 r k Q Z w 8 Y j d C 0 1 U 6 y V q W H m O B Z n D S H M E 5 O A x e P d x C g g b a O / O 5 h Z 6 B l 5 b T p 8 j H + f 5 p G O X M y s + w n F A A P K M v N 4 o Y Y R + C P 0 T O h 6 8 y 0 4 l Z i c u G z C c z 9 u E 9 5 f h a U n M 8 S k m J b A V e a x d v g Q z g m f 0 K N Z y S F r u O D z U J 4 e 7 H Q H h D Q e + o g y g c u + b w e h j b C j o f d Z V t d a D f E P 3 R 6 Q g G H 8 Q W p h L q A v T A Z a p W 9 P q O S G s t W 1 r 8 x C s g L 7 y C P j w J c 6 G N 6 Y n W 4 u X k h b d 6 e x W O L n S p c w L L V 8 P C e / G 1 X P V l d 9 S p c 9 U R c 9 X J X F W 5 G H r i Y h M y z V Z e S 6 P k S W I 7 y A d I C g S o h I E Q E 3 o 2 R v q x E + h V C + i J A + m d b m + 4 L K 9 K b X o x M W S G Z F Z B M E U i m d J C M j q S Q j M 5 h S E Z H A F I W f g Z I v x B m n p / e I l s M W B S + a U 5 d W T l 1 K z h 1 R T h 1 5 Z u X d F k h 6 R W Q d B F I e u 0 7 6 U P O 3 o 4 S Q 1 Y l R o U S Q 0 S J I d d 0 c 5 W O G K h N v a V J C 6 r i G Z 4 X E C J V / x l + Q h j 4 6 3 M j 9 P + f 3 K 0 o C I C + r p Y k 5 Z w 4 l K I O A R l p T v E b 3 z F y k o / V x a 4 G Y E 2 k p K E s N S u 7 R 4 t S y W W z s R p g b k i E G X 0 9 s F o p Z 5 9 l N t p c t h Q O a V 8 j J Z K + e G 5 f d k z x G B z h K S 4 u S i p v M l b F y 0 3 K 3 z l c B l X e v r g m 8 0 O T a x 6 n a d 9 G 0 T G a z L q a q u + D z q W p v p 7 R z 6 / x F v k D H a P f i F L w p T W 0 M x J 1 J O 1 U O t n T n u a T 2 + 9 9 a 9 5 h b k n e 7 e j f S M v D T 0 f H f w / 5 a 2 D J 2 R X H 4 g h 4 x W q i 9 H a 7 c B D f R X i d M J E N n c A L w 3 i n V H J S h a E 4 a i p b 1 x K f y 7 Y 6 8 C 4 n s 6 Q F o w s z v a N 3 p D W 3 M Q p 1 u G 1 U K J e W f w M l 6 T t 7 N 3 p f 5 q 2 b j 3 f r o n u B f w F Q S w E C L Q A U A A I A C A B v f z l S d b 8 1 V 6 g A A A D 4 A A A A E g A A A A A A A A A A A A A A A A A A A A A A Q 2 9 u Z m l n L 1 B h Y 2 t h Z 2 U u e G 1 s U E s B A i 0 A F A A C A A g A b 3 8 5 U g / K 6 a u k A A A A 6 Q A A A B M A A A A A A A A A A A A A A A A A 9 A A A A F t D b 2 5 0 Z W 5 0 X 1 R 5 c G V z X S 5 4 b W x Q S w E C L Q A U A A I A C A B v f z l S z L B 2 5 Q s D A A B S K A A A E w A A A A A A A A A A A A A A A A D l A Q A A R m 9 y b X V s Y X M v U 2 V j d G l v b j E u b V B L B Q Y A A A A A A w A D A M I A A A A 9 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o S Q E A A A A A A E Z J 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0 Y m w y N 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j Y i I C 8 + P E V u d H J 5 I F R 5 c G U 9 I k Z p b G x l Z E N v b X B s Z X R l U m V z d W x 0 V G 9 X b 3 J r c 2 h l Z X Q i I F Z h b H V l P S J s M S I g L z 4 8 R W 5 0 c n k g V H l w Z T 0 i U m V j b 3 Z l c n l U Y X J n Z X R T a G V l d C I g V m F s d W U 9 I n N T a G V l d D U i I C 8 + P E V u d H J 5 I F R 5 c G U 9 I l J l Y 2 9 2 Z X J 5 V G F y Z 2 V 0 Q 2 9 s d W 1 u I i B W Y W x 1 Z T 0 i b D E i I C 8 + P E V u d H J 5 I F R 5 c G U 9 I l J l Y 2 9 2 Z X J 5 V G F y Z 2 V 0 U m 9 3 I i B W Y W x 1 Z T 0 i b D E i I C 8 + P E V u d H J 5 I F R 5 c G U 9 I k Z p b G x F c n J v c k N v d W 5 0 I i B W Y W x 1 Z T 0 i b D A i I C 8 + P E V u d H J 5 I F R 5 c G U 9 I k Z p b G x M Y X N 0 V X B k Y X R l Z C I g V m F s d W U 9 I m Q y M D I w L T E w L T I 5 V D E 2 O j E w O j I 5 L j E w O T I 5 M T N a I i A v P j x F b n R y e S B U e X B l P S J G a W x s Q 2 9 s d W 1 u V H l w Z X M i I F Z h b H V l P S J z Q m d Z Q 0 J n S U d B Z 1 l D Q m d J R y I g L z 4 8 R W 5 0 c n k g V H l w Z T 0 i R m l s b E N v b H V t b k 5 h b W V z I i B W Y W x 1 Z T 0 i c 1 s m c X V v d D t Z Z W F y J n F 1 b 3 Q 7 L C Z x d W 9 0 O 1 R y Y W 5 z c G 9 y d C B v c m d h b m l z Y X R p b 2 4 g d H l w Z S 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l F 1 Z X J 5 S U Q i I F Z h b H V l P S J z Y T A z M T B j Y j c t N T c x M C 0 0 N T J k L T h j O W M t Z D U y Y m Y 3 Y j V m M z M x I i A v P j x F b n R y e S B U e X B l P S J G a W x s R X J y b 3 J D b 2 R l I i B W Y W x 1 Z T 0 i c 1 V u a 2 5 v d 2 4 i I C 8 + P E V u d H J 5 I F R 5 c G U 9 I k Z p b G x T d G F 0 d X M i I F Z h b H V l P S J z Q 2 9 t c G x l d G U i I C 8 + P E V u d H J 5 I F R 5 c G U 9 I k Z p b G x D b 3 V u d C I g V m F s d W U 9 I m w y M i I g L z 4 8 R W 5 0 c n k g V H l w Z T 0 i Q W R k Z W R U b 0 R h d G F N b 2 R l b C I g V m F s d W U 9 I m w w 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0 Y m w y N i 5 7 W W V h c i w w f S Z x d W 9 0 O y w m c X V v d D t P Z G J j L k R h d G F T b 3 V y Y 2 V c X C 8 x L 2 R z b j 1 Q S U N B T m V 0 L 1 B J Q 0 F O Z X Q v Q W 5 u d W F s U m V w b 3 J 0 L 3 R i b D I 2 L n t U c m F u c 3 B v c n Q g b 3 J n Y W 5 p c 2 F 0 a W 9 u I H R 5 c G U s M X 0 m c X V v d D s s J n F 1 b 3 Q 7 T 2 R i Y y 5 E Y X R h U 2 9 1 c m N l X F w v M S 9 k c 2 4 9 U E l D Q U 5 l d C 9 Q S U N B T m V 0 L 0 F u b n V h b F J l c G 9 y d C 9 0 Y m w y N i 5 7 X H U w M D N j M S w y f S Z x d W 9 0 O y w m c X V v d D t P Z G J j L k R h d G F T b 3 V y Y 2 V c X C 8 x L 2 R z b j 1 Q S U N B T m V 0 L 1 B J Q 0 F O Z X Q v Q W 5 u d W F s U m V w b 3 J 0 L 3 R i b D I 2 L n t c d T A w M 2 M x I C g l K S w z f S Z x d W 9 0 O y w m c X V v d D t P Z G J j L k R h d G F T b 3 V y Y 2 V c X C 8 x L 2 R z b j 1 Q S U N B T m V 0 L 1 B J Q 0 F O Z X Q v Q W 5 u d W F s U m V w b 3 J 0 L 3 R i b D I 2 L n s x L T Q s N H 0 m c X V v d D s s J n F 1 b 3 Q 7 T 2 R i Y y 5 E Y X R h U 2 9 1 c m N l X F w v M S 9 k c 2 4 9 U E l D Q U 5 l d C 9 Q S U N B T m V 0 L 0 F u b n V h b F J l c G 9 y d C 9 0 Y m w y N i 5 7 M S 0 0 I C g l K S w 1 f S Z x d W 9 0 O y w m c X V v d D t P Z G J j L k R h d G F T b 3 V y Y 2 V c X C 8 x L 2 R z b j 1 Q S U N B T m V 0 L 1 B J Q 0 F O Z X Q v Q W 5 u d W F s U m V w b 3 J 0 L 3 R i b D I 2 L n s 1 L T E w L D Z 9 J n F 1 b 3 Q 7 L C Z x d W 9 0 O 0 9 k Y m M u R G F 0 Y V N v d X J j Z V x c L z E v Z H N u P V B J Q 0 F O Z X Q v U E l D Q U 5 l d C 9 B b m 5 1 Y W x S Z X B v c n Q v d G J s M j Y u e z U t M T A g K C U p L D d 9 J n F 1 b 3 Q 7 L C Z x d W 9 0 O 0 9 k Y m M u R G F 0 Y V N v d X J j Z V x c L z E v Z H N u P V B J Q 0 F O Z X Q v U E l D Q U 5 l d C 9 B b m 5 1 Y W x S Z X B v c n Q v d G J s M j Y u e z E x L T E 1 L D h 9 J n F 1 b 3 Q 7 L C Z x d W 9 0 O 0 9 k Y m M u R G F 0 Y V N v d X J j Z V x c L z E v Z H N u P V B J Q 0 F O Z X Q v U E l D Q U 5 l d C 9 B b m 5 1 Y W x S Z X B v c n Q v d G J s M j Y u e z E x L T E 1 I C g l K S w 5 f S Z x d W 9 0 O y w m c X V v d D t P Z G J j L k R h d G F T b 3 V y Y 2 V c X C 8 x L 2 R z b j 1 Q S U N B T m V 0 L 1 B J Q 0 F O Z X Q v Q W 5 u d W F s U m V w b 3 J 0 L 3 R i b D I 2 L n t U b 3 R h b C w x M H 0 m c X V v d D s s J n F 1 b 3 Q 7 T 2 R i Y y 5 E Y X R h U 2 9 1 c m N l X F w v M S 9 k c 2 4 9 U E l D Q U 5 l d C 9 Q S U N B T m V 0 L 0 F u b n V h b F J l c G 9 y d C 9 0 Y m w y N i 5 7 V G 9 0 Y W w g K C U p L D E x f S Z x d W 9 0 O 1 0 s J n F 1 b 3 Q 7 Q 2 9 s d W 1 u Q 2 9 1 b n Q m c X V v d D s 6 M T I s J n F 1 b 3 Q 7 S 2 V 5 Q 2 9 s d W 1 u T m F t Z X M m c X V v d D s 6 W 1 0 s J n F 1 b 3 Q 7 Q 2 9 s d W 1 u S W R l b n R p d G l l c y Z x d W 9 0 O z p b J n F 1 b 3 Q 7 T 2 R i Y y 5 E Y X R h U 2 9 1 c m N l X F w v M S 9 k c 2 4 9 U E l D Q U 5 l d C 9 Q S U N B T m V 0 L 0 F u b n V h b F J l c G 9 y d C 9 0 Y m w y N i 5 7 W W V h c i w w f S Z x d W 9 0 O y w m c X V v d D t P Z G J j L k R h d G F T b 3 V y Y 2 V c X C 8 x L 2 R z b j 1 Q S U N B T m V 0 L 1 B J Q 0 F O Z X Q v Q W 5 u d W F s U m V w b 3 J 0 L 3 R i b D I 2 L n t U c m F u c 3 B v c n Q g b 3 J n Y W 5 p c 2 F 0 a W 9 u I H R 5 c G U s M X 0 m c X V v d D s s J n F 1 b 3 Q 7 T 2 R i Y y 5 E Y X R h U 2 9 1 c m N l X F w v M S 9 k c 2 4 9 U E l D Q U 5 l d C 9 Q S U N B T m V 0 L 0 F u b n V h b F J l c G 9 y d C 9 0 Y m w y N i 5 7 X H U w M D N j M S w y f S Z x d W 9 0 O y w m c X V v d D t P Z G J j L k R h d G F T b 3 V y Y 2 V c X C 8 x L 2 R z b j 1 Q S U N B T m V 0 L 1 B J Q 0 F O Z X Q v Q W 5 u d W F s U m V w b 3 J 0 L 3 R i b D I 2 L n t c d T A w M 2 M x I C g l K S w z f S Z x d W 9 0 O y w m c X V v d D t P Z G J j L k R h d G F T b 3 V y Y 2 V c X C 8 x L 2 R z b j 1 Q S U N B T m V 0 L 1 B J Q 0 F O Z X Q v Q W 5 u d W F s U m V w b 3 J 0 L 3 R i b D I 2 L n s x L T Q s N H 0 m c X V v d D s s J n F 1 b 3 Q 7 T 2 R i Y y 5 E Y X R h U 2 9 1 c m N l X F w v M S 9 k c 2 4 9 U E l D Q U 5 l d C 9 Q S U N B T m V 0 L 0 F u b n V h b F J l c G 9 y d C 9 0 Y m w y N i 5 7 M S 0 0 I C g l K S w 1 f S Z x d W 9 0 O y w m c X V v d D t P Z G J j L k R h d G F T b 3 V y Y 2 V c X C 8 x L 2 R z b j 1 Q S U N B T m V 0 L 1 B J Q 0 F O Z X Q v Q W 5 u d W F s U m V w b 3 J 0 L 3 R i b D I 2 L n s 1 L T E w L D Z 9 J n F 1 b 3 Q 7 L C Z x d W 9 0 O 0 9 k Y m M u R G F 0 Y V N v d X J j Z V x c L z E v Z H N u P V B J Q 0 F O Z X Q v U E l D Q U 5 l d C 9 B b m 5 1 Y W x S Z X B v c n Q v d G J s M j Y u e z U t M T A g K C U p L D d 9 J n F 1 b 3 Q 7 L C Z x d W 9 0 O 0 9 k Y m M u R G F 0 Y V N v d X J j Z V x c L z E v Z H N u P V B J Q 0 F O Z X Q v U E l D Q U 5 l d C 9 B b m 5 1 Y W x S Z X B v c n Q v d G J s M j Y u e z E x L T E 1 L D h 9 J n F 1 b 3 Q 7 L C Z x d W 9 0 O 0 9 k Y m M u R G F 0 Y V N v d X J j Z V x c L z E v Z H N u P V B J Q 0 F O Z X Q v U E l D Q U 5 l d C 9 B b m 5 1 Y W x S Z X B v c n Q v d G J s M j Y u e z E x L T E 1 I C g l K S w 5 f S Z x d W 9 0 O y w m c X V v d D t P Z G J j L k R h d G F T b 3 V y Y 2 V c X C 8 x L 2 R z b j 1 Q S U N B T m V 0 L 1 B J Q 0 F O Z X Q v Q W 5 u d W F s U m V w b 3 J 0 L 3 R i b D I 2 L n t U b 3 R h b C w x M H 0 m c X V v d D s s J n F 1 b 3 Q 7 T 2 R i Y y 5 E Y X R h U 2 9 1 c m N l X F w v M S 9 k c 2 4 9 U E l D Q U 5 l d C 9 Q S U N B T m V 0 L 0 F u b n V h b F J l c G 9 y d C 9 0 Y m w y N i 5 7 V G 9 0 Y W w g K C U p L D E x f S Z x d W 9 0 O 1 0 s J n F 1 b 3 Q 7 U m V s Y X R p b 2 5 z a G l w S W 5 m b y Z x d W 9 0 O z p b X X 0 i I C 8 + P C 9 T d G F i b G V F b n R y a W V z P j w v S X R l b T 4 8 S X R l b T 4 8 S X R l b U x v Y 2 F 0 a W 9 u P j x J d G V t V H l w Z T 5 G b 3 J t d W x h P C 9 J d G V t V H l w Z T 4 8 S X R l b V B h d G g + U 2 V j d G l v b j E v d G J s M j Y v U 2 9 1 c m N l P C 9 J d G V t U G F 0 a D 4 8 L 0 l 0 Z W 1 M b 2 N h d G l v b j 4 8 U 3 R h Y m x l R W 5 0 c m l l c y A v P j w v S X R l b T 4 8 S X R l b T 4 8 S X R l b U x v Y 2 F 0 a W 9 u P j x J d G V t V H l w Z T 5 G b 3 J t d W x h P C 9 J d G V t V H l w Z T 4 8 S X R l b V B h d G g + U 2 V j d G l v b j E v d G J s M j Y v U E l D Q U 5 l d E F u b 2 5 f R G F 0 Y W J h c 2 U 8 L 0 l 0 Z W 1 Q Y X R o P j w v S X R l b U x v Y 2 F 0 a W 9 u P j x T d G F i b G V F b n R y a W V z I C 8 + P C 9 J d G V t P j x J d G V t P j x J d G V t T G 9 j Y X R p b 2 4 + P E l 0 Z W 1 U e X B l P k Z v c m 1 1 b G E 8 L 0 l 0 Z W 1 U e X B l P j x J d G V t U G F 0 a D 5 T Z W N 0 a W 9 u M S 9 0 Y m w y N i 9 k Y m 9 f U 2 N o Z W 1 h P C 9 J d G V t U G F 0 a D 4 8 L 0 l 0 Z W 1 M b 2 N h d G l v b j 4 8 U 3 R h Y m x l R W 5 0 c m l l c y A v P j w v S X R l b T 4 8 S X R l b T 4 8 S X R l b U x v Y 2 F 0 a W 9 u P j x J d G V t V H l w Z T 5 G b 3 J t d W x h P C 9 J d G V t V H l w Z T 4 8 S X R l b V B h d G g + U 2 V j d G l v b j E v d G J s M j Y v d G J s M j Z f V G F i b G U 8 L 0 l 0 Z W 1 Q Y X R o P j w v S X R l b U x v Y 2 F 0 a W 9 u P j x T d G F i b G V F b n R y a W V z I C 8 + P C 9 J d G V t P j x J d G V t P j x J d G V t T G 9 j Y X R p b 2 4 + P E l 0 Z W 1 U e X B l P k Z v c m 1 1 b G E 8 L 0 l 0 Z W 1 U e X B l P j x J d G V t U G F 0 a D 5 T Z W N 0 a W 9 u M S 9 0 Y m w y N i 9 T b 3 J 0 Z W Q l M j B S b 3 d z P C 9 J d G V t U G F 0 a D 4 8 L 0 l 0 Z W 1 M b 2 N h d G l v b j 4 8 U 3 R h Y m x l R W 5 0 c m l l c y A v P j w v S X R l b T 4 8 S X R l b T 4 8 S X R l b U x v Y 2 F 0 a W 9 u P j x J d G V t V H l w Z T 5 G b 3 J t d W x h P C 9 J d G V t V H l w Z T 4 8 S X R l b V B h d G g + U 2 V j d G l v b j E v d G J s M j Y v U m V t b 3 Z l Z C U y M E N v b H V t b n M 8 L 0 l 0 Z W 1 Q Y X R o P j w v S X R l b U x v Y 2 F 0 a W 9 u P j x T d G F i b G V F b n R y a W V z I C 8 + P C 9 J d G V t P j x J d G V t P j x J d G V t T G 9 j Y X R p b 2 4 + P E l 0 Z W 1 U e X B l P k Z v c m 1 1 b G E 8 L 0 l 0 Z W 1 U e X B l P j x J d G V t U G F 0 a D 5 T Z W N 0 a W 9 u M S 9 0 Y m w y N z 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j c i I C 8 + P E V u d H J 5 I F R 5 c G U 9 I k Z p b G x l Z E N v b X B s Z X R l U m V z d W x 0 V G 9 X b 3 J r c 2 h l Z X Q i I F Z h b H V l P S J s M S I g L z 4 8 R W 5 0 c n k g V H l w Z T 0 i U m V j b 3 Z l c n l U Y X J n Z X R T a G V l d C I g V m F s d W U 9 I n N T a G V l d D Y i I C 8 + P E V u d H J 5 I F R 5 c G U 9 I l J l Y 2 9 2 Z X J 5 V G F y Z 2 V 0 Q 2 9 s d W 1 u I i B W Y W x 1 Z T 0 i b D E i I C 8 + P E V u d H J 5 I F R 5 c G U 9 I l J l Y 2 9 2 Z X J 5 V G F y Z 2 V 0 U m 9 3 I i B W Y W x 1 Z T 0 i b D E i I C 8 + P E V u d H J 5 I F R 5 c G U 9 I k Z p b G x M Y X N 0 V X B k Y X R l Z C I g V m F s d W U 9 I m Q y M D I w L T E w L T I 5 V D E 2 O j E w O j I 5 L j Q 0 N z U y N j N a I i A v P j x F b n R y e S B U e X B l P S J G a W x s R X J y b 3 J D b 3 V u d C I g V m F s d W U 9 I m w w I i A v P j x F b n R y e S B U e X B l P S J G a W x s R X J y b 3 J D b 2 R l I i B W Y W x 1 Z T 0 i c 1 V u a 2 5 v d 2 4 i I C 8 + P E V u d H J 5 I F R 5 c G U 9 I k Z p b G x D b 3 V u d C I g V m F s d W U 9 I m w x N C I g L z 4 8 R W 5 0 c n k g V H l w Z T 0 i U X V l c n l J R C I g V m F s d W U 9 I n M z N W E y M j Z l Z C 0 y Y T d i L T Q z Y z Q t Y T R i N i 1 j N W U 5 Z T J l M z J l Y T M i I C 8 + P E V u d H J 5 I F R 5 c G U 9 I k Z p b G x D b 2 x 1 b W 5 U e X B l c y I g V m F s d W U 9 I n N C Z 0 l H Q W d Z Q 0 J n S U d B Z 1 k 9 I i A v P j x F b n R y e S B U e X B l P S J B Z G R l Z F R v R G F 0 Y U 1 v Z G V s I i B W Y W x 1 Z T 0 i b D A i I C 8 + P E V u d H J 5 I F R 5 c G U 9 I k Z p b G x D b 2 x 1 b W 5 O Y W 1 l c y I g V m F s d W U 9 I n N b J n F 1 b 3 Q 7 R G l h Z 2 5 v c 3 R p Y y B n c m 9 1 c C 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3 R i b D I 3 L n t E a W F n b m 9 z d G l j I G d y b 3 V w L D B 9 J n F 1 b 3 Q 7 L C Z x d W 9 0 O 0 9 k Y m M u R G F 0 Y V N v d X J j Z V x c L z E v Z H N u P V B J Q 0 F O Z X Q v U E l D Q U 5 l d C 9 B b m 5 1 Y W x S Z X B v c n Q v d G J s M j c u e 1 x 1 M D A z Y z E s M X 0 m c X V v d D s s J n F 1 b 3 Q 7 T 2 R i Y y 5 E Y X R h U 2 9 1 c m N l X F w v M S 9 k c 2 4 9 U E l D Q U 5 l d C 9 Q S U N B T m V 0 L 0 F u b n V h b F J l c G 9 y d C 9 0 Y m w y N y 5 7 X H U w M D N j M S A o J S k s M n 0 m c X V v d D s s J n F 1 b 3 Q 7 T 2 R i Y y 5 E Y X R h U 2 9 1 c m N l X F w v M S 9 k c 2 4 9 U E l D Q U 5 l d C 9 Q S U N B T m V 0 L 0 F u b n V h b F J l c G 9 y d C 9 0 Y m w y N y 5 7 M S 0 0 L D N 9 J n F 1 b 3 Q 7 L C Z x d W 9 0 O 0 9 k Y m M u R G F 0 Y V N v d X J j Z V x c L z E v Z H N u P V B J Q 0 F O Z X Q v U E l D Q U 5 l d C 9 B b m 5 1 Y W x S Z X B v c n Q v d G J s M j c u e z E t N C A o J S k s N H 0 m c X V v d D s s J n F 1 b 3 Q 7 T 2 R i Y y 5 E Y X R h U 2 9 1 c m N l X F w v M S 9 k c 2 4 9 U E l D Q U 5 l d C 9 Q S U N B T m V 0 L 0 F u b n V h b F J l c G 9 y d C 9 0 Y m w y N y 5 7 N S 0 x M C w 1 f S Z x d W 9 0 O y w m c X V v d D t P Z G J j L k R h d G F T b 3 V y Y 2 V c X C 8 x L 2 R z b j 1 Q S U N B T m V 0 L 1 B J Q 0 F O Z X Q v Q W 5 u d W F s U m V w b 3 J 0 L 3 R i b D I 3 L n s 1 L T E w I C g l K S w 2 f S Z x d W 9 0 O y w m c X V v d D t P Z G J j L k R h d G F T b 3 V y Y 2 V c X C 8 x L 2 R z b j 1 Q S U N B T m V 0 L 1 B J Q 0 F O Z X Q v Q W 5 u d W F s U m V w b 3 J 0 L 3 R i b D I 3 L n s x M S 0 x N S w 3 f S Z x d W 9 0 O y w m c X V v d D t P Z G J j L k R h d G F T b 3 V y Y 2 V c X C 8 x L 2 R z b j 1 Q S U N B T m V 0 L 1 B J Q 0 F O Z X Q v Q W 5 u d W F s U m V w b 3 J 0 L 3 R i b D I 3 L n s x M S 0 x N S A o J S k s O H 0 m c X V v d D s s J n F 1 b 3 Q 7 T 2 R i Y y 5 E Y X R h U 2 9 1 c m N l X F w v M S 9 k c 2 4 9 U E l D Q U 5 l d C 9 Q S U N B T m V 0 L 0 F u b n V h b F J l c G 9 y d C 9 0 Y m w y N y 5 7 V G 9 0 Y W w s O X 0 m c X V v d D s s J n F 1 b 3 Q 7 T 2 R i Y y 5 E Y X R h U 2 9 1 c m N l X F w v M S 9 k c 2 4 9 U E l D Q U 5 l d C 9 Q S U N B T m V 0 L 0 F u b n V h b F J l c G 9 y d C 9 0 Y m w y N y 5 7 V G 9 0 Y W w g K C U p L D E w f S Z x d W 9 0 O 1 0 s J n F 1 b 3 Q 7 Q 2 9 s d W 1 u Q 2 9 1 b n Q m c X V v d D s 6 M T E s J n F 1 b 3 Q 7 S 2 V 5 Q 2 9 s d W 1 u T m F t Z X M m c X V v d D s 6 W 1 0 s J n F 1 b 3 Q 7 Q 2 9 s d W 1 u S W R l b n R p d G l l c y Z x d W 9 0 O z p b J n F 1 b 3 Q 7 T 2 R i Y y 5 E Y X R h U 2 9 1 c m N l X F w v M S 9 k c 2 4 9 U E l D Q U 5 l d C 9 Q S U N B T m V 0 L 0 F u b n V h b F J l c G 9 y d C 9 0 Y m w y N y 5 7 R G l h Z 2 5 v c 3 R p Y y B n c m 9 1 c C w w f S Z x d W 9 0 O y w m c X V v d D t P Z G J j L k R h d G F T b 3 V y Y 2 V c X C 8 x L 2 R z b j 1 Q S U N B T m V 0 L 1 B J Q 0 F O Z X Q v Q W 5 u d W F s U m V w b 3 J 0 L 3 R i b D I 3 L n t c d T A w M 2 M x L D F 9 J n F 1 b 3 Q 7 L C Z x d W 9 0 O 0 9 k Y m M u R G F 0 Y V N v d X J j Z V x c L z E v Z H N u P V B J Q 0 F O Z X Q v U E l D Q U 5 l d C 9 B b m 5 1 Y W x S Z X B v c n Q v d G J s M j c u e 1 x 1 M D A z Y z E g K C U p L D J 9 J n F 1 b 3 Q 7 L C Z x d W 9 0 O 0 9 k Y m M u R G F 0 Y V N v d X J j Z V x c L z E v Z H N u P V B J Q 0 F O Z X Q v U E l D Q U 5 l d C 9 B b m 5 1 Y W x S Z X B v c n Q v d G J s M j c u e z E t N C w z f S Z x d W 9 0 O y w m c X V v d D t P Z G J j L k R h d G F T b 3 V y Y 2 V c X C 8 x L 2 R z b j 1 Q S U N B T m V 0 L 1 B J Q 0 F O Z X Q v Q W 5 u d W F s U m V w b 3 J 0 L 3 R i b D I 3 L n s x L T Q g K C U p L D R 9 J n F 1 b 3 Q 7 L C Z x d W 9 0 O 0 9 k Y m M u R G F 0 Y V N v d X J j Z V x c L z E v Z H N u P V B J Q 0 F O Z X Q v U E l D Q U 5 l d C 9 B b m 5 1 Y W x S Z X B v c n Q v d G J s M j c u e z U t M T A s N X 0 m c X V v d D s s J n F 1 b 3 Q 7 T 2 R i Y y 5 E Y X R h U 2 9 1 c m N l X F w v M S 9 k c 2 4 9 U E l D Q U 5 l d C 9 Q S U N B T m V 0 L 0 F u b n V h b F J l c G 9 y d C 9 0 Y m w y N y 5 7 N S 0 x M C A o J S k s N n 0 m c X V v d D s s J n F 1 b 3 Q 7 T 2 R i Y y 5 E Y X R h U 2 9 1 c m N l X F w v M S 9 k c 2 4 9 U E l D Q U 5 l d C 9 Q S U N B T m V 0 L 0 F u b n V h b F J l c G 9 y d C 9 0 Y m w y N y 5 7 M T E t M T U s N 3 0 m c X V v d D s s J n F 1 b 3 Q 7 T 2 R i Y y 5 E Y X R h U 2 9 1 c m N l X F w v M S 9 k c 2 4 9 U E l D Q U 5 l d C 9 Q S U N B T m V 0 L 0 F u b n V h b F J l c G 9 y d C 9 0 Y m w y N y 5 7 M T E t M T U g K C U p L D h 9 J n F 1 b 3 Q 7 L C Z x d W 9 0 O 0 9 k Y m M u R G F 0 Y V N v d X J j Z V x c L z E v Z H N u P V B J Q 0 F O Z X Q v U E l D Q U 5 l d C 9 B b m 5 1 Y W x S Z X B v c n Q v d G J s M j c u e 1 R v d G F s L D l 9 J n F 1 b 3 Q 7 L C Z x d W 9 0 O 0 9 k Y m M u R G F 0 Y V N v d X J j Z V x c L z E v Z H N u P V B J Q 0 F O Z X Q v U E l D Q U 5 l d C 9 B b m 5 1 Y W x S Z X B v c n Q v d G J s M j c u e 1 R v d G F s I C g l K S w x M H 0 m c X V v d D t d L C Z x d W 9 0 O 1 J l b G F 0 a W 9 u c 2 h p c E l u Z m 8 m c X V v d D s 6 W 1 1 9 I i A v P j w v U 3 R h Y m x l R W 5 0 c m l l c z 4 8 L 0 l 0 Z W 0 + P E l 0 Z W 0 + P E l 0 Z W 1 M b 2 N h d G l v b j 4 8 S X R l b V R 5 c G U + R m 9 y b X V s Y T w v S X R l b V R 5 c G U + P E l 0 Z W 1 Q Y X R o P l N l Y 3 R p b 2 4 x L 3 R i b D I 3 L 1 N v d X J j Z T w v S X R l b V B h d G g + P C 9 J d G V t T G 9 j Y X R p b 2 4 + P F N 0 Y W J s Z U V u d H J p Z X M g L z 4 8 L 0 l 0 Z W 0 + P E l 0 Z W 0 + P E l 0 Z W 1 M b 2 N h d G l v b j 4 8 S X R l b V R 5 c G U + R m 9 y b X V s Y T w v S X R l b V R 5 c G U + P E l 0 Z W 1 Q Y X R o P l N l Y 3 R p b 2 4 x L 3 R i b D I 3 L 1 B J Q 0 F O Z X R B b m 9 u X 0 R h d G F i Y X N l P C 9 J d G V t U G F 0 a D 4 8 L 0 l 0 Z W 1 M b 2 N h d G l v b j 4 8 U 3 R h Y m x l R W 5 0 c m l l c y A v P j w v S X R l b T 4 8 S X R l b T 4 8 S X R l b U x v Y 2 F 0 a W 9 u P j x J d G V t V H l w Z T 5 G b 3 J t d W x h P C 9 J d G V t V H l w Z T 4 8 S X R l b V B h d G g + U 2 V j d G l v b j E v d G J s M j c v Z G J v X 1 N j a G V t Y T w v S X R l b V B h d G g + P C 9 J d G V t T G 9 j Y X R p b 2 4 + P F N 0 Y W J s Z U V u d H J p Z X M g L z 4 8 L 0 l 0 Z W 0 + P E l 0 Z W 0 + P E l 0 Z W 1 M b 2 N h d G l v b j 4 8 S X R l b V R 5 c G U + R m 9 y b X V s Y T w v S X R l b V R 5 c G U + P E l 0 Z W 1 Q Y X R o P l N l Y 3 R p b 2 4 x L 3 R i b D I 3 L 3 R i b D I 3 X 1 R h Y m x l P C 9 J d G V t U G F 0 a D 4 8 L 0 l 0 Z W 1 M b 2 N h d G l v b j 4 8 U 3 R h Y m x l R W 5 0 c m l l c y A v P j w v S X R l b T 4 8 S X R l b T 4 8 S X R l b U x v Y 2 F 0 a W 9 u P j x J d G V t V H l w Z T 5 G b 3 J t d W x h P C 9 J d G V t V H l w Z T 4 8 S X R l b V B h d G g + U 2 V j d G l v b j E v d G J s M j c v U 2 9 y d G V k J T I w U m 9 3 c z w v S X R l b V B h d G g + P C 9 J d G V t T G 9 j Y X R p b 2 4 + P F N 0 Y W J s Z U V u d H J p Z X M g L z 4 8 L 0 l 0 Z W 0 + P E l 0 Z W 0 + P E l 0 Z W 1 M b 2 N h d G l v b j 4 8 S X R l b V R 5 c G U + R m 9 y b X V s Y T w v S X R l b V R 5 c G U + P E l 0 Z W 1 Q Y X R o P l N l Y 3 R p b 2 4 x L 3 R i b D I 3 L 1 J l b W 9 2 Z W Q l M j B D b 2 x 1 b W 5 z P C 9 J d G V t U G F 0 a D 4 8 L 0 l 0 Z W 1 M b 2 N h d G l v b j 4 8 U 3 R h Y m x l R W 5 0 c m l l c y A v P j w v S X R l b T 4 8 S X R l b T 4 8 S X R l b U x v Y 2 F 0 a W 9 u P j x J d G V t V H l w Z T 5 G b 3 J t d W x h P C 9 J d G V t V H l w Z T 4 8 S X R l b V B h d G g + U 2 V j d G l v b j E v d G J s M j d h 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3 R i b D I 3 Y S I g L z 4 8 R W 5 0 c n k g V H l w Z T 0 i R m l s b G V k Q 2 9 t c G x l d G V S Z X N 1 b H R U b 1 d v c m t z a G V l d C I g V m F s d W U 9 I m w x I i A v P j x F b n R y e S B U e X B l P S J S Z W N v d m V y e V R h c m d l d F N o Z W V 0 I i B W Y W x 1 Z T 0 i c 1 N o Z W V 0 N y I g L z 4 8 R W 5 0 c n k g V H l w Z T 0 i U m V j b 3 Z l c n l U Y X J n Z X R D b 2 x 1 b W 4 i I F Z h b H V l P S J s M S I g L z 4 8 R W 5 0 c n k g V H l w Z T 0 i U m V j b 3 Z l c n l U Y X J n Z X R S b 3 c i I F Z h b H V l P S J s M S I g L z 4 8 R W 5 0 c n k g V H l w Z T 0 i R m l s b E x h c 3 R V c G R h d G V k I i B W Y W x 1 Z T 0 i Z D I w M j A t M T A t M j l U M T Y 6 M T A 6 M j k u N z E w N j E y N 1 o i I C 8 + P E V u d H J 5 I F R 5 c G U 9 I k Z p b G x F c n J v c k N v d W 5 0 I i B W Y W x 1 Z T 0 i b D A i I C 8 + P E V u d H J 5 I F R 5 c G U 9 I k Z p b G x F c n J v c k N v Z G U i I F Z h b H V l P S J z V W 5 r b m 9 3 b i I g L z 4 8 R W 5 0 c n k g V H l w Z T 0 i R m l s b E N v d W 5 0 I i B W Y W x 1 Z T 0 i b D E 1 I i A v P j x F b n R y e S B U e X B l P S J R d W V y e U l E I i B W Y W x 1 Z T 0 i c z c 5 N T k 3 Y T Z h L T U 4 N T Q t N G U z M i 0 5 O D d h L T c 3 O D J i O D I 4 Y m U 2 O C I g L z 4 8 R W 5 0 c n k g V H l w Z T 0 i R m l s b E N v b H V t b l R 5 c G V z I i B W Y W x 1 Z T 0 i c 0 J n S U d B Z 1 l D Q m d J R 0 F n W T 0 i I C 8 + P E V u d H J 5 I F R 5 c G U 9 I k F k Z G V k V G 9 E Y X R h T W 9 k Z W w i I F Z h b H V l P S J s M C I g L z 4 8 R W 5 0 c n k g V H l w Z T 0 i R m l s b E N v b H V t b k 5 h b W V z I i B W Y W x 1 Z T 0 i c 1 s m c X V v d D t E a W F n b m 9 z d G l j I G d y b 3 V w J n F 1 b 3 Q 7 L C Z x d W 9 0 O 1 x 1 M D A z Y z E m c X V v d D s s J n F 1 b 3 Q 7 X H U w M D N j M S A o J S k m c X V v d D s s J n F 1 b 3 Q 7 M S 0 0 J n F 1 b 3 Q 7 L C Z x d W 9 0 O z E t N C A o J S k m c X V v d D s s J n F 1 b 3 Q 7 N S 0 x M C Z x d W 9 0 O y w m c X V v d D s 1 L T E w I C g l K S Z x d W 9 0 O y w m c X V v d D s x M S 0 x N S Z x d W 9 0 O y w m c X V v d D s x M S 0 x N S A o J S k m c X V v d D s s J n F 1 b 3 Q 7 V G 9 0 Y W w m c X V v d D s s J n F 1 b 3 Q 7 V G 9 0 Y W w 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d G J s M j d h L n t E a W F n b m 9 z d G l j I G d y b 3 V w L D B 9 J n F 1 b 3 Q 7 L C Z x d W 9 0 O 0 9 k Y m M u R G F 0 Y V N v d X J j Z V x c L z E v Z H N u P V B J Q 0 F O Z X Q v U E l D Q U 5 l d C 9 B b m 5 1 Y W x S Z X B v c n Q v d G J s M j d h L n t c d T A w M 2 M x L D F 9 J n F 1 b 3 Q 7 L C Z x d W 9 0 O 0 9 k Y m M u R G F 0 Y V N v d X J j Z V x c L z E v Z H N u P V B J Q 0 F O Z X Q v U E l D Q U 5 l d C 9 B b m 5 1 Y W x S Z X B v c n Q v d G J s M j d h L n t c d T A w M 2 M x I C g l K S w y f S Z x d W 9 0 O y w m c X V v d D t P Z G J j L k R h d G F T b 3 V y Y 2 V c X C 8 x L 2 R z b j 1 Q S U N B T m V 0 L 1 B J Q 0 F O Z X Q v Q W 5 u d W F s U m V w b 3 J 0 L 3 R i b D I 3 Y S 5 7 M S 0 0 L D N 9 J n F 1 b 3 Q 7 L C Z x d W 9 0 O 0 9 k Y m M u R G F 0 Y V N v d X J j Z V x c L z E v Z H N u P V B J Q 0 F O Z X Q v U E l D Q U 5 l d C 9 B b m 5 1 Y W x S Z X B v c n Q v d G J s M j d h L n s x L T Q g K C U p L D R 9 J n F 1 b 3 Q 7 L C Z x d W 9 0 O 0 9 k Y m M u R G F 0 Y V N v d X J j Z V x c L z E v Z H N u P V B J Q 0 F O Z X Q v U E l D Q U 5 l d C 9 B b m 5 1 Y W x S Z X B v c n Q v d G J s M j d h L n s 1 L T E w L D V 9 J n F 1 b 3 Q 7 L C Z x d W 9 0 O 0 9 k Y m M u R G F 0 Y V N v d X J j Z V x c L z E v Z H N u P V B J Q 0 F O Z X Q v U E l D Q U 5 l d C 9 B b m 5 1 Y W x S Z X B v c n Q v d G J s M j d h L n s 1 L T E w I C g l K S w 2 f S Z x d W 9 0 O y w m c X V v d D t P Z G J j L k R h d G F T b 3 V y Y 2 V c X C 8 x L 2 R z b j 1 Q S U N B T m V 0 L 1 B J Q 0 F O Z X Q v Q W 5 u d W F s U m V w b 3 J 0 L 3 R i b D I 3 Y S 5 7 M T E t M T U s N 3 0 m c X V v d D s s J n F 1 b 3 Q 7 T 2 R i Y y 5 E Y X R h U 2 9 1 c m N l X F w v M S 9 k c 2 4 9 U E l D Q U 5 l d C 9 Q S U N B T m V 0 L 0 F u b n V h b F J l c G 9 y d C 9 0 Y m w y N 2 E u e z E x L T E 1 I C g l K S w 4 f S Z x d W 9 0 O y w m c X V v d D t P Z G J j L k R h d G F T b 3 V y Y 2 V c X C 8 x L 2 R z b j 1 Q S U N B T m V 0 L 1 B J Q 0 F O Z X Q v Q W 5 u d W F s U m V w b 3 J 0 L 3 R i b D I 3 Y S 5 7 V G 9 0 Y W w s O X 0 m c X V v d D s s J n F 1 b 3 Q 7 T 2 R i Y y 5 E Y X R h U 2 9 1 c m N l X F w v M S 9 k c 2 4 9 U E l D Q U 5 l d C 9 Q S U N B T m V 0 L 0 F u b n V h b F J l c G 9 y d C 9 0 Y m w y N 2 E u e 1 R v d G F s I C g l K S w x M H 0 m c X V v d D t d L C Z x d W 9 0 O 0 N v b H V t b k N v d W 5 0 J n F 1 b 3 Q 7 O j E x L C Z x d W 9 0 O 0 t l e U N v b H V t b k 5 h b W V z J n F 1 b 3 Q 7 O l t d L C Z x d W 9 0 O 0 N v b H V t b k l k Z W 5 0 a X R p Z X M m c X V v d D s 6 W y Z x d W 9 0 O 0 9 k Y m M u R G F 0 Y V N v d X J j Z V x c L z E v Z H N u P V B J Q 0 F O Z X Q v U E l D Q U 5 l d C 9 B b m 5 1 Y W x S Z X B v c n Q v d G J s M j d h L n t E a W F n b m 9 z d G l j I G d y b 3 V w L D B 9 J n F 1 b 3 Q 7 L C Z x d W 9 0 O 0 9 k Y m M u R G F 0 Y V N v d X J j Z V x c L z E v Z H N u P V B J Q 0 F O Z X Q v U E l D Q U 5 l d C 9 B b m 5 1 Y W x S Z X B v c n Q v d G J s M j d h L n t c d T A w M 2 M x L D F 9 J n F 1 b 3 Q 7 L C Z x d W 9 0 O 0 9 k Y m M u R G F 0 Y V N v d X J j Z V x c L z E v Z H N u P V B J Q 0 F O Z X Q v U E l D Q U 5 l d C 9 B b m 5 1 Y W x S Z X B v c n Q v d G J s M j d h L n t c d T A w M 2 M x I C g l K S w y f S Z x d W 9 0 O y w m c X V v d D t P Z G J j L k R h d G F T b 3 V y Y 2 V c X C 8 x L 2 R z b j 1 Q S U N B T m V 0 L 1 B J Q 0 F O Z X Q v Q W 5 u d W F s U m V w b 3 J 0 L 3 R i b D I 3 Y S 5 7 M S 0 0 L D N 9 J n F 1 b 3 Q 7 L C Z x d W 9 0 O 0 9 k Y m M u R G F 0 Y V N v d X J j Z V x c L z E v Z H N u P V B J Q 0 F O Z X Q v U E l D Q U 5 l d C 9 B b m 5 1 Y W x S Z X B v c n Q v d G J s M j d h L n s x L T Q g K C U p L D R 9 J n F 1 b 3 Q 7 L C Z x d W 9 0 O 0 9 k Y m M u R G F 0 Y V N v d X J j Z V x c L z E v Z H N u P V B J Q 0 F O Z X Q v U E l D Q U 5 l d C 9 B b m 5 1 Y W x S Z X B v c n Q v d G J s M j d h L n s 1 L T E w L D V 9 J n F 1 b 3 Q 7 L C Z x d W 9 0 O 0 9 k Y m M u R G F 0 Y V N v d X J j Z V x c L z E v Z H N u P V B J Q 0 F O Z X Q v U E l D Q U 5 l d C 9 B b m 5 1 Y W x S Z X B v c n Q v d G J s M j d h L n s 1 L T E w I C g l K S w 2 f S Z x d W 9 0 O y w m c X V v d D t P Z G J j L k R h d G F T b 3 V y Y 2 V c X C 8 x L 2 R z b j 1 Q S U N B T m V 0 L 1 B J Q 0 F O Z X Q v Q W 5 u d W F s U m V w b 3 J 0 L 3 R i b D I 3 Y S 5 7 M T E t M T U s N 3 0 m c X V v d D s s J n F 1 b 3 Q 7 T 2 R i Y y 5 E Y X R h U 2 9 1 c m N l X F w v M S 9 k c 2 4 9 U E l D Q U 5 l d C 9 Q S U N B T m V 0 L 0 F u b n V h b F J l c G 9 y d C 9 0 Y m w y N 2 E u e z E x L T E 1 I C g l K S w 4 f S Z x d W 9 0 O y w m c X V v d D t P Z G J j L k R h d G F T b 3 V y Y 2 V c X C 8 x L 2 R z b j 1 Q S U N B T m V 0 L 1 B J Q 0 F O Z X Q v Q W 5 u d W F s U m V w b 3 J 0 L 3 R i b D I 3 Y S 5 7 V G 9 0 Y W w s O X 0 m c X V v d D s s J n F 1 b 3 Q 7 T 2 R i Y y 5 E Y X R h U 2 9 1 c m N l X F w v M S 9 k c 2 4 9 U E l D Q U 5 l d C 9 Q S U N B T m V 0 L 0 F u b n V h b F J l c G 9 y d C 9 0 Y m w y N 2 E u e 1 R v d G F s I C g l K S w x M H 0 m c X V v d D t d L C Z x d W 9 0 O 1 J l b G F 0 a W 9 u c 2 h p c E l u Z m 8 m c X V v d D s 6 W 1 1 9 I i A v P j w v U 3 R h Y m x l R W 5 0 c m l l c z 4 8 L 0 l 0 Z W 0 + P E l 0 Z W 0 + P E l 0 Z W 1 M b 2 N h d G l v b j 4 8 S X R l b V R 5 c G U + R m 9 y b X V s Y T w v S X R l b V R 5 c G U + P E l 0 Z W 1 Q Y X R o P l N l Y 3 R p b 2 4 x L 3 R i b D I 3 Y S 9 T b 3 V y Y 2 U 8 L 0 l 0 Z W 1 Q Y X R o P j w v S X R l b U x v Y 2 F 0 a W 9 u P j x T d G F i b G V F b n R y a W V z I C 8 + P C 9 J d G V t P j x J d G V t P j x J d G V t T G 9 j Y X R p b 2 4 + P E l 0 Z W 1 U e X B l P k Z v c m 1 1 b G E 8 L 0 l 0 Z W 1 U e X B l P j x J d G V t U G F 0 a D 5 T Z W N 0 a W 9 u M S 9 0 Y m w y N 2 E v U E l D Q U 5 l d E F u b 2 5 f R G F 0 Y W J h c 2 U 8 L 0 l 0 Z W 1 Q Y X R o P j w v S X R l b U x v Y 2 F 0 a W 9 u P j x T d G F i b G V F b n R y a W V z I C 8 + P C 9 J d G V t P j x J d G V t P j x J d G V t T G 9 j Y X R p b 2 4 + P E l 0 Z W 1 U e X B l P k Z v c m 1 1 b G E 8 L 0 l 0 Z W 1 U e X B l P j x J d G V t U G F 0 a D 5 T Z W N 0 a W 9 u M S 9 0 Y m w y N 2 E v Z G J v X 1 N j a G V t Y T w v S X R l b V B h d G g + P C 9 J d G V t T G 9 j Y X R p b 2 4 + P F N 0 Y W J s Z U V u d H J p Z X M g L z 4 8 L 0 l 0 Z W 0 + P E l 0 Z W 0 + P E l 0 Z W 1 M b 2 N h d G l v b j 4 8 S X R l b V R 5 c G U + R m 9 y b X V s Y T w v S X R l b V R 5 c G U + P E l 0 Z W 1 Q Y X R o P l N l Y 3 R p b 2 4 x L 3 R i b D I 3 Y S 9 0 Y m w y N 2 F f V G F i b G U 8 L 0 l 0 Z W 1 Q Y X R o P j w v S X R l b U x v Y 2 F 0 a W 9 u P j x T d G F i b G V F b n R y a W V z I C 8 + P C 9 J d G V t P j x J d G V t P j x J d G V t T G 9 j Y X R p b 2 4 + P E l 0 Z W 1 U e X B l P k Z v c m 1 1 b G E 8 L 0 l 0 Z W 1 U e X B l P j x J d G V t U G F 0 a D 5 T Z W N 0 a W 9 u M S 9 0 Y m w y N 2 E v U 2 9 y d G V k J T I w U m 9 3 c z w v S X R l b V B h d G g + P C 9 J d G V t T G 9 j Y X R p b 2 4 + P F N 0 Y W J s Z U V u d H J p Z X M g L z 4 8 L 0 l 0 Z W 0 + P E l 0 Z W 0 + P E l 0 Z W 1 M b 2 N h d G l v b j 4 8 S X R l b V R 5 c G U + R m 9 y b X V s Y T w v S X R l b V R 5 c G U + P E l 0 Z W 1 Q Y X R o P l N l Y 3 R p b 2 4 x L 3 R i b D I 3 Y S 9 S Z W 1 v d m V k J T I w Q 2 9 s d W 1 u c z w v S X R l b V B h d G g + P C 9 J d G V t T G 9 j Y X R p b 2 4 + P F N 0 Y W J s Z U V u d H J p Z X M g L z 4 8 L 0 l 0 Z W 0 + P E l 0 Z W 0 + P E l 0 Z W 1 M b 2 N h d G l v b j 4 8 S X R l b V R 5 c G U + R m 9 y b X V s Y T w v S X R l b V R 5 c G U + P E l 0 Z W 1 Q Y X R o P l N l Y 3 R p b 2 4 x L 3 R i b D I 4 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9 0 Y m w y O 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R m l s b E x h c 3 R V c G R h d G V k I i B W Y W x 1 Z T 0 i Z D I w M j A t M T A t M j l U M T Y 6 M T A 6 M j k u O T k 1 O D U w M V o i I C 8 + P E V u d H J 5 I F R 5 c G U 9 I k Z p b G x F c n J v c k N v d W 5 0 I i B W Y W x 1 Z T 0 i b D A i I C 8 + P E V u d H J 5 I F R 5 c G U 9 I k Z p b G x F c n J v c k N v Z G U i I F Z h b H V l P S J z V W 5 r b m 9 3 b i I g L z 4 8 R W 5 0 c n k g V H l w Z T 0 i U X V l c n l J R C I g V m F s d W U 9 I n N m Z T Y 3 N m Z k Z C 0 4 M j R h L T Q 1 Y T c t Y T h m O C 0 2 M j A 4 Z j c x O D k y O T Q i I C 8 + P E V u d H J 5 I F R 5 c G U 9 I k Z p b G x D b 2 x 1 b W 5 U e X B l c y I g V m F s d W U 9 I n N C Z 1 l D Q m d J R 0 F n W U N C Z 0 l H Q W d Z Q 0 J n P T 0 i I C 8 + P E V u d H J 5 I F R 5 c G U 9 I k Z p b G x D b 3 V u d C I g V m F s d W U 9 I m w x M D A i I C 8 + P E V u d H J 5 I F R 5 c G U 9 I k Z p b G x D b 2 x 1 b W 5 O Y W 1 l c y I g V m F s d W U 9 I n N b J n F 1 b 3 Q 7 W W V h c i Z x d W 9 0 O y w m c X V v d D t P c m d h b m l z Y X R p b 2 4 m c X V v d D s s J n F 1 b 3 Q 7 U E l D V S Z x d W 9 0 O y w m c X V v d D t Q S U N V I C g l K S Z x d W 9 0 O y w m c X V v d D t D Z W 5 0 c m F s a X N l Z C B 0 c m F u c 3 B v c n Q g c 2 V y d m l j Z S A o U E l D K S Z x d W 9 0 O y w m c X V v d D t D Z W 5 0 c m F s a X N l Z C B 0 c m F u c 3 B v c n Q g c 2 V y d m l j Z S A o U E l D K S A o J S k m c X V v d D s s J n F 1 b 3 Q 7 V H J h b n N w b 3 J 0 I H R l Y W 0 g Z n J v b S B u Z W 9 u Y X R l c y Z x d W 9 0 O y w m c X V v d D t U c m F u c 3 B v c n Q g d G V h b S B m c m 9 t I G 5 l b 2 5 h d G V z I C g l K S Z x d W 9 0 O y w m c X V v d D t P d G h l c i B z c G V j a W F s a X N 0 I H R l Y W 0 m c X V v d D s s J n F 1 b 3 Q 7 T 3 R o Z X I g c 3 B l Y 2 l h b G l z d C B 0 Z W F t I C g l K S Z x d W 9 0 O y w m c X V v d D t O b 2 4 t c 3 B l Y 2 l h b G l z d C B 0 Z W F t J n F 1 b 3 Q 7 L C Z x d W 9 0 O 0 5 v b i 1 z c G V j a W F s a X N 0 I H R l Y W 0 g K C U p J n F 1 b 3 Q 7 L C Z x d W 9 0 O 1 V u a 2 5 v d 2 4 m c X V v d D s s J n F 1 b 3 Q 7 V W 5 r b m 9 3 b i A o J S k m c X V v d D s s J n F 1 b 3 Q 7 V G 9 0 Y W w m c X V v d D s s J n F 1 b 3 Q 7 V G 9 0 Y W w g K C U p J n F 1 b 3 Q 7 X S I g L z 4 8 R W 5 0 c n k g V H l w Z T 0 i R m l s b F N 0 Y X R 1 c y I g V m F s d W U 9 I n N D b 2 1 w b G V 0 Z S I g L z 4 8 R W 5 0 c n k g V H l w Z T 0 i Q W R k Z W R U b 0 R h d G F N b 2 R l b C I g V m F s d W U 9 I m w w I i A v P j x F b n R y e S B U e X B l P S J S Z W x h d G l v b n N o a X B J b m Z v Q 2 9 u d G F p b m V y I i B W Y W x 1 Z T 0 i c 3 s m c X V v d D t j b 2 x 1 b W 5 D b 3 V u d C Z x d W 9 0 O z o x N i w m c X V v d D t r Z X l D b 2 x 1 b W 5 O Y W 1 l c y Z x d W 9 0 O z p b X S w m c X V v d D t x d W V y e V J l b G F 0 a W 9 u c 2 h p c H M m c X V v d D s 6 W 1 0 s J n F 1 b 3 Q 7 Y 2 9 s d W 1 u S W R l b n R p d G l l c y Z x d W 9 0 O z p b J n F 1 b 3 Q 7 T 2 R i Y y 5 E Y X R h U 2 9 1 c m N l X F w v M S 9 k c 2 4 9 U E l D Q U 5 l d C 9 Q S U N B T m V 0 L 0 F u b n V h b F J l c G 9 y d C 9 0 Y m w y O C 5 7 W W V h c i w w f S Z x d W 9 0 O y w m c X V v d D t P Z G J j L k R h d G F T b 3 V y Y 2 V c X C 8 x L 2 R z b j 1 Q S U N B T m V 0 L 1 B J Q 0 F O Z X Q v Q W 5 u d W F s U m V w b 3 J 0 L 3 R i b D I 4 L n t P c m d h b m l z Y X R p b 2 4 s M X 0 m c X V v d D s s J n F 1 b 3 Q 7 T 2 R i Y y 5 E Y X R h U 2 9 1 c m N l X F w v M S 9 k c 2 4 9 U E l D Q U 5 l d C 9 Q S U N B T m V 0 L 0 F u b n V h b F J l c G 9 y d C 9 0 Y m w y O C 5 7 U E l D V S w y f S Z x d W 9 0 O y w m c X V v d D t P Z G J j L k R h d G F T b 3 V y Y 2 V c X C 8 x L 2 R z b j 1 Q S U N B T m V 0 L 1 B J Q 0 F O Z X Q v Q W 5 u d W F s U m V w b 3 J 0 L 3 R i b D I 4 L n t Q S U N V I C g l K S w z f S Z x d W 9 0 O y w m c X V v d D t P Z G J j L k R h d G F T b 3 V y Y 2 V c X C 8 x L 2 R z b j 1 Q S U N B T m V 0 L 1 B J Q 0 F O Z X Q v Q W 5 u d W F s U m V w b 3 J 0 L 3 R i b D I 4 L n t D Z W 5 0 c m F s a X N l Z C B 0 c m F u c 3 B v c n Q g c 2 V y d m l j Z S A o U E l D K S w 0 f S Z x d W 9 0 O y w m c X V v d D t P Z G J j L k R h d G F T b 3 V y Y 2 V c X C 8 x L 2 R z b j 1 Q S U N B T m V 0 L 1 B J Q 0 F O Z X Q v Q W 5 u d W F s U m V w b 3 J 0 L 3 R i b D I 4 L n t D Z W 5 0 c m F s a X N l Z C B 0 c m F u c 3 B v c n Q g c 2 V y d m l j Z S A o U E l D K S A o J S k s N X 0 m c X V v d D s s J n F 1 b 3 Q 7 T 2 R i Y y 5 E Y X R h U 2 9 1 c m N l X F w v M S 9 k c 2 4 9 U E l D Q U 5 l d C 9 Q S U N B T m V 0 L 0 F u b n V h b F J l c G 9 y d C 9 0 Y m w y O C 5 7 V H J h b n N w b 3 J 0 I H R l Y W 0 g Z n J v b S B u Z W 9 u Y X R l c y w 2 f S Z x d W 9 0 O y w m c X V v d D t P Z G J j L k R h d G F T b 3 V y Y 2 V c X C 8 x L 2 R z b j 1 Q S U N B T m V 0 L 1 B J Q 0 F O Z X Q v Q W 5 u d W F s U m V w b 3 J 0 L 3 R i b D I 4 L n t U c m F u c 3 B v c n Q g d G V h b S B m c m 9 t I G 5 l b 2 5 h d G V z I C g l K S w 3 f S Z x d W 9 0 O y w m c X V v d D t P Z G J j L k R h d G F T b 3 V y Y 2 V c X C 8 x L 2 R z b j 1 Q S U N B T m V 0 L 1 B J Q 0 F O Z X Q v Q W 5 u d W F s U m V w b 3 J 0 L 3 R i b D I 4 L n t P d G h l c i B z c G V j a W F s a X N 0 I H R l Y W 0 s O H 0 m c X V v d D s s J n F 1 b 3 Q 7 T 2 R i Y y 5 E Y X R h U 2 9 1 c m N l X F w v M S 9 k c 2 4 9 U E l D Q U 5 l d C 9 Q S U N B T m V 0 L 0 F u b n V h b F J l c G 9 y d C 9 0 Y m w y O C 5 7 T 3 R o Z X I g c 3 B l Y 2 l h b G l z d C B 0 Z W F t I C g l K S w 5 f S Z x d W 9 0 O y w m c X V v d D t P Z G J j L k R h d G F T b 3 V y Y 2 V c X C 8 x L 2 R z b j 1 Q S U N B T m V 0 L 1 B J Q 0 F O Z X Q v Q W 5 u d W F s U m V w b 3 J 0 L 3 R i b D I 4 L n t O b 2 4 t c 3 B l Y 2 l h b G l z d C B 0 Z W F t L D E w f S Z x d W 9 0 O y w m c X V v d D t P Z G J j L k R h d G F T b 3 V y Y 2 V c X C 8 x L 2 R z b j 1 Q S U N B T m V 0 L 1 B J Q 0 F O Z X Q v Q W 5 u d W F s U m V w b 3 J 0 L 3 R i b D I 4 L n t O b 2 4 t c 3 B l Y 2 l h b G l z d C B 0 Z W F t I C g l K S w x M X 0 m c X V v d D s s J n F 1 b 3 Q 7 T 2 R i Y y 5 E Y X R h U 2 9 1 c m N l X F w v M S 9 k c 2 4 9 U E l D Q U 5 l d C 9 Q S U N B T m V 0 L 0 F u b n V h b F J l c G 9 y d C 9 0 Y m w y O C 5 7 V W 5 r b m 9 3 b i w x M n 0 m c X V v d D s s J n F 1 b 3 Q 7 T 2 R i Y y 5 E Y X R h U 2 9 1 c m N l X F w v M S 9 k c 2 4 9 U E l D Q U 5 l d C 9 Q S U N B T m V 0 L 0 F u b n V h b F J l c G 9 y d C 9 0 Y m w y O C 5 7 V W 5 r b m 9 3 b i A o J S k s M T N 9 J n F 1 b 3 Q 7 L C Z x d W 9 0 O 0 9 k Y m M u R G F 0 Y V N v d X J j Z V x c L z E v Z H N u P V B J Q 0 F O Z X Q v U E l D Q U 5 l d C 9 B b m 5 1 Y W x S Z X B v c n Q v d G J s M j g u e 1 R v d G F s L D E 0 f S Z x d W 9 0 O y w m c X V v d D t P Z G J j L k R h d G F T b 3 V y Y 2 V c X C 8 x L 2 R z b j 1 Q S U N B T m V 0 L 1 B J Q 0 F O Z X Q v Q W 5 u d W F s U m V w b 3 J 0 L 3 R i b D I 4 L n t U b 3 R h b C A o J S k s M T V 9 J n F 1 b 3 Q 7 X S w m c X V v d D t D b 2 x 1 b W 5 D b 3 V u d C Z x d W 9 0 O z o x N i w m c X V v d D t L Z X l D b 2 x 1 b W 5 O Y W 1 l c y Z x d W 9 0 O z p b X S w m c X V v d D t D b 2 x 1 b W 5 J Z G V u d G l 0 a W V z J n F 1 b 3 Q 7 O l s m c X V v d D t P Z G J j L k R h d G F T b 3 V y Y 2 V c X C 8 x L 2 R z b j 1 Q S U N B T m V 0 L 1 B J Q 0 F O Z X Q v Q W 5 u d W F s U m V w b 3 J 0 L 3 R i b D I 4 L n t Z Z W F y L D B 9 J n F 1 b 3 Q 7 L C Z x d W 9 0 O 0 9 k Y m M u R G F 0 Y V N v d X J j Z V x c L z E v Z H N u P V B J Q 0 F O Z X Q v U E l D Q U 5 l d C 9 B b m 5 1 Y W x S Z X B v c n Q v d G J s M j g u e 0 9 y Z 2 F u a X N h d G l v b i w x f S Z x d W 9 0 O y w m c X V v d D t P Z G J j L k R h d G F T b 3 V y Y 2 V c X C 8 x L 2 R z b j 1 Q S U N B T m V 0 L 1 B J Q 0 F O Z X Q v Q W 5 u d W F s U m V w b 3 J 0 L 3 R i b D I 4 L n t Q S U N V L D J 9 J n F 1 b 3 Q 7 L C Z x d W 9 0 O 0 9 k Y m M u R G F 0 Y V N v d X J j Z V x c L z E v Z H N u P V B J Q 0 F O Z X Q v U E l D Q U 5 l d C 9 B b m 5 1 Y W x S Z X B v c n Q v d G J s M j g u e 1 B J Q 1 U g K C U p L D N 9 J n F 1 b 3 Q 7 L C Z x d W 9 0 O 0 9 k Y m M u R G F 0 Y V N v d X J j Z V x c L z E v Z H N u P V B J Q 0 F O Z X Q v U E l D Q U 5 l d C 9 B b m 5 1 Y W x S Z X B v c n Q v d G J s M j g u e 0 N l b n R y Y W x p c 2 V k I H R y Y W 5 z c G 9 y d C B z Z X J 2 a W N l I C h Q S U M p L D R 9 J n F 1 b 3 Q 7 L C Z x d W 9 0 O 0 9 k Y m M u R G F 0 Y V N v d X J j Z V x c L z E v Z H N u P V B J Q 0 F O Z X Q v U E l D Q U 5 l d C 9 B b m 5 1 Y W x S Z X B v c n Q v d G J s M j g u e 0 N l b n R y Y W x p c 2 V k I H R y Y W 5 z c G 9 y d C B z Z X J 2 a W N l I C h Q S U M p I C g l K S w 1 f S Z x d W 9 0 O y w m c X V v d D t P Z G J j L k R h d G F T b 3 V y Y 2 V c X C 8 x L 2 R z b j 1 Q S U N B T m V 0 L 1 B J Q 0 F O Z X Q v Q W 5 u d W F s U m V w b 3 J 0 L 3 R i b D I 4 L n t U c m F u c 3 B v c n Q g d G V h b S B m c m 9 t I G 5 l b 2 5 h d G V z L D Z 9 J n F 1 b 3 Q 7 L C Z x d W 9 0 O 0 9 k Y m M u R G F 0 Y V N v d X J j Z V x c L z E v Z H N u P V B J Q 0 F O Z X Q v U E l D Q U 5 l d C 9 B b m 5 1 Y W x S Z X B v c n Q v d G J s M j g u e 1 R y Y W 5 z c G 9 y d C B 0 Z W F t I G Z y b 2 0 g b m V v b m F 0 Z X M g K C U p L D d 9 J n F 1 b 3 Q 7 L C Z x d W 9 0 O 0 9 k Y m M u R G F 0 Y V N v d X J j Z V x c L z E v Z H N u P V B J Q 0 F O Z X Q v U E l D Q U 5 l d C 9 B b m 5 1 Y W x S Z X B v c n Q v d G J s M j g u e 0 9 0 a G V y I H N w Z W N p Y W x p c 3 Q g d G V h b S w 4 f S Z x d W 9 0 O y w m c X V v d D t P Z G J j L k R h d G F T b 3 V y Y 2 V c X C 8 x L 2 R z b j 1 Q S U N B T m V 0 L 1 B J Q 0 F O Z X Q v Q W 5 u d W F s U m V w b 3 J 0 L 3 R i b D I 4 L n t P d G h l c i B z c G V j a W F s a X N 0 I H R l Y W 0 g K C U p L D l 9 J n F 1 b 3 Q 7 L C Z x d W 9 0 O 0 9 k Y m M u R G F 0 Y V N v d X J j Z V x c L z E v Z H N u P V B J Q 0 F O Z X Q v U E l D Q U 5 l d C 9 B b m 5 1 Y W x S Z X B v c n Q v d G J s M j g u e 0 5 v b i 1 z c G V j a W F s a X N 0 I H R l Y W 0 s M T B 9 J n F 1 b 3 Q 7 L C Z x d W 9 0 O 0 9 k Y m M u R G F 0 Y V N v d X J j Z V x c L z E v Z H N u P V B J Q 0 F O Z X Q v U E l D Q U 5 l d C 9 B b m 5 1 Y W x S Z X B v c n Q v d G J s M j g u e 0 5 v b i 1 z c G V j a W F s a X N 0 I H R l Y W 0 g K C U p L D E x f S Z x d W 9 0 O y w m c X V v d D t P Z G J j L k R h d G F T b 3 V y Y 2 V c X C 8 x L 2 R z b j 1 Q S U N B T m V 0 L 1 B J Q 0 F O Z X Q v Q W 5 u d W F s U m V w b 3 J 0 L 3 R i b D I 4 L n t V b m t u b 3 d u L D E y f S Z x d W 9 0 O y w m c X V v d D t P Z G J j L k R h d G F T b 3 V y Y 2 V c X C 8 x L 2 R z b j 1 Q S U N B T m V 0 L 1 B J Q 0 F O Z X Q v Q W 5 u d W F s U m V w b 3 J 0 L 3 R i b D I 4 L n t V b m t u b 3 d u I C g l K S w x M 3 0 m c X V v d D s s J n F 1 b 3 Q 7 T 2 R i Y y 5 E Y X R h U 2 9 1 c m N l X F w v M S 9 k c 2 4 9 U E l D Q U 5 l d C 9 Q S U N B T m V 0 L 0 F u b n V h b F J l c G 9 y d C 9 0 Y m w y O C 5 7 V G 9 0 Y W w s M T R 9 J n F 1 b 3 Q 7 L C Z x d W 9 0 O 0 9 k Y m M u R G F 0 Y V N v d X J j Z V x c L z E v Z H N u P V B J Q 0 F O Z X Q v U E l D Q U 5 l d C 9 B b m 5 1 Y W x S Z X B v c n Q v d G J s M j g u e 1 R v d G F s I C g l K S w x N X 0 m c X V v d D t d L C Z x d W 9 0 O 1 J l b G F 0 a W 9 u c 2 h p c E l u Z m 8 m c X V v d D s 6 W 1 1 9 I i A v P j w v U 3 R h Y m x l R W 5 0 c m l l c z 4 8 L 0 l 0 Z W 0 + P E l 0 Z W 0 + P E l 0 Z W 1 M b 2 N h d G l v b j 4 8 S X R l b V R 5 c G U + R m 9 y b X V s Y T w v S X R l b V R 5 c G U + P E l 0 Z W 1 Q Y X R o P l N l Y 3 R p b 2 4 x L 3 R i b D I 4 L 1 N v d X J j Z T w v S X R l b V B h d G g + P C 9 J d G V t T G 9 j Y X R p b 2 4 + P F N 0 Y W J s Z U V u d H J p Z X M g L z 4 8 L 0 l 0 Z W 0 + P E l 0 Z W 0 + P E l 0 Z W 1 M b 2 N h d G l v b j 4 8 S X R l b V R 5 c G U + R m 9 y b X V s Y T w v S X R l b V R 5 c G U + P E l 0 Z W 1 Q Y X R o P l N l Y 3 R p b 2 4 x L 3 R i b D I 4 L 1 B J Q 0 F O Z X R B b m 9 u X 0 R h d G F i Y X N l P C 9 J d G V t U G F 0 a D 4 8 L 0 l 0 Z W 1 M b 2 N h d G l v b j 4 8 U 3 R h Y m x l R W 5 0 c m l l c y A v P j w v S X R l b T 4 8 S X R l b T 4 8 S X R l b U x v Y 2 F 0 a W 9 u P j x J d G V t V H l w Z T 5 G b 3 J t d W x h P C 9 J d G V t V H l w Z T 4 8 S X R l b V B h d G g + U 2 V j d G l v b j E v d G J s M j g v Z G J v X 1 N j a G V t Y T w v S X R l b V B h d G g + P C 9 J d G V t T G 9 j Y X R p b 2 4 + P F N 0 Y W J s Z U V u d H J p Z X M g L z 4 8 L 0 l 0 Z W 0 + P E l 0 Z W 0 + P E l 0 Z W 1 M b 2 N h d G l v b j 4 8 S X R l b V R 5 c G U + R m 9 y b X V s Y T w v S X R l b V R 5 c G U + P E l 0 Z W 1 Q Y X R o P l N l Y 3 R p b 2 4 x L 3 R i b D I 4 L 3 R i b D I 4 X 1 R h Y m x l P C 9 J d G V t U G F 0 a D 4 8 L 0 l 0 Z W 1 M b 2 N h d G l v b j 4 8 U 3 R h Y m x l R W 5 0 c m l l c y A v P j w v S X R l b T 4 8 S X R l b T 4 8 S X R l b U x v Y 2 F 0 a W 9 u P j x J d G V t V H l w Z T 5 G b 3 J t d W x h P C 9 J d G V t V H l w Z T 4 8 S X R l b V B h d G g + U 2 V j d G l v b j E v d G J s M j g v U 2 9 y d G V k J T I w U m 9 3 c z w v S X R l b V B h d G g + P C 9 J d G V t T G 9 j Y X R p b 2 4 + P F N 0 Y W J s Z U V u d H J p Z X M g L z 4 8 L 0 l 0 Z W 0 + P E l 0 Z W 0 + P E l 0 Z W 1 M b 2 N h d G l v b j 4 8 S X R l b V R 5 c G U + R m 9 y b X V s Y T w v S X R l b V R 5 c G U + P E l 0 Z W 1 Q Y X R o P l N l Y 3 R p b 2 4 x L 3 R i b D I 4 L 1 J l b W 9 2 Z W Q l M j B D b 2 x 1 b W 5 z P C 9 J d G V t U G F 0 a D 4 8 L 0 l 0 Z W 1 M b 2 N h d G l v b j 4 8 U 3 R h Y m x l R W 5 0 c m l l c y A v P j w v S X R l b T 4 8 S X R l b T 4 8 S X R l b U x v Y 2 F 0 a W 9 u P j x J d G V t V H l w Z T 5 G b 3 J t d W x h P C 9 J d G V t V H l w Z T 4 8 S X R l b V B h d G g + U 2 V j d G l v b j E v d G J s M j k 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I 5 I i A v P j x F b n R y e S B U e X B l P S J G a W x s Z W R D b 2 1 w b G V 0 Z V J l c 3 V s d F R v V 2 9 y a 3 N o Z W V 0 I i B W Y W x 1 Z T 0 i b D E i I C 8 + P E V u d H J 5 I F R 5 c G U 9 I l J l Y 2 9 2 Z X J 5 V G F y Z 2 V 0 U 2 h l Z X Q i I F Z h b H V l P S J z U 2 h l Z X Q z I i A v P j x F b n R y e S B U e X B l P S J S Z W N v d m V y e V R h c m d l d E N v b H V t b i I g V m F s d W U 9 I m w x I i A v P j x F b n R y e S B U e X B l P S J S Z W N v d m V y e V R h c m d l d F J v d y I g V m F s d W U 9 I m w x I i A v P j x F b n R y e S B U e X B l P S J G a W x s T G F z d F V w Z G F 0 Z W Q i I F Z h b H V l P S J k M j A y M C 0 x M i 0 w M l Q x N D o x M z o y M i 4 x O D M 4 O D A 4 W i I g L z 4 8 R W 5 0 c n k g V H l w Z T 0 i R m l s b E N v b H V t b l R 5 c G V z I i B W Y W x 1 Z T 0 i c 0 J n W U N C Z 0 l H Q W d Z Q 0 J n S U d B Z 1 l D Q m d J R 0 F n W T 0 i I C 8 + P E V u d H J 5 I F R 5 c G U 9 I k Z p b G x D b 2 x 1 b W 5 O Y W 1 l c y I g V m F s d W U 9 I n N b J n F 1 b 3 Q 7 W W V h c i Z x d W 9 0 O y w m c X V v d D t P c m d h b m l z Y X R p b 2 4 m c X V v d D s s J n F 1 b 3 Q 7 S W 5 2 Y X N p d m U g V m V u d G l s Y X R p b 2 4 m c X V v d D s s J n F 1 b 3 Q 7 S W 5 2 Y X N p d m U g V m V u d G l s Y X R p b 2 4 g K C U p J n F 1 b 3 Q 7 L C Z x d W 9 0 O 0 5 v b i 1 J b n Z h c 2 l 2 Z S B W Z W 5 0 a W x h d G l v b i Z x d W 9 0 O y w m c X V v d D t O b 2 4 t S W 5 2 Y X N p d m U g V m V u d G l s Y X R p b 2 4 g K C U p J n F 1 b 3 Q 7 L C Z x d W 9 0 O 1 R y Y W N o Z W 9 z d G 9 t e S Z x d W 9 0 O y w m c X V v d D t U c m F j a G V v c 3 R v b X k g K C U p J n F 1 b 3 Q 7 L C Z x d W 9 0 O 0 V j b W 8 m c X V v d D s s J n F 1 b 3 Q 7 R W N t b y A o J S k m c X V v d D s s J n F 1 b 3 Q 7 S V Y g V m F z b 2 F j d G l 2 Z S B E c n V n c y Z x d W 9 0 O y w m c X V v d D t J V i B W Y X N v Y W N 0 a X Z l I E R y d W d z I C g l K S Z x d W 9 0 O y w m c X V v d D t M V k F E J n F 1 b 3 Q 7 L C Z x d W 9 0 O 0 x W Q U Q g K C U p J n F 1 b 3 Q 7 L C Z x d W 9 0 O 0 l D U C B E Z X Z p Y 2 U m c X V v d D s s J n F 1 b 3 Q 7 S U N Q I E R l d m l j Z S A o J S k m c X V v d D s s J n F 1 b 3 Q 7 U m V u Y W w g U 3 V w c G 9 y d C Z x d W 9 0 O y w m c X V v d D t S Z W 5 h b C B T d X B w b 3 J 0 I C g l K S Z x d W 9 0 O y w m c X V v d D t I a W d o I E Z s b 3 c g T m F z Y W w g Q 2 F u b n V s Y S B U a G V y Y X B 5 J n F 1 b 3 Q 7 L C Z x d W 9 0 O 0 h p Z 2 g g R m x v d y B O Y X N h b C B D Y W 5 u d W x h I F R o Z X J h c H k g K C U p J n F 1 b 3 Q 7 X S I g L z 4 8 R W 5 0 c n k g V H l w Z T 0 i U X V l c n l J R C I g V m F s d W U 9 I n M 3 N j U x O D U z Y y 1 h Y z V m L T R h M j Q t Y T R j Y S 1 k O D Q 1 Y j Y 3 Y m R l M j c i I C 8 + P E V u d H J 5 I F R 5 c G U 9 I k Z p b G x F c n J v c k N v d W 5 0 I i B W Y W x 1 Z T 0 i b D A i I C 8 + P E V u d H J 5 I F R 5 c G U 9 I k Z p b G x T d G F 0 d X M i I F Z h b H V l P S J z Q 2 9 t c G x l d G U i I C 8 + P E V u d H J 5 I F R 5 c G U 9 I k Z p b G x F c n J v c k N v Z G U i I F Z h b H V l P S J z V W 5 r b m 9 3 b i I g L z 4 8 R W 5 0 c n k g V H l w Z T 0 i R m l s b E N v d W 5 0 I i B W Y W x 1 Z T 0 i b D E w M C I g L z 4 8 R W 5 0 c n k g V H l w Z T 0 i U m V s Y X R p b 2 5 z a G l w S W 5 m b 0 N v b n R h a W 5 l c i I g V m F s d W U 9 I n N 7 J n F 1 b 3 Q 7 Y 2 9 s d W 1 u Q 2 9 1 b n Q m c X V v d D s 6 M j A s J n F 1 b 3 Q 7 a 2 V 5 Q 2 9 s d W 1 u T m F t Z X M m c X V v d D s 6 W 1 0 s J n F 1 b 3 Q 7 c X V l c n l S Z W x h d G l v b n N o a X B z J n F 1 b 3 Q 7 O l t d L C Z x d W 9 0 O 2 N v b H V t b k l k Z W 5 0 a X R p Z X M m c X V v d D s 6 W y Z x d W 9 0 O 0 9 k Y m M u R G F 0 Y V N v d X J j Z V x c L z E v Z H N u P V B J Q 0 F O Z X Q v U E l D Q U 5 l d C 9 B b m 5 1 Y W x S Z X B v c n Q v d G J s M j k u e 1 l l Y X I s M H 0 m c X V v d D s s J n F 1 b 3 Q 7 T 2 R i Y y 5 E Y X R h U 2 9 1 c m N l X F w v M S 9 k c 2 4 9 U E l D Q U 5 l d C 9 Q S U N B T m V 0 L 0 F u b n V h b F J l c G 9 y d C 9 0 Y m w y O S 5 7 T 3 J n Y W 5 p c 2 F 0 a W 9 u L D F 9 J n F 1 b 3 Q 7 L C Z x d W 9 0 O 0 9 k Y m M u R G F 0 Y V N v d X J j Z V x c L z E v Z H N u P V B J Q 0 F O Z X Q v U E l D Q U 5 l d C 9 B b m 5 1 Y W x S Z X B v c n Q v d G J s M j k u e 0 l u d m F z a X Z l I F Z l b n R p b G F 0 a W 9 u L D J 9 J n F 1 b 3 Q 7 L C Z x d W 9 0 O 0 9 k Y m M u R G F 0 Y V N v d X J j Z V x c L z E v Z H N u P V B J Q 0 F O Z X Q v U E l D Q U 5 l d C 9 B b m 5 1 Y W x S Z X B v c n Q v d G J s M j k u e 0 l u d m F z a X Z l I F Z l b n R p b G F 0 a W 9 u I C g l K S w z f S Z x d W 9 0 O y w m c X V v d D t P Z G J j L k R h d G F T b 3 V y Y 2 V c X C 8 x L 2 R z b j 1 Q S U N B T m V 0 L 1 B J Q 0 F O Z X Q v Q W 5 u d W F s U m V w b 3 J 0 L 3 R i b D I 5 L n t O b 2 4 t S W 5 2 Y X N p d m U g V m V u d G l s Y X R p b 2 4 s N H 0 m c X V v d D s s J n F 1 b 3 Q 7 T 2 R i Y y 5 E Y X R h U 2 9 1 c m N l X F w v M S 9 k c 2 4 9 U E l D Q U 5 l d C 9 Q S U N B T m V 0 L 0 F u b n V h b F J l c G 9 y d C 9 0 Y m w y O S 5 7 T m 9 u L U l u d m F z a X Z l I F Z l b n R p b G F 0 a W 9 u I C g l K S w 1 f S Z x d W 9 0 O y w m c X V v d D t P Z G J j L k R h d G F T b 3 V y Y 2 V c X C 8 x L 2 R z b j 1 Q S U N B T m V 0 L 1 B J Q 0 F O Z X Q v Q W 5 u d W F s U m V w b 3 J 0 L 3 R i b D I 5 L n t U c m F j a G V v c 3 R v b X k s N n 0 m c X V v d D s s J n F 1 b 3 Q 7 T 2 R i Y y 5 E Y X R h U 2 9 1 c m N l X F w v M S 9 k c 2 4 9 U E l D Q U 5 l d C 9 Q S U N B T m V 0 L 0 F u b n V h b F J l c G 9 y d C 9 0 Y m w y O S 5 7 V H J h Y 2 h l b 3 N 0 b 2 1 5 I C g l K S w 3 f S Z x d W 9 0 O y w m c X V v d D t P Z G J j L k R h d G F T b 3 V y Y 2 V c X C 8 x L 2 R z b j 1 Q S U N B T m V 0 L 1 B J Q 0 F O Z X Q v Q W 5 u d W F s U m V w b 3 J 0 L 3 R i b D I 5 L n t F Y 2 1 v L D h 9 J n F 1 b 3 Q 7 L C Z x d W 9 0 O 0 9 k Y m M u R G F 0 Y V N v d X J j Z V x c L z E v Z H N u P V B J Q 0 F O Z X Q v U E l D Q U 5 l d C 9 B b m 5 1 Y W x S Z X B v c n Q v d G J s M j k u e 0 V j b W 8 g K C U p L D l 9 J n F 1 b 3 Q 7 L C Z x d W 9 0 O 0 9 k Y m M u R G F 0 Y V N v d X J j Z V x c L z E v Z H N u P V B J Q 0 F O Z X Q v U E l D Q U 5 l d C 9 B b m 5 1 Y W x S Z X B v c n Q v d G J s M j k u e 0 l W I F Z h c 2 9 h Y 3 R p d m U g R H J 1 Z 3 M s M T B 9 J n F 1 b 3 Q 7 L C Z x d W 9 0 O 0 9 k Y m M u R G F 0 Y V N v d X J j Z V x c L z E v Z H N u P V B J Q 0 F O Z X Q v U E l D Q U 5 l d C 9 B b m 5 1 Y W x S Z X B v c n Q v d G J s M j k u e 0 l W I F Z h c 2 9 h Y 3 R p d m U g R H J 1 Z 3 M g K C U p L D E x f S Z x d W 9 0 O y w m c X V v d D t P Z G J j L k R h d G F T b 3 V y Y 2 V c X C 8 x L 2 R z b j 1 Q S U N B T m V 0 L 1 B J Q 0 F O Z X Q v Q W 5 u d W F s U m V w b 3 J 0 L 3 R i b D I 5 L n t M V k F E L D E y f S Z x d W 9 0 O y w m c X V v d D t P Z G J j L k R h d G F T b 3 V y Y 2 V c X C 8 x L 2 R z b j 1 Q S U N B T m V 0 L 1 B J Q 0 F O Z X Q v Q W 5 u d W F s U m V w b 3 J 0 L 3 R i b D I 5 L n t M V k F E I C g l K S w x M 3 0 m c X V v d D s s J n F 1 b 3 Q 7 T 2 R i Y y 5 E Y X R h U 2 9 1 c m N l X F w v M S 9 k c 2 4 9 U E l D Q U 5 l d C 9 Q S U N B T m V 0 L 0 F u b n V h b F J l c G 9 y d C 9 0 Y m w y O S 5 7 S U N Q I E R l d m l j Z S w x N H 0 m c X V v d D s s J n F 1 b 3 Q 7 T 2 R i Y y 5 E Y X R h U 2 9 1 c m N l X F w v M S 9 k c 2 4 9 U E l D Q U 5 l d C 9 Q S U N B T m V 0 L 0 F u b n V h b F J l c G 9 y d C 9 0 Y m w y O S 5 7 S U N Q I E R l d m l j Z S A o J S k s M T V 9 J n F 1 b 3 Q 7 L C Z x d W 9 0 O 0 9 k Y m M u R G F 0 Y V N v d X J j Z V x c L z E v Z H N u P V B J Q 0 F O Z X Q v U E l D Q U 5 l d C 9 B b m 5 1 Y W x S Z X B v c n Q v d G J s M j k u e 1 J l b m F s I F N 1 c H B v c n Q s M T Z 9 J n F 1 b 3 Q 7 L C Z x d W 9 0 O 0 9 k Y m M u R G F 0 Y V N v d X J j Z V x c L z E v Z H N u P V B J Q 0 F O Z X Q v U E l D Q U 5 l d C 9 B b m 5 1 Y W x S Z X B v c n Q v d G J s M j k u e 1 J l b m F s I F N 1 c H B v c n Q g K C U p L D E 3 f S Z x d W 9 0 O y w m c X V v d D t P Z G J j L k R h d G F T b 3 V y Y 2 V c X C 8 x L 2 R z b j 1 Q S U N B T m V 0 L 1 B J Q 0 F O Z X Q v Q W 5 u d W F s U m V w b 3 J 0 L 3 R i b D I 5 L n t I a W d o I E Z s b 3 c g T m F z Y W w g Q 2 F u b n V s Y S B U a G V y Y X B 5 L D E 4 f S Z x d W 9 0 O y w m c X V v d D t P Z G J j L k R h d G F T b 3 V y Y 2 V c X C 8 x L 2 R z b j 1 Q S U N B T m V 0 L 1 B J Q 0 F O Z X Q v Q W 5 u d W F s U m V w b 3 J 0 L 3 R i b D I 5 L n t I a W d o I E Z s b 3 c g T m F z Y W w g Q 2 F u b n V s Y S B U a G V y Y X B 5 I C g l K S w x O X 0 m c X V v d D t d L C Z x d W 9 0 O 0 N v b H V t b k N v d W 5 0 J n F 1 b 3 Q 7 O j I w L C Z x d W 9 0 O 0 t l e U N v b H V t b k 5 h b W V z J n F 1 b 3 Q 7 O l t d L C Z x d W 9 0 O 0 N v b H V t b k l k Z W 5 0 a X R p Z X M m c X V v d D s 6 W y Z x d W 9 0 O 0 9 k Y m M u R G F 0 Y V N v d X J j Z V x c L z E v Z H N u P V B J Q 0 F O Z X Q v U E l D Q U 5 l d C 9 B b m 5 1 Y W x S Z X B v c n Q v d G J s M j k u e 1 l l Y X I s M H 0 m c X V v d D s s J n F 1 b 3 Q 7 T 2 R i Y y 5 E Y X R h U 2 9 1 c m N l X F w v M S 9 k c 2 4 9 U E l D Q U 5 l d C 9 Q S U N B T m V 0 L 0 F u b n V h b F J l c G 9 y d C 9 0 Y m w y O S 5 7 T 3 J n Y W 5 p c 2 F 0 a W 9 u L D F 9 J n F 1 b 3 Q 7 L C Z x d W 9 0 O 0 9 k Y m M u R G F 0 Y V N v d X J j Z V x c L z E v Z H N u P V B J Q 0 F O Z X Q v U E l D Q U 5 l d C 9 B b m 5 1 Y W x S Z X B v c n Q v d G J s M j k u e 0 l u d m F z a X Z l I F Z l b n R p b G F 0 a W 9 u L D J 9 J n F 1 b 3 Q 7 L C Z x d W 9 0 O 0 9 k Y m M u R G F 0 Y V N v d X J j Z V x c L z E v Z H N u P V B J Q 0 F O Z X Q v U E l D Q U 5 l d C 9 B b m 5 1 Y W x S Z X B v c n Q v d G J s M j k u e 0 l u d m F z a X Z l I F Z l b n R p b G F 0 a W 9 u I C g l K S w z f S Z x d W 9 0 O y w m c X V v d D t P Z G J j L k R h d G F T b 3 V y Y 2 V c X C 8 x L 2 R z b j 1 Q S U N B T m V 0 L 1 B J Q 0 F O Z X Q v Q W 5 u d W F s U m V w b 3 J 0 L 3 R i b D I 5 L n t O b 2 4 t S W 5 2 Y X N p d m U g V m V u d G l s Y X R p b 2 4 s N H 0 m c X V v d D s s J n F 1 b 3 Q 7 T 2 R i Y y 5 E Y X R h U 2 9 1 c m N l X F w v M S 9 k c 2 4 9 U E l D Q U 5 l d C 9 Q S U N B T m V 0 L 0 F u b n V h b F J l c G 9 y d C 9 0 Y m w y O S 5 7 T m 9 u L U l u d m F z a X Z l I F Z l b n R p b G F 0 a W 9 u I C g l K S w 1 f S Z x d W 9 0 O y w m c X V v d D t P Z G J j L k R h d G F T b 3 V y Y 2 V c X C 8 x L 2 R z b j 1 Q S U N B T m V 0 L 1 B J Q 0 F O Z X Q v Q W 5 u d W F s U m V w b 3 J 0 L 3 R i b D I 5 L n t U c m F j a G V v c 3 R v b X k s N n 0 m c X V v d D s s J n F 1 b 3 Q 7 T 2 R i Y y 5 E Y X R h U 2 9 1 c m N l X F w v M S 9 k c 2 4 9 U E l D Q U 5 l d C 9 Q S U N B T m V 0 L 0 F u b n V h b F J l c G 9 y d C 9 0 Y m w y O S 5 7 V H J h Y 2 h l b 3 N 0 b 2 1 5 I C g l K S w 3 f S Z x d W 9 0 O y w m c X V v d D t P Z G J j L k R h d G F T b 3 V y Y 2 V c X C 8 x L 2 R z b j 1 Q S U N B T m V 0 L 1 B J Q 0 F O Z X Q v Q W 5 u d W F s U m V w b 3 J 0 L 3 R i b D I 5 L n t F Y 2 1 v L D h 9 J n F 1 b 3 Q 7 L C Z x d W 9 0 O 0 9 k Y m M u R G F 0 Y V N v d X J j Z V x c L z E v Z H N u P V B J Q 0 F O Z X Q v U E l D Q U 5 l d C 9 B b m 5 1 Y W x S Z X B v c n Q v d G J s M j k u e 0 V j b W 8 g K C U p L D l 9 J n F 1 b 3 Q 7 L C Z x d W 9 0 O 0 9 k Y m M u R G F 0 Y V N v d X J j Z V x c L z E v Z H N u P V B J Q 0 F O Z X Q v U E l D Q U 5 l d C 9 B b m 5 1 Y W x S Z X B v c n Q v d G J s M j k u e 0 l W I F Z h c 2 9 h Y 3 R p d m U g R H J 1 Z 3 M s M T B 9 J n F 1 b 3 Q 7 L C Z x d W 9 0 O 0 9 k Y m M u R G F 0 Y V N v d X J j Z V x c L z E v Z H N u P V B J Q 0 F O Z X Q v U E l D Q U 5 l d C 9 B b m 5 1 Y W x S Z X B v c n Q v d G J s M j k u e 0 l W I F Z h c 2 9 h Y 3 R p d m U g R H J 1 Z 3 M g K C U p L D E x f S Z x d W 9 0 O y w m c X V v d D t P Z G J j L k R h d G F T b 3 V y Y 2 V c X C 8 x L 2 R z b j 1 Q S U N B T m V 0 L 1 B J Q 0 F O Z X Q v Q W 5 u d W F s U m V w b 3 J 0 L 3 R i b D I 5 L n t M V k F E L D E y f S Z x d W 9 0 O y w m c X V v d D t P Z G J j L k R h d G F T b 3 V y Y 2 V c X C 8 x L 2 R z b j 1 Q S U N B T m V 0 L 1 B J Q 0 F O Z X Q v Q W 5 u d W F s U m V w b 3 J 0 L 3 R i b D I 5 L n t M V k F E I C g l K S w x M 3 0 m c X V v d D s s J n F 1 b 3 Q 7 T 2 R i Y y 5 E Y X R h U 2 9 1 c m N l X F w v M S 9 k c 2 4 9 U E l D Q U 5 l d C 9 Q S U N B T m V 0 L 0 F u b n V h b F J l c G 9 y d C 9 0 Y m w y O S 5 7 S U N Q I E R l d m l j Z S w x N H 0 m c X V v d D s s J n F 1 b 3 Q 7 T 2 R i Y y 5 E Y X R h U 2 9 1 c m N l X F w v M S 9 k c 2 4 9 U E l D Q U 5 l d C 9 Q S U N B T m V 0 L 0 F u b n V h b F J l c G 9 y d C 9 0 Y m w y O S 5 7 S U N Q I E R l d m l j Z S A o J S k s M T V 9 J n F 1 b 3 Q 7 L C Z x d W 9 0 O 0 9 k Y m M u R G F 0 Y V N v d X J j Z V x c L z E v Z H N u P V B J Q 0 F O Z X Q v U E l D Q U 5 l d C 9 B b m 5 1 Y W x S Z X B v c n Q v d G J s M j k u e 1 J l b m F s I F N 1 c H B v c n Q s M T Z 9 J n F 1 b 3 Q 7 L C Z x d W 9 0 O 0 9 k Y m M u R G F 0 Y V N v d X J j Z V x c L z E v Z H N u P V B J Q 0 F O Z X Q v U E l D Q U 5 l d C 9 B b m 5 1 Y W x S Z X B v c n Q v d G J s M j k u e 1 J l b m F s I F N 1 c H B v c n Q g K C U p L D E 3 f S Z x d W 9 0 O y w m c X V v d D t P Z G J j L k R h d G F T b 3 V y Y 2 V c X C 8 x L 2 R z b j 1 Q S U N B T m V 0 L 1 B J Q 0 F O Z X Q v Q W 5 u d W F s U m V w b 3 J 0 L 3 R i b D I 5 L n t I a W d o I E Z s b 3 c g T m F z Y W w g Q 2 F u b n V s Y S B U a G V y Y X B 5 L D E 4 f S Z x d W 9 0 O y w m c X V v d D t P Z G J j L k R h d G F T b 3 V y Y 2 V c X C 8 x L 2 R z b j 1 Q S U N B T m V 0 L 1 B J Q 0 F O Z X Q v Q W 5 u d W F s U m V w b 3 J 0 L 3 R i b D I 5 L n t I a W d o I E Z s b 3 c g T m F z Y W w g Q 2 F u b n V s Y S B U a G V y Y X B 5 I C g l K S w x O X 0 m c X V v d D t d L C Z x d W 9 0 O 1 J l b G F 0 a W 9 u c 2 h p c E l u Z m 8 m c X V v d D s 6 W 1 1 9 I i A v P j x F b n R y e S B U e X B l P S J B Z G R l Z F R v R G F 0 Y U 1 v Z G V s I i B W Y W x 1 Z T 0 i b D A i I C 8 + P C 9 T d G F i b G V F b n R y a W V z P j w v S X R l b T 4 8 S X R l b T 4 8 S X R l b U x v Y 2 F 0 a W 9 u P j x J d G V t V H l w Z T 5 G b 3 J t d W x h P C 9 J d G V t V H l w Z T 4 8 S X R l b V B h d G g + U 2 V j d G l v b j E v d G J s M j k v U 2 9 1 c m N l P C 9 J d G V t U G F 0 a D 4 8 L 0 l 0 Z W 1 M b 2 N h d G l v b j 4 8 U 3 R h Y m x l R W 5 0 c m l l c y A v P j w v S X R l b T 4 8 S X R l b T 4 8 S X R l b U x v Y 2 F 0 a W 9 u P j x J d G V t V H l w Z T 5 G b 3 J t d W x h P C 9 J d G V t V H l w Z T 4 8 S X R l b V B h d G g + U 2 V j d G l v b j E v d G J s M j k v U E l D Q U 5 l d E F u b 2 5 f R G F 0 Y W J h c 2 U 8 L 0 l 0 Z W 1 Q Y X R o P j w v S X R l b U x v Y 2 F 0 a W 9 u P j x T d G F i b G V F b n R y a W V z I C 8 + P C 9 J d G V t P j x J d G V t P j x J d G V t T G 9 j Y X R p b 2 4 + P E l 0 Z W 1 U e X B l P k Z v c m 1 1 b G E 8 L 0 l 0 Z W 1 U e X B l P j x J d G V t U G F 0 a D 5 T Z W N 0 a W 9 u M S 9 0 Y m w y O S 9 k Y m 9 f U 2 N o Z W 1 h P C 9 J d G V t U G F 0 a D 4 8 L 0 l 0 Z W 1 M b 2 N h d G l v b j 4 8 U 3 R h Y m x l R W 5 0 c m l l c y A v P j w v S X R l b T 4 8 S X R l b T 4 8 S X R l b U x v Y 2 F 0 a W 9 u P j x J d G V t V H l w Z T 5 G b 3 J t d W x h P C 9 J d G V t V H l w Z T 4 8 S X R l b V B h d G g + U 2 V j d G l v b j E v d G J s M j k v d G J s M j l f V G F i b G U 8 L 0 l 0 Z W 1 Q Y X R o P j w v S X R l b U x v Y 2 F 0 a W 9 u P j x T d G F i b G V F b n R y a W V z I C 8 + P C 9 J d G V t P j x J d G V t P j x J d G V t T G 9 j Y X R p b 2 4 + P E l 0 Z W 1 U e X B l P k Z v c m 1 1 b G E 8 L 0 l 0 Z W 1 U e X B l P j x J d G V t U G F 0 a D 5 T Z W N 0 a W 9 u M S 9 0 Y m w y O S 9 T b 3 J 0 Z W Q l M j B S b 3 d z P C 9 J d G V t U G F 0 a D 4 8 L 0 l 0 Z W 1 M b 2 N h d G l v b j 4 8 U 3 R h Y m x l R W 5 0 c m l l c y A v P j w v S X R l b T 4 8 S X R l b T 4 8 S X R l b U x v Y 2 F 0 a W 9 u P j x J d G V t V H l w Z T 5 G b 3 J t d W x h P C 9 J d G V t V H l w Z T 4 8 S X R l b V B h d G g + U 2 V j d G l v b j E v d G J s M j k v U m V t b 3 Z l Z C U y M E N v b H V t b n M 8 L 0 l 0 Z W 1 Q Y X R o P j w v S X R l b U x v Y 2 F 0 a W 9 u P j x T d G F i b G V F b n R y a W V z I C 8 + P C 9 J d G V t P j x J d G V t P j x J d G V t T G 9 j Y X R p b 2 4 + P E l 0 Z W 1 U e X B l P k Z v c m 1 1 b G E 8 L 0 l 0 Z W 1 U e X B l P j x J d G V t U G F 0 a D 5 T Z W N 0 a W 9 u M S 9 0 Y m w z M 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z A 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F c n J v c k N v d W 5 0 I i B W Y W x 1 Z T 0 i b D A i I C 8 + P E V u d H J 5 I F R 5 c G U 9 I k Z p b G x M Y X N 0 V X B k Y X R l Z C I g V m F s d W U 9 I m Q y M D I w L T E w L T I 5 V D E 2 O j E w O j M y L j Q x N z E 4 O D B a I i A v P j x F b n R y e S B U e X B l P S J G a W x s Q 2 9 s d W 1 u V H l w Z X M i I F Z h b H V l P S J z Q m d Z Q 0 J n S U d B Z 1 l D Q m d J R y I g L z 4 8 R W 5 0 c n k g V H l w Z T 0 i R m l s b E N v b H V t b k 5 h b W V z I i B W Y W x 1 Z T 0 i c 1 s m c X V v d D t Z Z W F y J n F 1 b 3 Q 7 L C Z x d W 9 0 O 1 Z l b n R p b G F 0 a W 9 u I F N 0 Y X R 1 c y Z x d W 9 0 O y w m c X V v d D t c d T A w M 2 M x J n F 1 b 3 Q 7 L C Z x d W 9 0 O 1 x 1 M D A z Y z E g K C U p J n F 1 b 3 Q 7 L C Z x d W 9 0 O z E t N C Z x d W 9 0 O y w m c X V v d D s x L T Q g K C U p J n F 1 b 3 Q 7 L C Z x d W 9 0 O z U t M T A m c X V v d D s s J n F 1 b 3 Q 7 N S 0 x M C A o J S k m c X V v d D s s J n F 1 b 3 Q 7 M T E t M T U m c X V v d D s s J n F 1 b 3 Q 7 M T E t M T U g K C U p J n F 1 b 3 Q 7 L C Z x d W 9 0 O 1 R v d G F s J n F 1 b 3 Q 7 L C Z x d W 9 0 O 1 R v d G F s I C g l K S Z x d W 9 0 O 1 0 i I C 8 + P E V u d H J 5 I F R 5 c G U 9 I l F 1 Z X J 5 S U Q i I F Z h b H V l P S J z Y j d k M j Y 3 N T k t Z j F i Y y 0 0 M G U w L T g w O W Y t Z m I z Z m N m Y 2 Y 1 M T g z I i A v P j x F b n R y e S B U e X B l P S J G a W x s R X J y b 3 J D b 2 R l I i B W Y W x 1 Z T 0 i c 1 V u a 2 5 v d 2 4 i I C 8 + P E V u d H J 5 I F R 5 c G U 9 I k Z p b G x T d G F 0 d X M i I F Z h b H V l P S J z Q 2 9 t c G x l d G U i I C 8 + P E V u d H J 5 I F R 5 c G U 9 I k Z p b G x D b 3 V u d C I g V m F s d W U 9 I m w x N i I g L z 4 8 R W 5 0 c n k g V H l w Z T 0 i Q W R k Z W R U b 0 R h d G F N b 2 R l b C I g V m F s d W U 9 I m w w 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0 Y m w z M C 5 7 W W V h c i w w f S Z x d W 9 0 O y w m c X V v d D t P Z G J j L k R h d G F T b 3 V y Y 2 V c X C 8 x L 2 R z b j 1 Q S U N B T m V 0 L 1 B J Q 0 F O Z X Q v Q W 5 u d W F s U m V w b 3 J 0 L 3 R i b D M w L n t W Z W 5 0 a W x h d G l v b i B T d G F 0 d X M s M X 0 m c X V v d D s s J n F 1 b 3 Q 7 T 2 R i Y y 5 E Y X R h U 2 9 1 c m N l X F w v M S 9 k c 2 4 9 U E l D Q U 5 l d C 9 Q S U N B T m V 0 L 0 F u b n V h b F J l c G 9 y d C 9 0 Y m w z M C 5 7 X H U w M D N j M S w y f S Z x d W 9 0 O y w m c X V v d D t P Z G J j L k R h d G F T b 3 V y Y 2 V c X C 8 x L 2 R z b j 1 Q S U N B T m V 0 L 1 B J Q 0 F O Z X Q v Q W 5 u d W F s U m V w b 3 J 0 L 3 R i b D M w L n t c d T A w M 2 M x I C g l K S w z f S Z x d W 9 0 O y w m c X V v d D t P Z G J j L k R h d G F T b 3 V y Y 2 V c X C 8 x L 2 R z b j 1 Q S U N B T m V 0 L 1 B J Q 0 F O Z X Q v Q W 5 u d W F s U m V w b 3 J 0 L 3 R i b D M w L n s x L T Q s N H 0 m c X V v d D s s J n F 1 b 3 Q 7 T 2 R i Y y 5 E Y X R h U 2 9 1 c m N l X F w v M S 9 k c 2 4 9 U E l D Q U 5 l d C 9 Q S U N B T m V 0 L 0 F u b n V h b F J l c G 9 y d C 9 0 Y m w z M C 5 7 M S 0 0 I C g l K S w 1 f S Z x d W 9 0 O y w m c X V v d D t P Z G J j L k R h d G F T b 3 V y Y 2 V c X C 8 x L 2 R z b j 1 Q S U N B T m V 0 L 1 B J Q 0 F O Z X Q v Q W 5 u d W F s U m V w b 3 J 0 L 3 R i b D M w L n s 1 L T E w L D Z 9 J n F 1 b 3 Q 7 L C Z x d W 9 0 O 0 9 k Y m M u R G F 0 Y V N v d X J j Z V x c L z E v Z H N u P V B J Q 0 F O Z X Q v U E l D Q U 5 l d C 9 B b m 5 1 Y W x S Z X B v c n Q v d G J s M z A u e z U t M T A g K C U p L D d 9 J n F 1 b 3 Q 7 L C Z x d W 9 0 O 0 9 k Y m M u R G F 0 Y V N v d X J j Z V x c L z E v Z H N u P V B J Q 0 F O Z X Q v U E l D Q U 5 l d C 9 B b m 5 1 Y W x S Z X B v c n Q v d G J s M z A u e z E x L T E 1 L D h 9 J n F 1 b 3 Q 7 L C Z x d W 9 0 O 0 9 k Y m M u R G F 0 Y V N v d X J j Z V x c L z E v Z H N u P V B J Q 0 F O Z X Q v U E l D Q U 5 l d C 9 B b m 5 1 Y W x S Z X B v c n Q v d G J s M z A u e z E x L T E 1 I C g l K S w 5 f S Z x d W 9 0 O y w m c X V v d D t P Z G J j L k R h d G F T b 3 V y Y 2 V c X C 8 x L 2 R z b j 1 Q S U N B T m V 0 L 1 B J Q 0 F O Z X Q v Q W 5 u d W F s U m V w b 3 J 0 L 3 R i b D M w L n t U b 3 R h b C w x M H 0 m c X V v d D s s J n F 1 b 3 Q 7 T 2 R i Y y 5 E Y X R h U 2 9 1 c m N l X F w v M S 9 k c 2 4 9 U E l D Q U 5 l d C 9 Q S U N B T m V 0 L 0 F u b n V h b F J l c G 9 y d C 9 0 Y m w z M C 5 7 V G 9 0 Y W w g K C U p L D E x f S Z x d W 9 0 O 1 0 s J n F 1 b 3 Q 7 Q 2 9 s d W 1 u Q 2 9 1 b n Q m c X V v d D s 6 M T I s J n F 1 b 3 Q 7 S 2 V 5 Q 2 9 s d W 1 u T m F t Z X M m c X V v d D s 6 W 1 0 s J n F 1 b 3 Q 7 Q 2 9 s d W 1 u S W R l b n R p d G l l c y Z x d W 9 0 O z p b J n F 1 b 3 Q 7 T 2 R i Y y 5 E Y X R h U 2 9 1 c m N l X F w v M S 9 k c 2 4 9 U E l D Q U 5 l d C 9 Q S U N B T m V 0 L 0 F u b n V h b F J l c G 9 y d C 9 0 Y m w z M C 5 7 W W V h c i w w f S Z x d W 9 0 O y w m c X V v d D t P Z G J j L k R h d G F T b 3 V y Y 2 V c X C 8 x L 2 R z b j 1 Q S U N B T m V 0 L 1 B J Q 0 F O Z X Q v Q W 5 u d W F s U m V w b 3 J 0 L 3 R i b D M w L n t W Z W 5 0 a W x h d G l v b i B T d G F 0 d X M s M X 0 m c X V v d D s s J n F 1 b 3 Q 7 T 2 R i Y y 5 E Y X R h U 2 9 1 c m N l X F w v M S 9 k c 2 4 9 U E l D Q U 5 l d C 9 Q S U N B T m V 0 L 0 F u b n V h b F J l c G 9 y d C 9 0 Y m w z M C 5 7 X H U w M D N j M S w y f S Z x d W 9 0 O y w m c X V v d D t P Z G J j L k R h d G F T b 3 V y Y 2 V c X C 8 x L 2 R z b j 1 Q S U N B T m V 0 L 1 B J Q 0 F O Z X Q v Q W 5 u d W F s U m V w b 3 J 0 L 3 R i b D M w L n t c d T A w M 2 M x I C g l K S w z f S Z x d W 9 0 O y w m c X V v d D t P Z G J j L k R h d G F T b 3 V y Y 2 V c X C 8 x L 2 R z b j 1 Q S U N B T m V 0 L 1 B J Q 0 F O Z X Q v Q W 5 u d W F s U m V w b 3 J 0 L 3 R i b D M w L n s x L T Q s N H 0 m c X V v d D s s J n F 1 b 3 Q 7 T 2 R i Y y 5 E Y X R h U 2 9 1 c m N l X F w v M S 9 k c 2 4 9 U E l D Q U 5 l d C 9 Q S U N B T m V 0 L 0 F u b n V h b F J l c G 9 y d C 9 0 Y m w z M C 5 7 M S 0 0 I C g l K S w 1 f S Z x d W 9 0 O y w m c X V v d D t P Z G J j L k R h d G F T b 3 V y Y 2 V c X C 8 x L 2 R z b j 1 Q S U N B T m V 0 L 1 B J Q 0 F O Z X Q v Q W 5 u d W F s U m V w b 3 J 0 L 3 R i b D M w L n s 1 L T E w L D Z 9 J n F 1 b 3 Q 7 L C Z x d W 9 0 O 0 9 k Y m M u R G F 0 Y V N v d X J j Z V x c L z E v Z H N u P V B J Q 0 F O Z X Q v U E l D Q U 5 l d C 9 B b m 5 1 Y W x S Z X B v c n Q v d G J s M z A u e z U t M T A g K C U p L D d 9 J n F 1 b 3 Q 7 L C Z x d W 9 0 O 0 9 k Y m M u R G F 0 Y V N v d X J j Z V x c L z E v Z H N u P V B J Q 0 F O Z X Q v U E l D Q U 5 l d C 9 B b m 5 1 Y W x S Z X B v c n Q v d G J s M z A u e z E x L T E 1 L D h 9 J n F 1 b 3 Q 7 L C Z x d W 9 0 O 0 9 k Y m M u R G F 0 Y V N v d X J j Z V x c L z E v Z H N u P V B J Q 0 F O Z X Q v U E l D Q U 5 l d C 9 B b m 5 1 Y W x S Z X B v c n Q v d G J s M z A u e z E x L T E 1 I C g l K S w 5 f S Z x d W 9 0 O y w m c X V v d D t P Z G J j L k R h d G F T b 3 V y Y 2 V c X C 8 x L 2 R z b j 1 Q S U N B T m V 0 L 1 B J Q 0 F O Z X Q v Q W 5 u d W F s U m V w b 3 J 0 L 3 R i b D M w L n t U b 3 R h b C w x M H 0 m c X V v d D s s J n F 1 b 3 Q 7 T 2 R i Y y 5 E Y X R h U 2 9 1 c m N l X F w v M S 9 k c 2 4 9 U E l D Q U 5 l d C 9 Q S U N B T m V 0 L 0 F u b n V h b F J l c G 9 y d C 9 0 Y m w z M C 5 7 V G 9 0 Y W w g K C U p L D E x f S Z x d W 9 0 O 1 0 s J n F 1 b 3 Q 7 U m V s Y X R p b 2 5 z a G l w S W 5 m b y Z x d W 9 0 O z p b X X 0 i I C 8 + P C 9 T d G F i b G V F b n R y a W V z P j w v S X R l b T 4 8 S X R l b T 4 8 S X R l b U x v Y 2 F 0 a W 9 u P j x J d G V t V H l w Z T 5 G b 3 J t d W x h P C 9 J d G V t V H l w Z T 4 8 S X R l b V B h d G g + U 2 V j d G l v b j E v d G J s M z A v U 2 9 1 c m N l P C 9 J d G V t U G F 0 a D 4 8 L 0 l 0 Z W 1 M b 2 N h d G l v b j 4 8 U 3 R h Y m x l R W 5 0 c m l l c y A v P j w v S X R l b T 4 8 S X R l b T 4 8 S X R l b U x v Y 2 F 0 a W 9 u P j x J d G V t V H l w Z T 5 G b 3 J t d W x h P C 9 J d G V t V H l w Z T 4 8 S X R l b V B h d G g + U 2 V j d G l v b j E v d G J s M z A v U E l D Q U 5 l d E F u b 2 5 f R G F 0 Y W J h c 2 U 8 L 0 l 0 Z W 1 Q Y X R o P j w v S X R l b U x v Y 2 F 0 a W 9 u P j x T d G F i b G V F b n R y a W V z I C 8 + P C 9 J d G V t P j x J d G V t P j x J d G V t T G 9 j Y X R p b 2 4 + P E l 0 Z W 1 U e X B l P k Z v c m 1 1 b G E 8 L 0 l 0 Z W 1 U e X B l P j x J d G V t U G F 0 a D 5 T Z W N 0 a W 9 u M S 9 0 Y m w z M C 9 k Y m 9 f U 2 N o Z W 1 h P C 9 J d G V t U G F 0 a D 4 8 L 0 l 0 Z W 1 M b 2 N h d G l v b j 4 8 U 3 R h Y m x l R W 5 0 c m l l c y A v P j w v S X R l b T 4 8 S X R l b T 4 8 S X R l b U x v Y 2 F 0 a W 9 u P j x J d G V t V H l w Z T 5 G b 3 J t d W x h P C 9 J d G V t V H l w Z T 4 8 S X R l b V B h d G g + U 2 V j d G l v b j E v d G J s M z A v d G J s M z B f V G F i b G U 8 L 0 l 0 Z W 1 Q Y X R o P j w v S X R l b U x v Y 2 F 0 a W 9 u P j x T d G F i b G V F b n R y a W V z I C 8 + P C 9 J d G V t P j x J d G V t P j x J d G V t T G 9 j Y X R p b 2 4 + P E l 0 Z W 1 U e X B l P k Z v c m 1 1 b G E 8 L 0 l 0 Z W 1 U e X B l P j x J d G V t U G F 0 a D 5 T Z W N 0 a W 9 u M S 9 0 Y m w z M C 9 T b 3 J 0 Z W Q l M j B S b 3 d z P C 9 J d G V t U G F 0 a D 4 8 L 0 l 0 Z W 1 M b 2 N h d G l v b j 4 8 U 3 R h Y m x l R W 5 0 c m l l c y A v P j w v S X R l b T 4 8 S X R l b T 4 8 S X R l b U x v Y 2 F 0 a W 9 u P j x J d G V t V H l w Z T 5 G b 3 J t d W x h P C 9 J d G V t V H l w Z T 4 8 S X R l b V B h d G g + U 2 V j d G l v b j E v d G J s M z A v U m V t b 3 Z l Z C U y M E N v b H V t b n M 8 L 0 l 0 Z W 1 Q Y X R o P j w v S X R l b U x v Y 2 F 0 a W 9 u P j x T d G F i b G V F b n R y a W V z I C 8 + P C 9 J d G V t P j x J d G V t P j x J d G V t T G 9 j Y X R p b 2 4 + P E l 0 Z W 1 U e X B l P k Z v c m 1 1 b G E 8 L 0 l 0 Z W 1 U e X B l P j x J d G V t U G F 0 a D 5 T Z W N 0 a W 9 u M S 9 0 Y m w z M 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z E 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M Y X N 0 V X B k Y X R l Z C I g V m F s d W U 9 I m Q y M D I w L T E y L T A y V D E 0 O j E z O j M z L j g 3 N z Q 2 O D d a I i A v P j x F b n R y e S B U e X B l P S J G a W x s Q 2 9 s d W 1 u V H l w Z X M i I F Z h b H V l P S J z Q m d Z Q 0 J n S U d B Z 1 l D Q m d J R 0 F n W T 0 i I C 8 + P E V u d H J 5 I F R 5 c G U 9 I k Z p b G x D b 2 x 1 b W 5 O Y W 1 l c y I g V m F s d W U 9 I n N b J n F 1 b 3 Q 7 W W V h c i Z x d W 9 0 O y w m c X V v d D t P c m d h b m l z Y X R p b 2 4 m c X V v d D s s J n F 1 b 3 Q 7 S W 5 2 Y X N p d m U g b 2 5 s e S Z x d W 9 0 O y w m c X V v d D t J b n Z h c 2 l 2 Z S B v b m x 5 I C g l K S Z x d W 9 0 O y w m c X V v d D t O b 2 4 t a W 5 2 Y X N p d m U g b 2 5 s e S Z x d W 9 0 O y w m c X V v d D t O b 2 4 t a W 5 2 Y X N p d m U g b 2 5 s e S A o J S k m c X V v d D s s J n F 1 b 3 Q 7 Q m 9 0 a C Z x d W 9 0 O y w m c X V v d D t C b 3 R o I C g l K S Z x d W 9 0 O y w m c X V v d D t O Z W l 0 a G V y J n F 1 b 3 Q 7 L C Z x d W 9 0 O 0 5 l a X R o Z X I g K C U p J n F 1 b 3 Q 7 L C Z x d W 9 0 O 1 V u a 2 5 v d 2 4 m c X V v d D s s J n F 1 b 3 Q 7 V W 5 r b m 9 3 b i A o J S k m c X V v d D s s J n F 1 b 3 Q 7 V G 9 0 Y W w m c X V v d D s s J n F 1 b 3 Q 7 V G 9 0 Y W w g K C U p J n F 1 b 3 Q 7 X S I g L z 4 8 R W 5 0 c n k g V H l w Z T 0 i U X V l c n l J R C I g V m F s d W U 9 I n N h Z j M z O G Y 1 N i 0 5 N j Y 0 L T Q x Z j Y t O T E 0 M i 0 w M z k 3 M G E 2 Z D N l O G I i I C 8 + P E V u d H J 5 I F R 5 c G U 9 I k Z p b G x F c n J v c k N v d W 5 0 I i B W Y W x 1 Z T 0 i b D A i I C 8 + P E V u d H J 5 I F R 5 c G U 9 I k Z p b G x T d G F 0 d X M i I F Z h b H V l P S J z Q 2 9 t c G x l d G U i I C 8 + P E V u d H J 5 I F R 5 c G U 9 I k Z p b G x F c n J v c k N v Z G U i I F Z h b H V l P S J z V W 5 r b m 9 3 b i I g L z 4 8 R W 5 0 c n k g V H l w Z T 0 i R m l s b E N v d W 5 0 I i B W Y W x 1 Z T 0 i b D E w M C I g L z 4 8 R W 5 0 c n k g V H l w Z T 0 i U m V s Y X R p b 2 5 z a G l w S W 5 m b 0 N v b n R h a W 5 l c i I g V m F s d W U 9 I n N 7 J n F 1 b 3 Q 7 Y 2 9 s d W 1 u Q 2 9 1 b n Q m c X V v d D s 6 M T Q s J n F 1 b 3 Q 7 a 2 V 5 Q 2 9 s d W 1 u T m F t Z X M m c X V v d D s 6 W 1 0 s J n F 1 b 3 Q 7 c X V l c n l S Z W x h d G l v b n N o a X B z J n F 1 b 3 Q 7 O l t d L C Z x d W 9 0 O 2 N v b H V t b k l k Z W 5 0 a X R p Z X M m c X V v d D s 6 W y Z x d W 9 0 O 0 9 k Y m M u R G F 0 Y V N v d X J j Z V x c L z E v Z H N u P V B J Q 0 F O Z X Q v U E l D Q U 5 l d C 9 B b m 5 1 Y W x S Z X B v c n Q v d G J s M z E u e 1 l l Y X I s M H 0 m c X V v d D s s J n F 1 b 3 Q 7 T 2 R i Y y 5 E Y X R h U 2 9 1 c m N l X F w v M S 9 k c 2 4 9 U E l D Q U 5 l d C 9 Q S U N B T m V 0 L 0 F u b n V h b F J l c G 9 y d C 9 0 Y m w z M S 5 7 T 3 J n Y W 5 p c 2 F 0 a W 9 u L D F 9 J n F 1 b 3 Q 7 L C Z x d W 9 0 O 0 9 k Y m M u R G F 0 Y V N v d X J j Z V x c L z E v Z H N u P V B J Q 0 F O Z X Q v U E l D Q U 5 l d C 9 B b m 5 1 Y W x S Z X B v c n Q v d G J s M z E u e 0 l u d m F z a X Z l I G 9 u b H k s M n 0 m c X V v d D s s J n F 1 b 3 Q 7 T 2 R i Y y 5 E Y X R h U 2 9 1 c m N l X F w v M S 9 k c 2 4 9 U E l D Q U 5 l d C 9 Q S U N B T m V 0 L 0 F u b n V h b F J l c G 9 y d C 9 0 Y m w z M S 5 7 S W 5 2 Y X N p d m U g b 2 5 s e S A o J S k s M 3 0 m c X V v d D s s J n F 1 b 3 Q 7 T 2 R i Y y 5 E Y X R h U 2 9 1 c m N l X F w v M S 9 k c 2 4 9 U E l D Q U 5 l d C 9 Q S U N B T m V 0 L 0 F u b n V h b F J l c G 9 y d C 9 0 Y m w z M S 5 7 T m 9 u L W l u d m F z a X Z l I G 9 u b H k s N H 0 m c X V v d D s s J n F 1 b 3 Q 7 T 2 R i Y y 5 E Y X R h U 2 9 1 c m N l X F w v M S 9 k c 2 4 9 U E l D Q U 5 l d C 9 Q S U N B T m V 0 L 0 F u b n V h b F J l c G 9 y d C 9 0 Y m w z M S 5 7 T m 9 u L W l u d m F z a X Z l I G 9 u b H k g K C U p L D V 9 J n F 1 b 3 Q 7 L C Z x d W 9 0 O 0 9 k Y m M u R G F 0 Y V N v d X J j Z V x c L z E v Z H N u P V B J Q 0 F O Z X Q v U E l D Q U 5 l d C 9 B b m 5 1 Y W x S Z X B v c n Q v d G J s M z E u e 0 J v d G g s N n 0 m c X V v d D s s J n F 1 b 3 Q 7 T 2 R i Y y 5 E Y X R h U 2 9 1 c m N l X F w v M S 9 k c 2 4 9 U E l D Q U 5 l d C 9 Q S U N B T m V 0 L 0 F u b n V h b F J l c G 9 y d C 9 0 Y m w z M S 5 7 Q m 9 0 a C A o J S k s N 3 0 m c X V v d D s s J n F 1 b 3 Q 7 T 2 R i Y y 5 E Y X R h U 2 9 1 c m N l X F w v M S 9 k c 2 4 9 U E l D Q U 5 l d C 9 Q S U N B T m V 0 L 0 F u b n V h b F J l c G 9 y d C 9 0 Y m w z M S 5 7 T m V p d G h l c i w 4 f S Z x d W 9 0 O y w m c X V v d D t P Z G J j L k R h d G F T b 3 V y Y 2 V c X C 8 x L 2 R z b j 1 Q S U N B T m V 0 L 1 B J Q 0 F O Z X Q v Q W 5 u d W F s U m V w b 3 J 0 L 3 R i b D M x L n t O Z W l 0 a G V y I C g l K S w 5 f S Z x d W 9 0 O y w m c X V v d D t P Z G J j L k R h d G F T b 3 V y Y 2 V c X C 8 x L 2 R z b j 1 Q S U N B T m V 0 L 1 B J Q 0 F O Z X Q v Q W 5 u d W F s U m V w b 3 J 0 L 3 R i b D M x L n t V b m t u b 3 d u L D E w f S Z x d W 9 0 O y w m c X V v d D t P Z G J j L k R h d G F T b 3 V y Y 2 V c X C 8 x L 2 R z b j 1 Q S U N B T m V 0 L 1 B J Q 0 F O Z X Q v Q W 5 u d W F s U m V w b 3 J 0 L 3 R i b D M x L n t V b m t u b 3 d u I C g l K S w x M X 0 m c X V v d D s s J n F 1 b 3 Q 7 T 2 R i Y y 5 E Y X R h U 2 9 1 c m N l X F w v M S 9 k c 2 4 9 U E l D Q U 5 l d C 9 Q S U N B T m V 0 L 0 F u b n V h b F J l c G 9 y d C 9 0 Y m w z M S 5 7 V G 9 0 Y W w s M T J 9 J n F 1 b 3 Q 7 L C Z x d W 9 0 O 0 9 k Y m M u R G F 0 Y V N v d X J j Z V x c L z E v Z H N u P V B J Q 0 F O Z X Q v U E l D Q U 5 l d C 9 B b m 5 1 Y W x S Z X B v c n Q v d G J s M z E u e 1 R v d G F s I C g l K S w x M 3 0 m c X V v d D t d L C Z x d W 9 0 O 0 N v b H V t b k N v d W 5 0 J n F 1 b 3 Q 7 O j E 0 L C Z x d W 9 0 O 0 t l e U N v b H V t b k 5 h b W V z J n F 1 b 3 Q 7 O l t d L C Z x d W 9 0 O 0 N v b H V t b k l k Z W 5 0 a X R p Z X M m c X V v d D s 6 W y Z x d W 9 0 O 0 9 k Y m M u R G F 0 Y V N v d X J j Z V x c L z E v Z H N u P V B J Q 0 F O Z X Q v U E l D Q U 5 l d C 9 B b m 5 1 Y W x S Z X B v c n Q v d G J s M z E u e 1 l l Y X I s M H 0 m c X V v d D s s J n F 1 b 3 Q 7 T 2 R i Y y 5 E Y X R h U 2 9 1 c m N l X F w v M S 9 k c 2 4 9 U E l D Q U 5 l d C 9 Q S U N B T m V 0 L 0 F u b n V h b F J l c G 9 y d C 9 0 Y m w z M S 5 7 T 3 J n Y W 5 p c 2 F 0 a W 9 u L D F 9 J n F 1 b 3 Q 7 L C Z x d W 9 0 O 0 9 k Y m M u R G F 0 Y V N v d X J j Z V x c L z E v Z H N u P V B J Q 0 F O Z X Q v U E l D Q U 5 l d C 9 B b m 5 1 Y W x S Z X B v c n Q v d G J s M z E u e 0 l u d m F z a X Z l I G 9 u b H k s M n 0 m c X V v d D s s J n F 1 b 3 Q 7 T 2 R i Y y 5 E Y X R h U 2 9 1 c m N l X F w v M S 9 k c 2 4 9 U E l D Q U 5 l d C 9 Q S U N B T m V 0 L 0 F u b n V h b F J l c G 9 y d C 9 0 Y m w z M S 5 7 S W 5 2 Y X N p d m U g b 2 5 s e S A o J S k s M 3 0 m c X V v d D s s J n F 1 b 3 Q 7 T 2 R i Y y 5 E Y X R h U 2 9 1 c m N l X F w v M S 9 k c 2 4 9 U E l D Q U 5 l d C 9 Q S U N B T m V 0 L 0 F u b n V h b F J l c G 9 y d C 9 0 Y m w z M S 5 7 T m 9 u L W l u d m F z a X Z l I G 9 u b H k s N H 0 m c X V v d D s s J n F 1 b 3 Q 7 T 2 R i Y y 5 E Y X R h U 2 9 1 c m N l X F w v M S 9 k c 2 4 9 U E l D Q U 5 l d C 9 Q S U N B T m V 0 L 0 F u b n V h b F J l c G 9 y d C 9 0 Y m w z M S 5 7 T m 9 u L W l u d m F z a X Z l I G 9 u b H k g K C U p L D V 9 J n F 1 b 3 Q 7 L C Z x d W 9 0 O 0 9 k Y m M u R G F 0 Y V N v d X J j Z V x c L z E v Z H N u P V B J Q 0 F O Z X Q v U E l D Q U 5 l d C 9 B b m 5 1 Y W x S Z X B v c n Q v d G J s M z E u e 0 J v d G g s N n 0 m c X V v d D s s J n F 1 b 3 Q 7 T 2 R i Y y 5 E Y X R h U 2 9 1 c m N l X F w v M S 9 k c 2 4 9 U E l D Q U 5 l d C 9 Q S U N B T m V 0 L 0 F u b n V h b F J l c G 9 y d C 9 0 Y m w z M S 5 7 Q m 9 0 a C A o J S k s N 3 0 m c X V v d D s s J n F 1 b 3 Q 7 T 2 R i Y y 5 E Y X R h U 2 9 1 c m N l X F w v M S 9 k c 2 4 9 U E l D Q U 5 l d C 9 Q S U N B T m V 0 L 0 F u b n V h b F J l c G 9 y d C 9 0 Y m w z M S 5 7 T m V p d G h l c i w 4 f S Z x d W 9 0 O y w m c X V v d D t P Z G J j L k R h d G F T b 3 V y Y 2 V c X C 8 x L 2 R z b j 1 Q S U N B T m V 0 L 1 B J Q 0 F O Z X Q v Q W 5 u d W F s U m V w b 3 J 0 L 3 R i b D M x L n t O Z W l 0 a G V y I C g l K S w 5 f S Z x d W 9 0 O y w m c X V v d D t P Z G J j L k R h d G F T b 3 V y Y 2 V c X C 8 x L 2 R z b j 1 Q S U N B T m V 0 L 1 B J Q 0 F O Z X Q v Q W 5 u d W F s U m V w b 3 J 0 L 3 R i b D M x L n t V b m t u b 3 d u L D E w f S Z x d W 9 0 O y w m c X V v d D t P Z G J j L k R h d G F T b 3 V y Y 2 V c X C 8 x L 2 R z b j 1 Q S U N B T m V 0 L 1 B J Q 0 F O Z X Q v Q W 5 u d W F s U m V w b 3 J 0 L 3 R i b D M x L n t V b m t u b 3 d u I C g l K S w x M X 0 m c X V v d D s s J n F 1 b 3 Q 7 T 2 R i Y y 5 E Y X R h U 2 9 1 c m N l X F w v M S 9 k c 2 4 9 U E l D Q U 5 l d C 9 Q S U N B T m V 0 L 0 F u b n V h b F J l c G 9 y d C 9 0 Y m w z M S 5 7 V G 9 0 Y W w s M T J 9 J n F 1 b 3 Q 7 L C Z x d W 9 0 O 0 9 k Y m M u R G F 0 Y V N v d X J j Z V x c L z E v Z H N u P V B J Q 0 F O Z X Q v U E l D Q U 5 l d C 9 B b m 5 1 Y W x S Z X B v c n Q v d G J s M z E u e 1 R v d G F s I C g l K S w x M 3 0 m c X V v d D t d L C Z x d W 9 0 O 1 J l b G F 0 a W 9 u c 2 h p c E l u Z m 8 m c X V v d D s 6 W 1 1 9 I i A v P j x F b n R y e S B U e X B l P S J B Z G R l Z F R v R G F 0 Y U 1 v Z G V s I i B W Y W x 1 Z T 0 i b D A i I C 8 + P C 9 T d G F i b G V F b n R y a W V z P j w v S X R l b T 4 8 S X R l b T 4 8 S X R l b U x v Y 2 F 0 a W 9 u P j x J d G V t V H l w Z T 5 G b 3 J t d W x h P C 9 J d G V t V H l w Z T 4 8 S X R l b V B h d G g + U 2 V j d G l v b j E v d G J s M z E v U 2 9 1 c m N l P C 9 J d G V t U G F 0 a D 4 8 L 0 l 0 Z W 1 M b 2 N h d G l v b j 4 8 U 3 R h Y m x l R W 5 0 c m l l c y A v P j w v S X R l b T 4 8 S X R l b T 4 8 S X R l b U x v Y 2 F 0 a W 9 u P j x J d G V t V H l w Z T 5 G b 3 J t d W x h P C 9 J d G V t V H l w Z T 4 8 S X R l b V B h d G g + U 2 V j d G l v b j E v d G J s M z E v U E l D Q U 5 l d E F u b 2 5 f R G F 0 Y W J h c 2 U 8 L 0 l 0 Z W 1 Q Y X R o P j w v S X R l b U x v Y 2 F 0 a W 9 u P j x T d G F i b G V F b n R y a W V z I C 8 + P C 9 J d G V t P j x J d G V t P j x J d G V t T G 9 j Y X R p b 2 4 + P E l 0 Z W 1 U e X B l P k Z v c m 1 1 b G E 8 L 0 l 0 Z W 1 U e X B l P j x J d G V t U G F 0 a D 5 T Z W N 0 a W 9 u M S 9 0 Y m w z M S 9 k Y m 9 f U 2 N o Z W 1 h P C 9 J d G V t U G F 0 a D 4 8 L 0 l 0 Z W 1 M b 2 N h d G l v b j 4 8 U 3 R h Y m x l R W 5 0 c m l l c y A v P j w v S X R l b T 4 8 S X R l b T 4 8 S X R l b U x v Y 2 F 0 a W 9 u P j x J d G V t V H l w Z T 5 G b 3 J t d W x h P C 9 J d G V t V H l w Z T 4 8 S X R l b V B h d G g + U 2 V j d G l v b j E v d G J s M z E v d G J s M z F f V G F i b G U 8 L 0 l 0 Z W 1 Q Y X R o P j w v S X R l b U x v Y 2 F 0 a W 9 u P j x T d G F i b G V F b n R y a W V z I C 8 + P C 9 J d G V t P j x J d G V t P j x J d G V t T G 9 j Y X R p b 2 4 + P E l 0 Z W 1 U e X B l P k Z v c m 1 1 b G E 8 L 0 l 0 Z W 1 U e X B l P j x J d G V t U G F 0 a D 5 T Z W N 0 a W 9 u M S 9 0 Y m w z M S 9 T b 3 J 0 Z W Q l M j B S b 3 d z P C 9 J d G V t U G F 0 a D 4 8 L 0 l 0 Z W 1 M b 2 N h d G l v b j 4 8 U 3 R h Y m x l R W 5 0 c m l l c y A v P j w v S X R l b T 4 8 S X R l b T 4 8 S X R l b U x v Y 2 F 0 a W 9 u P j x J d G V t V H l w Z T 5 G b 3 J t d W x h P C 9 J d G V t V H l w Z T 4 8 S X R l b V B h d G g + U 2 V j d G l v b j E v d G J s M z E v U m V t b 3 Z l Z C U y M E N v b H V t b n M 8 L 0 l 0 Z W 1 Q Y X R o P j w v S X R l b U x v Y 2 F 0 a W 9 u P j x T d G F i b G V F b n R y a W V z I C 8 + P C 9 J d G V t P j x J d G V t P j x J d G V t T G 9 j Y X R p b 2 4 + P E l 0 Z W 1 U e X B l P k Z v c m 1 1 b G E 8 L 0 l 0 Z W 1 U e X B l P j x J d G V t U G F 0 a D 5 T Z W N 0 a W 9 u M S 9 0 Y m w z M j 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f d G J s M z I i I C 8 + P E V u d H J 5 I F R 5 c G U 9 I k Z p b G x l Z E N v b X B s Z X R l U m V z d W x 0 V G 9 X b 3 J r c 2 h l Z X Q i I F Z h b H V l P S J s M S I g L z 4 8 R W 5 0 c n k g V H l w Z T 0 i U m V j b 3 Z l c n l U Y X J n Z X R T a G V l d C I g V m F s d W U 9 I n N T a G V l d D Q i I C 8 + P E V u d H J 5 I F R 5 c G U 9 I l J l Y 2 9 2 Z X J 5 V G F y Z 2 V 0 Q 2 9 s d W 1 u I i B W Y W x 1 Z T 0 i b D E i I C 8 + P E V u d H J 5 I F R 5 c G U 9 I l J l Y 2 9 2 Z X J 5 V G F y Z 2 V 0 U m 9 3 I i B W Y W x 1 Z T 0 i b D E i I C 8 + P E V u d H J 5 I F R 5 c G U 9 I k Z p b G x F c n J v c k N v d W 5 0 I i B W Y W x 1 Z T 0 i b D A i I C 8 + P E V u d H J 5 I F R 5 c G U 9 I k Z p b G x M Y X N 0 V X B k Y X R l Z C I g V m F s d W U 9 I m Q y M D I w L T E w L T I 5 V D E 2 O j E w O j M z L j A x N z c 3 N D N a I i A v P j x F b n R y e S B U e X B l P S J G a W x s Q 2 9 s d W 1 u V H l w Z X M i I F Z h b H V l P S J z Q m d J R k F n V U N C U U l G Q W d Z P S I g L z 4 8 R W 5 0 c n k g V H l w Z T 0 i R m l s b E N v b H V t b k 5 h b W V z I i B W Y W x 1 Z T 0 i c 1 s m c X V v d D t B Z 2 U g K F l l Y X J z K S Z x d W 9 0 O y w m c X V v d D t N Y W x l J n F 1 b 3 Q 7 L C Z x d W 9 0 O 0 1 h b G U g K C U p J n F 1 b 3 Q 7 L C Z x d W 9 0 O 0 Z l b W F s Z S Z x d W 9 0 O y w m c X V v d D t G Z W 1 h b G U g K C U p J n F 1 b 3 Q 7 L C Z x d W 9 0 O 0 F t Y m l n d W 9 1 c y Z x d W 9 0 O y w m c X V v d D t B b W J p Z 3 V v d X M g K C U p J n F 1 b 3 Q 7 L C Z x d W 9 0 O 1 V u a 2 5 v d 2 4 m c X V v d D s s J n F 1 b 3 Q 7 V W 5 r b m 9 3 b i g l K S Z x d W 9 0 O y w m c X V v d D t U b 3 R h b C Z x d W 9 0 O y w m c X V v d D t U b 3 R h b C A o J S k m c X V v d D t d I i A v P j x F b n R y e S B U e X B l P S J R d W V y e U l E I i B W Y W x 1 Z T 0 i c 2 R i M j V k M T Z l L W Q 1 M G Q t N G U 0 Z i 0 4 M m E 5 L T I 4 Z m I 1 N j B h M m Q 2 Y y I g L z 4 8 R W 5 0 c n k g V H l w Z T 0 i R m l s b E V y c m 9 y Q 2 9 k Z S I g V m F s d W U 9 I n N V b m t u b 3 d u I i A v P j x F b n R y e S B U e X B l P S J G a W x s U 3 R h d H V z I i B W Y W x 1 Z T 0 i c 0 N v b X B s Z X R l I i A v P j x F b n R y e S B U e X B l P S J G a W x s Q 2 9 1 b n Q i I F Z h b H V l P S J s M T c i I C 8 + P E V u d H J 5 I F R 5 c G U 9 I k F k Z G V k V G 9 E Y X R h T W 9 k Z W w i I F Z h b H V l P S J s M C 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d G J s M z I u e 0 F n Z S A o W W V h c n M p L D B 9 J n F 1 b 3 Q 7 L C Z x d W 9 0 O 0 9 k Y m M u R G F 0 Y V N v d X J j Z V x c L z E v Z H N u P V B J Q 0 F O Z X Q v U E l D Q U 5 l d C 9 B b m 5 1 Y W x S Z X B v c n Q v d G J s M z I u e 0 1 h b G U s M X 0 m c X V v d D s s J n F 1 b 3 Q 7 T 2 R i Y y 5 E Y X R h U 2 9 1 c m N l X F w v M S 9 k c 2 4 9 U E l D Q U 5 l d C 9 Q S U N B T m V 0 L 0 F u b n V h b F J l c G 9 y d C 9 0 Y m w z M i 5 7 T W F s Z S A o J S k s M n 0 m c X V v d D s s J n F 1 b 3 Q 7 T 2 R i Y y 5 E Y X R h U 2 9 1 c m N l X F w v M S 9 k c 2 4 9 U E l D Q U 5 l d C 9 Q S U N B T m V 0 L 0 F u b n V h b F J l c G 9 y d C 9 0 Y m w z M i 5 7 R m V t Y W x l L D N 9 J n F 1 b 3 Q 7 L C Z x d W 9 0 O 0 9 k Y m M u R G F 0 Y V N v d X J j Z V x c L z E v Z H N u P V B J Q 0 F O Z X Q v U E l D Q U 5 l d C 9 B b m 5 1 Y W x S Z X B v c n Q v d G J s M z I u e 0 Z l b W F s Z S A o J S k s N H 0 m c X V v d D s s J n F 1 b 3 Q 7 T 2 R i Y y 5 E Y X R h U 2 9 1 c m N l X F w v M S 9 k c 2 4 9 U E l D Q U 5 l d C 9 Q S U N B T m V 0 L 0 F u b n V h b F J l c G 9 y d C 9 0 Y m w z M i 5 7 Q W 1 i a W d 1 b 3 V z L D V 9 J n F 1 b 3 Q 7 L C Z x d W 9 0 O 0 9 k Y m M u R G F 0 Y V N v d X J j Z V x c L z E v Z H N u P V B J Q 0 F O Z X Q v U E l D Q U 5 l d C 9 B b m 5 1 Y W x S Z X B v c n Q v d G J s M z I u e 0 F t Y m l n d W 9 1 c y A o J S k s N n 0 m c X V v d D s s J n F 1 b 3 Q 7 T 2 R i Y y 5 E Y X R h U 2 9 1 c m N l X F w v M S 9 k c 2 4 9 U E l D Q U 5 l d C 9 Q S U N B T m V 0 L 0 F u b n V h b F J l c G 9 y d C 9 0 Y m w z M i 5 7 V W 5 r b m 9 3 b i w 3 f S Z x d W 9 0 O y w m c X V v d D t P Z G J j L k R h d G F T b 3 V y Y 2 V c X C 8 x L 2 R z b j 1 Q S U N B T m V 0 L 1 B J Q 0 F O Z X Q v Q W 5 u d W F s U m V w b 3 J 0 L 3 R i b D M y L n t V b m t u b 3 d u K C U p L D h 9 J n F 1 b 3 Q 7 L C Z x d W 9 0 O 0 9 k Y m M u R G F 0 Y V N v d X J j Z V x c L z E v Z H N u P V B J Q 0 F O Z X Q v U E l D Q U 5 l d C 9 B b m 5 1 Y W x S Z X B v c n Q v d G J s M z I u e 1 R v d G F s L D l 9 J n F 1 b 3 Q 7 L C Z x d W 9 0 O 0 9 k Y m M u R G F 0 Y V N v d X J j Z V x c L z E v Z H N u P V B J Q 0 F O Z X Q v U E l D Q U 5 l d C 9 B b m 5 1 Y W x S Z X B v c n Q v d G J s M z I u e 1 R v d G F s I C g l K S w x M H 0 m c X V v d D t d L C Z x d W 9 0 O 0 N v b H V t b k N v d W 5 0 J n F 1 b 3 Q 7 O j E x L C Z x d W 9 0 O 0 t l e U N v b H V t b k 5 h b W V z J n F 1 b 3 Q 7 O l t d L C Z x d W 9 0 O 0 N v b H V t b k l k Z W 5 0 a X R p Z X M m c X V v d D s 6 W y Z x d W 9 0 O 0 9 k Y m M u R G F 0 Y V N v d X J j Z V x c L z E v Z H N u P V B J Q 0 F O Z X Q v U E l D Q U 5 l d C 9 B b m 5 1 Y W x S Z X B v c n Q v d G J s M z I u e 0 F n Z S A o W W V h c n M p L D B 9 J n F 1 b 3 Q 7 L C Z x d W 9 0 O 0 9 k Y m M u R G F 0 Y V N v d X J j Z V x c L z E v Z H N u P V B J Q 0 F O Z X Q v U E l D Q U 5 l d C 9 B b m 5 1 Y W x S Z X B v c n Q v d G J s M z I u e 0 1 h b G U s M X 0 m c X V v d D s s J n F 1 b 3 Q 7 T 2 R i Y y 5 E Y X R h U 2 9 1 c m N l X F w v M S 9 k c 2 4 9 U E l D Q U 5 l d C 9 Q S U N B T m V 0 L 0 F u b n V h b F J l c G 9 y d C 9 0 Y m w z M i 5 7 T W F s Z S A o J S k s M n 0 m c X V v d D s s J n F 1 b 3 Q 7 T 2 R i Y y 5 E Y X R h U 2 9 1 c m N l X F w v M S 9 k c 2 4 9 U E l D Q U 5 l d C 9 Q S U N B T m V 0 L 0 F u b n V h b F J l c G 9 y d C 9 0 Y m w z M i 5 7 R m V t Y W x l L D N 9 J n F 1 b 3 Q 7 L C Z x d W 9 0 O 0 9 k Y m M u R G F 0 Y V N v d X J j Z V x c L z E v Z H N u P V B J Q 0 F O Z X Q v U E l D Q U 5 l d C 9 B b m 5 1 Y W x S Z X B v c n Q v d G J s M z I u e 0 Z l b W F s Z S A o J S k s N H 0 m c X V v d D s s J n F 1 b 3 Q 7 T 2 R i Y y 5 E Y X R h U 2 9 1 c m N l X F w v M S 9 k c 2 4 9 U E l D Q U 5 l d C 9 Q S U N B T m V 0 L 0 F u b n V h b F J l c G 9 y d C 9 0 Y m w z M i 5 7 Q W 1 i a W d 1 b 3 V z L D V 9 J n F 1 b 3 Q 7 L C Z x d W 9 0 O 0 9 k Y m M u R G F 0 Y V N v d X J j Z V x c L z E v Z H N u P V B J Q 0 F O Z X Q v U E l D Q U 5 l d C 9 B b m 5 1 Y W x S Z X B v c n Q v d G J s M z I u e 0 F t Y m l n d W 9 1 c y A o J S k s N n 0 m c X V v d D s s J n F 1 b 3 Q 7 T 2 R i Y y 5 E Y X R h U 2 9 1 c m N l X F w v M S 9 k c 2 4 9 U E l D Q U 5 l d C 9 Q S U N B T m V 0 L 0 F u b n V h b F J l c G 9 y d C 9 0 Y m w z M i 5 7 V W 5 r b m 9 3 b i w 3 f S Z x d W 9 0 O y w m c X V v d D t P Z G J j L k R h d G F T b 3 V y Y 2 V c X C 8 x L 2 R z b j 1 Q S U N B T m V 0 L 1 B J Q 0 F O Z X Q v Q W 5 u d W F s U m V w b 3 J 0 L 3 R i b D M y L n t V b m t u b 3 d u K C U p L D h 9 J n F 1 b 3 Q 7 L C Z x d W 9 0 O 0 9 k Y m M u R G F 0 Y V N v d X J j Z V x c L z E v Z H N u P V B J Q 0 F O Z X Q v U E l D Q U 5 l d C 9 B b m 5 1 Y W x S Z X B v c n Q v d G J s M z I u e 1 R v d G F s L D l 9 J n F 1 b 3 Q 7 L C Z x d W 9 0 O 0 9 k Y m M u R G F 0 Y V N v d X J j Z V x c L z E v Z H N u P V B J Q 0 F O Z X Q v U E l D Q U 5 l d C 9 B b m 5 1 Y W x S Z X B v c n Q v d G J s M z I u e 1 R v d G F s I C g l K S w x M H 0 m c X V v d D t d L C Z x d W 9 0 O 1 J l b G F 0 a W 9 u c 2 h p c E l u Z m 8 m c X V v d D s 6 W 1 1 9 I i A v P j w v U 3 R h Y m x l R W 5 0 c m l l c z 4 8 L 0 l 0 Z W 0 + P E l 0 Z W 0 + P E l 0 Z W 1 M b 2 N h d G l v b j 4 8 S X R l b V R 5 c G U + R m 9 y b X V s Y T w v S X R l b V R 5 c G U + P E l 0 Z W 1 Q Y X R o P l N l Y 3 R p b 2 4 x L 3 R i b D M y L 1 N v d X J j Z T w v S X R l b V B h d G g + P C 9 J d G V t T G 9 j Y X R p b 2 4 + P F N 0 Y W J s Z U V u d H J p Z X M g L z 4 8 L 0 l 0 Z W 0 + P E l 0 Z W 0 + P E l 0 Z W 1 M b 2 N h d G l v b j 4 8 S X R l b V R 5 c G U + R m 9 y b X V s Y T w v S X R l b V R 5 c G U + P E l 0 Z W 1 Q Y X R o P l N l Y 3 R p b 2 4 x L 3 R i b D M y L 1 B J Q 0 F O Z X R B b m 9 u X 0 R h d G F i Y X N l P C 9 J d G V t U G F 0 a D 4 8 L 0 l 0 Z W 1 M b 2 N h d G l v b j 4 8 U 3 R h Y m x l R W 5 0 c m l l c y A v P j w v S X R l b T 4 8 S X R l b T 4 8 S X R l b U x v Y 2 F 0 a W 9 u P j x J d G V t V H l w Z T 5 G b 3 J t d W x h P C 9 J d G V t V H l w Z T 4 8 S X R l b V B h d G g + U 2 V j d G l v b j E v d G J s M z I v Z G J v X 1 N j a G V t Y T w v S X R l b V B h d G g + P C 9 J d G V t T G 9 j Y X R p b 2 4 + P F N 0 Y W J s Z U V u d H J p Z X M g L z 4 8 L 0 l 0 Z W 0 + P E l 0 Z W 0 + P E l 0 Z W 1 M b 2 N h d G l v b j 4 8 S X R l b V R 5 c G U + R m 9 y b X V s Y T w v S X R l b V R 5 c G U + P E l 0 Z W 1 Q Y X R o P l N l Y 3 R p b 2 4 x L 3 R i b D M y L 3 R i b D M y X 1 R h Y m x l P C 9 J d G V t U G F 0 a D 4 8 L 0 l 0 Z W 1 M b 2 N h d G l v b j 4 8 U 3 R h Y m x l R W 5 0 c m l l c y A v P j w v S X R l b T 4 8 S X R l b T 4 8 S X R l b U x v Y 2 F 0 a W 9 u P j x J d G V t V H l w Z T 5 G b 3 J t d W x h P C 9 J d G V t V H l w Z T 4 8 S X R l b V B h d G g + U 2 V j d G l v b j E v d G J s M z I v U 2 9 y d G V k J T I w U m 9 3 c z w v S X R l b V B h d G g + P C 9 J d G V t T G 9 j Y X R p b 2 4 + P F N 0 Y W J s Z U V u d H J p Z X M g L z 4 8 L 0 l 0 Z W 0 + P E l 0 Z W 0 + P E l 0 Z W 1 M b 2 N h d G l v b j 4 8 S X R l b V R 5 c G U + R m 9 y b X V s Y T w v S X R l b V R 5 c G U + P E l 0 Z W 1 Q Y X R o P l N l Y 3 R p b 2 4 x L 3 R i b D M y L 1 J l b W 9 2 Z W Q l M j B D b 2 x 1 b W 5 z P C 9 J d G V t U G F 0 a D 4 8 L 0 l 0 Z W 1 M b 2 N h d G l v b j 4 8 U 3 R h Y m x l R W 5 0 c m l l c y A v P j w v S X R l b T 4 8 S X R l b T 4 8 S X R l b U x v Y 2 F 0 a W 9 u P j x J d G V t V H l w Z T 5 G b 3 J t d W x h P C 9 J d G V t V H l w Z T 4 8 S X R l b V B h d G g + U 2 V j d G l v b j E v d G J s M z M 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X 3 R i b D M z I i A v P j x F b n R y e S B U e X B l P S J G a W x s Z W R D b 2 1 w b G V 0 Z V J l c 3 V s d F R v V 2 9 y a 3 N o Z W V 0 I i B W Y W x 1 Z T 0 i b D E i I C 8 + P E V u d H J 5 I F R 5 c G U 9 I l J l Y 2 9 2 Z X J 5 V G F y Z 2 V 0 U 2 h l Z X Q i I F Z h b H V l P S J z U 2 h l Z X Q 1 I i A v P j x F b n R y e S B U e X B l P S J S Z W N v d m V y e V R h c m d l d E N v b H V t b i I g V m F s d W U 9 I m w x I i A v P j x F b n R y e S B U e X B l P S J S Z W N v d m V y e V R h c m d l d F J v d y I g V m F s d W U 9 I m w x I i A v P j x F b n R y e S B U e X B l P S J G a W x s T G F z d F V w Z G F 0 Z W Q i I F Z h b H V l P S J k M j A y M C 0 x M i 0 w M l Q x N D o x M T o y N C 4 5 O D A 5 O T g 3 W i I g L z 4 8 R W 5 0 c n k g V H l w Z T 0 i R m l s b E N v b H V t b l R 5 c G V z I i B W Y W x 1 Z T 0 i c 0 J n W U N C Z 0 l H Q W d Z Q 0 J n S U c i I C 8 + P E V u d H J 5 I F R 5 c G U 9 I k Z p b G x D b 2 x 1 b W 5 O Y W 1 l c y I g V m F s d W U 9 I n N b J n F 1 b 3 Q 7 W W V h c i Z x d W 9 0 O y w m c X V v d D t P c m d h b m l z Y X R p b 2 4 m c X V v d D s s J n F 1 b 3 Q 7 X H U w M D N j M S Z x d W 9 0 O y w m c X V v d D t c d T A w M 2 M x I C g l K S Z x d W 9 0 O y w m c X V v d D s x L T Q m c X V v d D s s J n F 1 b 3 Q 7 M S 0 0 I C g l K S Z x d W 9 0 O y w m c X V v d D s 1 L T E w J n F 1 b 3 Q 7 L C Z x d W 9 0 O z U t M T A g K C U p J n F 1 b 3 Q 7 L C Z x d W 9 0 O z E x L T E 1 J n F 1 b 3 Q 7 L C Z x d W 9 0 O z E x L T E 1 I C g l K S Z x d W 9 0 O y w m c X V v d D t U b 3 R h b C Z x d W 9 0 O y w m c X V v d D t U b 3 R h b C A o J S k m c X V v d D t d I i A v P j x F b n R y e S B U e X B l P S J R d W V y e U l E I i B W Y W x 1 Z T 0 i c z c w Y z d k N m R j L T k 2 N m Q t N D l i N C 1 h M 2 Z m L T d k Z D N k N T A 2 Y 2 F m N y I g L z 4 8 R W 5 0 c n k g V H l w Z T 0 i R m l s b E V y c m 9 y Q 2 9 1 b n Q i I F Z h b H V l P S J s M C I g L z 4 8 R W 5 0 c n k g V H l w Z T 0 i R m l s b F N 0 Y X R 1 c y I g V m F s d W U 9 I n N D b 2 1 w b G V 0 Z S I g L z 4 8 R W 5 0 c n k g V H l w Z T 0 i R m l s b E V y c m 9 y Q 2 9 k Z S I g V m F s d W U 9 I n N V b m t u b 3 d u I i A v P j x F b n R y e S B U e X B l P S J G a W x s Q 2 9 1 b n Q i I F Z h b H V l P S J s M T A w I i A v P j x F b n R y e S B U e X B l P S J S Z W x h d G l v b n N o a X B J b m Z v Q 2 9 u d G F p b m V y I i B W Y W x 1 Z T 0 i c 3 s m c X V v d D t j b 2 x 1 b W 5 D b 3 V u d C Z x d W 9 0 O z o x M i w m c X V v d D t r Z X l D b 2 x 1 b W 5 O Y W 1 l c y Z x d W 9 0 O z p b X S w m c X V v d D t x d W V y e V J l b G F 0 a W 9 u c 2 h p c H M m c X V v d D s 6 W 1 0 s J n F 1 b 3 Q 7 Y 2 9 s d W 1 u S W R l b n R p d G l l c y Z x d W 9 0 O z p b J n F 1 b 3 Q 7 T 2 R i Y y 5 E Y X R h U 2 9 1 c m N l X F w v M S 9 k c 2 4 9 U E l D Q U 5 l d C 9 Q S U N B T m V 0 L 0 F u b n V h b F J l c G 9 y d C 9 0 Y m w z M y 5 7 W W V h c i w w f S Z x d W 9 0 O y w m c X V v d D t P Z G J j L k R h d G F T b 3 V y Y 2 V c X C 8 x L 2 R z b j 1 Q S U N B T m V 0 L 1 B J Q 0 F O Z X Q v Q W 5 u d W F s U m V w b 3 J 0 L 3 R i b D M z L n t P c m d h b m l z Y X R p b 2 4 s M X 0 m c X V v d D s s J n F 1 b 3 Q 7 T 2 R i Y y 5 E Y X R h U 2 9 1 c m N l X F w v M S 9 k c 2 4 9 U E l D Q U 5 l d C 9 Q S U N B T m V 0 L 0 F u b n V h b F J l c G 9 y d C 9 0 Y m w z M y 5 7 X H U w M D N j M S w y f S Z x d W 9 0 O y w m c X V v d D t P Z G J j L k R h d G F T b 3 V y Y 2 V c X C 8 x L 2 R z b j 1 Q S U N B T m V 0 L 1 B J Q 0 F O Z X Q v Q W 5 u d W F s U m V w b 3 J 0 L 3 R i b D M z L n t c d T A w M 2 M x I C g l K S w z f S Z x d W 9 0 O y w m c X V v d D t P Z G J j L k R h d G F T b 3 V y Y 2 V c X C 8 x L 2 R z b j 1 Q S U N B T m V 0 L 1 B J Q 0 F O Z X Q v Q W 5 u d W F s U m V w b 3 J 0 L 3 R i b D M z L n s x L T Q s N H 0 m c X V v d D s s J n F 1 b 3 Q 7 T 2 R i Y y 5 E Y X R h U 2 9 1 c m N l X F w v M S 9 k c 2 4 9 U E l D Q U 5 l d C 9 Q S U N B T m V 0 L 0 F u b n V h b F J l c G 9 y d C 9 0 Y m w z M y 5 7 M S 0 0 I C g l K S w 1 f S Z x d W 9 0 O y w m c X V v d D t P Z G J j L k R h d G F T b 3 V y Y 2 V c X C 8 x L 2 R z b j 1 Q S U N B T m V 0 L 1 B J Q 0 F O Z X Q v Q W 5 u d W F s U m V w b 3 J 0 L 3 R i b D M z L n s 1 L T E w L D Z 9 J n F 1 b 3 Q 7 L C Z x d W 9 0 O 0 9 k Y m M u R G F 0 Y V N v d X J j Z V x c L z E v Z H N u P V B J Q 0 F O Z X Q v U E l D Q U 5 l d C 9 B b m 5 1 Y W x S Z X B v c n Q v d G J s M z M u e z U t M T A g K C U p L D d 9 J n F 1 b 3 Q 7 L C Z x d W 9 0 O 0 9 k Y m M u R G F 0 Y V N v d X J j Z V x c L z E v Z H N u P V B J Q 0 F O Z X Q v U E l D Q U 5 l d C 9 B b m 5 1 Y W x S Z X B v c n Q v d G J s M z M u e z E x L T E 1 L D h 9 J n F 1 b 3 Q 7 L C Z x d W 9 0 O 0 9 k Y m M u R G F 0 Y V N v d X J j Z V x c L z E v Z H N u P V B J Q 0 F O Z X Q v U E l D Q U 5 l d C 9 B b m 5 1 Y W x S Z X B v c n Q v d G J s M z M u e z E x L T E 1 I C g l K S w 5 f S Z x d W 9 0 O y w m c X V v d D t P Z G J j L k R h d G F T b 3 V y Y 2 V c X C 8 x L 2 R z b j 1 Q S U N B T m V 0 L 1 B J Q 0 F O Z X Q v Q W 5 u d W F s U m V w b 3 J 0 L 3 R i b D M z L n t U b 3 R h b C w x M H 0 m c X V v d D s s J n F 1 b 3 Q 7 T 2 R i Y y 5 E Y X R h U 2 9 1 c m N l X F w v M S 9 k c 2 4 9 U E l D Q U 5 l d C 9 Q S U N B T m V 0 L 0 F u b n V h b F J l c G 9 y d C 9 0 Y m w z M y 5 7 V G 9 0 Y W w g K C U p L D E x f S Z x d W 9 0 O 1 0 s J n F 1 b 3 Q 7 Q 2 9 s d W 1 u Q 2 9 1 b n Q m c X V v d D s 6 M T I s J n F 1 b 3 Q 7 S 2 V 5 Q 2 9 s d W 1 u T m F t Z X M m c X V v d D s 6 W 1 0 s J n F 1 b 3 Q 7 Q 2 9 s d W 1 u S W R l b n R p d G l l c y Z x d W 9 0 O z p b J n F 1 b 3 Q 7 T 2 R i Y y 5 E Y X R h U 2 9 1 c m N l X F w v M S 9 k c 2 4 9 U E l D Q U 5 l d C 9 Q S U N B T m V 0 L 0 F u b n V h b F J l c G 9 y d C 9 0 Y m w z M y 5 7 W W V h c i w w f S Z x d W 9 0 O y w m c X V v d D t P Z G J j L k R h d G F T b 3 V y Y 2 V c X C 8 x L 2 R z b j 1 Q S U N B T m V 0 L 1 B J Q 0 F O Z X Q v Q W 5 u d W F s U m V w b 3 J 0 L 3 R i b D M z L n t P c m d h b m l z Y X R p b 2 4 s M X 0 m c X V v d D s s J n F 1 b 3 Q 7 T 2 R i Y y 5 E Y X R h U 2 9 1 c m N l X F w v M S 9 k c 2 4 9 U E l D Q U 5 l d C 9 Q S U N B T m V 0 L 0 F u b n V h b F J l c G 9 y d C 9 0 Y m w z M y 5 7 X H U w M D N j M S w y f S Z x d W 9 0 O y w m c X V v d D t P Z G J j L k R h d G F T b 3 V y Y 2 V c X C 8 x L 2 R z b j 1 Q S U N B T m V 0 L 1 B J Q 0 F O Z X Q v Q W 5 u d W F s U m V w b 3 J 0 L 3 R i b D M z L n t c d T A w M 2 M x I C g l K S w z f S Z x d W 9 0 O y w m c X V v d D t P Z G J j L k R h d G F T b 3 V y Y 2 V c X C 8 x L 2 R z b j 1 Q S U N B T m V 0 L 1 B J Q 0 F O Z X Q v Q W 5 u d W F s U m V w b 3 J 0 L 3 R i b D M z L n s x L T Q s N H 0 m c X V v d D s s J n F 1 b 3 Q 7 T 2 R i Y y 5 E Y X R h U 2 9 1 c m N l X F w v M S 9 k c 2 4 9 U E l D Q U 5 l d C 9 Q S U N B T m V 0 L 0 F u b n V h b F J l c G 9 y d C 9 0 Y m w z M y 5 7 M S 0 0 I C g l K S w 1 f S Z x d W 9 0 O y w m c X V v d D t P Z G J j L k R h d G F T b 3 V y Y 2 V c X C 8 x L 2 R z b j 1 Q S U N B T m V 0 L 1 B J Q 0 F O Z X Q v Q W 5 u d W F s U m V w b 3 J 0 L 3 R i b D M z L n s 1 L T E w L D Z 9 J n F 1 b 3 Q 7 L C Z x d W 9 0 O 0 9 k Y m M u R G F 0 Y V N v d X J j Z V x c L z E v Z H N u P V B J Q 0 F O Z X Q v U E l D Q U 5 l d C 9 B b m 5 1 Y W x S Z X B v c n Q v d G J s M z M u e z U t M T A g K C U p L D d 9 J n F 1 b 3 Q 7 L C Z x d W 9 0 O 0 9 k Y m M u R G F 0 Y V N v d X J j Z V x c L z E v Z H N u P V B J Q 0 F O Z X Q v U E l D Q U 5 l d C 9 B b m 5 1 Y W x S Z X B v c n Q v d G J s M z M u e z E x L T E 1 L D h 9 J n F 1 b 3 Q 7 L C Z x d W 9 0 O 0 9 k Y m M u R G F 0 Y V N v d X J j Z V x c L z E v Z H N u P V B J Q 0 F O Z X Q v U E l D Q U 5 l d C 9 B b m 5 1 Y W x S Z X B v c n Q v d G J s M z M u e z E x L T E 1 I C g l K S w 5 f S Z x d W 9 0 O y w m c X V v d D t P Z G J j L k R h d G F T b 3 V y Y 2 V c X C 8 x L 2 R z b j 1 Q S U N B T m V 0 L 1 B J Q 0 F O Z X Q v Q W 5 u d W F s U m V w b 3 J 0 L 3 R i b D M z L n t U b 3 R h b C w x M H 0 m c X V v d D s s J n F 1 b 3 Q 7 T 2 R i Y y 5 E Y X R h U 2 9 1 c m N l X F w v M S 9 k c 2 4 9 U E l D Q U 5 l d C 9 Q S U N B T m V 0 L 0 F u b n V h b F J l c G 9 y d C 9 0 Y m w z M y 5 7 V G 9 0 Y W w g K C U p L D E x f S Z x d W 9 0 O 1 0 s J n F 1 b 3 Q 7 U m V s Y X R p b 2 5 z a G l w S W 5 m b y Z x d W 9 0 O z p b X X 0 i I C 8 + P E V u d H J 5 I F R 5 c G U 9 I k F k Z G V k V G 9 E Y X R h T W 9 k Z W w i I F Z h b H V l P S J s M C I g L z 4 8 L 1 N 0 Y W J s Z U V u d H J p Z X M + P C 9 J d G V t P j x J d G V t P j x J d G V t T G 9 j Y X R p b 2 4 + P E l 0 Z W 1 U e X B l P k Z v c m 1 1 b G E 8 L 0 l 0 Z W 1 U e X B l P j x J d G V t U G F 0 a D 5 T Z W N 0 a W 9 u M S 9 0 Y m w z M y 9 T b 3 V y Y 2 U 8 L 0 l 0 Z W 1 Q Y X R o P j w v S X R l b U x v Y 2 F 0 a W 9 u P j x T d G F i b G V F b n R y a W V z I C 8 + P C 9 J d G V t P j x J d G V t P j x J d G V t T G 9 j Y X R p b 2 4 + P E l 0 Z W 1 U e X B l P k Z v c m 1 1 b G E 8 L 0 l 0 Z W 1 U e X B l P j x J d G V t U G F 0 a D 5 T Z W N 0 a W 9 u M S 9 0 Y m w z M y 9 Q S U N B T m V 0 Q W 5 v b l 9 E Y X R h Y m F z Z T w v S X R l b V B h d G g + P C 9 J d G V t T G 9 j Y X R p b 2 4 + P F N 0 Y W J s Z U V u d H J p Z X M g L z 4 8 L 0 l 0 Z W 0 + P E l 0 Z W 0 + P E l 0 Z W 1 M b 2 N h d G l v b j 4 8 S X R l b V R 5 c G U + R m 9 y b X V s Y T w v S X R l b V R 5 c G U + P E l 0 Z W 1 Q Y X R o P l N l Y 3 R p b 2 4 x L 3 R i b D M z L 2 R i b 1 9 T Y 2 h l b W E 8 L 0 l 0 Z W 1 Q Y X R o P j w v S X R l b U x v Y 2 F 0 a W 9 u P j x T d G F i b G V F b n R y a W V z I C 8 + P C 9 J d G V t P j x J d G V t P j x J d G V t T G 9 j Y X R p b 2 4 + P E l 0 Z W 1 U e X B l P k Z v c m 1 1 b G E 8 L 0 l 0 Z W 1 U e X B l P j x J d G V t U G F 0 a D 5 T Z W N 0 a W 9 u M S 9 0 Y m w z M y 9 0 Y m w z M 1 9 U Y W J s Z T w v S X R l b V B h d G g + P C 9 J d G V t T G 9 j Y X R p b 2 4 + P F N 0 Y W J s Z U V u d H J p Z X M g L z 4 8 L 0 l 0 Z W 0 + P E l 0 Z W 0 + P E l 0 Z W 1 M b 2 N h d G l v b j 4 8 S X R l b V R 5 c G U + R m 9 y b X V s Y T w v S X R l b V R 5 c G U + P E l 0 Z W 1 Q Y X R o P l N l Y 3 R p b 2 4 x L 3 R i b D M z L 1 N v c n R l Z C U y M F J v d 3 M 8 L 0 l 0 Z W 1 Q Y X R o P j w v S X R l b U x v Y 2 F 0 a W 9 u P j x T d G F i b G V F b n R y a W V z I C 8 + P C 9 J d G V t P j x J d G V t P j x J d G V t T G 9 j Y X R p b 2 4 + P E l 0 Z W 1 U e X B l P k Z v c m 1 1 b G E 8 L 0 l 0 Z W 1 U e X B l P j x J d G V t U G F 0 a D 5 T Z W N 0 a W 9 u M S 9 0 Y m w z M y 9 S Z W 1 v d m V k J T I w Q 2 9 s d W 1 u c z w v S X R l b V B h d G g + P C 9 J d G V t T G 9 j Y X R p b 2 4 + P F N 0 Y W J s Z U V u d H J p Z X M g L z 4 8 L 0 l 0 Z W 0 + P E l 0 Z W 0 + P E l 0 Z W 1 M b 2 N h d G l v b j 4 8 S X R l b V R 5 c G U + R m 9 y b X V s Y T w v S X R l b V R 5 c G U + P E l 0 Z W 1 Q Y X R o P l N l Y 3 R p b 2 4 x L 3 R i b D M z Y S U y M C g y K T w v S X R l b V B h d G g + P C 9 J d G V t T G 9 j Y X R p b 2 4 + P F N 0 Y W J s Z U V u d H J p Z X M + P E V u d H J 5 I F R 5 c G U 9 I k l z U H J p d m F 0 Z S I g V m F s d W U 9 I m w w I i A v P j x F b n R y e S B U e X B l P S J O Y X Z p Z 2 F 0 a W 9 u U 3 R l c E 5 h b W U i I F Z h b H V l P S J z T m F 2 a W d h d G l v b i I g L z 4 8 R W 5 0 c n k g V H l w Z T 0 i Q n V m Z m V y T m V 4 d F J l Z n J l c 2 g i I F Z h b H V l P S J s M S I g L z 4 8 R W 5 0 c n k g V H l w Z T 0 i U m V z d W x 0 V H l w Z S I g V m F s d W U 9 I n N U Y W J s Z 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N i I g L z 4 8 R W 5 0 c n k g V H l w Z T 0 i U m V j b 3 Z l c n l U Y X J n Z X R D b 2 x 1 b W 4 i I F Z h b H V l P S J s M S I g L z 4 8 R W 5 0 c n k g V H l w Z T 0 i U m V j b 3 Z l c n l U Y X J n Z X R S b 3 c i I F Z h b H V l P S J s M S I g L z 4 8 R W 5 0 c n k g V H l w Z T 0 i R m l s b E N v b H V t b k 5 h b W V z I i B W Y W x 1 Z T 0 i c 1 s m c X V v d D t D b 3 V u d H J 5 J n F 1 b 3 Q 7 L C Z x d W 9 0 O 1 l l Y X I g M S Z x d W 9 0 O y w m c X V v d D t Z Z W F y I D E g K C U p J n F 1 b 3 Q 7 L C Z x d W 9 0 O 1 l l Y X I g M i Z x d W 9 0 O y w m c X V v d D t Z Z W F y I D I g K C U p J n F 1 b 3 Q 7 L C Z x d W 9 0 O 1 l l Y X I g M y Z x d W 9 0 O y w m c X V v d D t Z Z W F y I D M g K C U p J n F 1 b 3 Q 7 L C Z x d W 9 0 O 1 R v d G F s J n F 1 b 3 Q 7 L C Z x d W 9 0 O 1 R v d G F s I C g l K S Z x d W 9 0 O 1 0 i I C 8 + P E V u d H J 5 I F R 5 c G U 9 I k Z p b G x D b 2 x 1 b W 5 U e X B l c y I g V m F s d W U 9 I n N C Z 0 l H Q W d Z Q 0 J n S U c i I C 8 + P E V u d H J 5 I F R 5 c G U 9 I k Z p b G x M Y X N 0 V X B k Y X R l Z C I g V m F s d W U 9 I m Q y M D I w L T E w L T I x V D E w O j E 4 O j A 4 L j A 5 N z c 4 M z J a I i A v P j x F b n R y e S B U e X B l P S J G a W x s R X J y b 3 J D b 3 V u d C I g V m F s d W U 9 I m w w I i A v P j x F b n R y e S B U e X B l P S J G a W x s R X J y b 3 J D b 2 R l I i B W Y W x 1 Z T 0 i c 1 V u a 2 5 v d 2 4 i I C 8 + P E V u d H J 5 I F R 5 c G U 9 I k Z p b G x T d G F 0 d X M i I F Z h b H V l P S J z Q 2 9 t c G x l d G U i I C 8 + P E V u d H J 5 I F R 5 c G U 9 I k F k Z G V k V G 9 E Y X R h T W 9 k Z W w i I F Z h b H V l P S J s M C I g L z 4 8 R W 5 0 c n k g V H l w Z T 0 i R m l s b E N v d W 5 0 I i B W Y W x 1 Z T 0 i b D Y i I C 8 + P E V u d H J 5 I F R 5 c G U 9 I l J l b G F 0 a W 9 u c 2 h p c E l u Z m 9 D b 2 5 0 Y W l u Z X I i I F Z h b H V l P S J z e y Z x d W 9 0 O 2 N v b H V t b k N v d W 5 0 J n F 1 b 3 Q 7 O j k s J n F 1 b 3 Q 7 a 2 V 5 Q 2 9 s d W 1 u T m F t Z X M m c X V v d D s 6 W 1 0 s J n F 1 b 3 Q 7 c X V l c n l S Z W x h d G l v b n N o a X B z J n F 1 b 3 Q 7 O l t d L C Z x d W 9 0 O 2 N v b H V t b k l k Z W 5 0 a X R p Z X M m c X V v d D s 6 W y Z x d W 9 0 O 0 9 k Y m M u R G F 0 Y V N v d X J j Z V x c L z E v Z H N u P V B J Q 0 F O Z X Q v U E l D Q U 5 l d C 9 B b m 5 1 Y W x S Z X B v c n Q v d G J s M z N h L n t D b 3 V u d H J 5 L D B 9 J n F 1 b 3 Q 7 L C Z x d W 9 0 O 0 9 k Y m M u R G F 0 Y V N v d X J j Z V x c L z E v Z H N u P V B J Q 0 F O Z X Q v U E l D Q U 5 l d C 9 B b m 5 1 Y W x S Z X B v c n Q v d G J s M z N h L n t Z Z W F y I D E s M X 0 m c X V v d D s s J n F 1 b 3 Q 7 T 2 R i Y y 5 E Y X R h U 2 9 1 c m N l X F w v M S 9 k c 2 4 9 U E l D Q U 5 l d C 9 Q S U N B T m V 0 L 0 F u b n V h b F J l c G 9 y d C 9 0 Y m w z M 2 E u e 1 l l Y X I g M S A o J S k s M n 0 m c X V v d D s s J n F 1 b 3 Q 7 T 2 R i Y y 5 E Y X R h U 2 9 1 c m N l X F w v M S 9 k c 2 4 9 U E l D Q U 5 l d C 9 Q S U N B T m V 0 L 0 F u b n V h b F J l c G 9 y d C 9 0 Y m w z M 2 E u e 1 l l Y X I g M i w z f S Z x d W 9 0 O y w m c X V v d D t P Z G J j L k R h d G F T b 3 V y Y 2 V c X C 8 x L 2 R z b j 1 Q S U N B T m V 0 L 1 B J Q 0 F O Z X Q v Q W 5 u d W F s U m V w b 3 J 0 L 3 R i b D M z Y S 5 7 W W V h c i A y I C g l K S w 0 f S Z x d W 9 0 O y w m c X V v d D t P Z G J j L k R h d G F T b 3 V y Y 2 V c X C 8 x L 2 R z b j 1 Q S U N B T m V 0 L 1 B J Q 0 F O Z X Q v Q W 5 u d W F s U m V w b 3 J 0 L 3 R i b D M z Y S 5 7 W W V h c i A z L D V 9 J n F 1 b 3 Q 7 L C Z x d W 9 0 O 0 9 k Y m M u R G F 0 Y V N v d X J j Z V x c L z E v Z H N u P V B J Q 0 F O Z X Q v U E l D Q U 5 l d C 9 B b m 5 1 Y W x S Z X B v c n Q v d G J s M z N h L n t Z Z W F y I D M g K C U p L D Z 9 J n F 1 b 3 Q 7 L C Z x d W 9 0 O 0 9 k Y m M u R G F 0 Y V N v d X J j Z V x c L z E v Z H N u P V B J Q 0 F O Z X Q v U E l D Q U 5 l d C 9 B b m 5 1 Y W x S Z X B v c n Q v d G J s M z N h L n t U b 3 R h b C w 3 f S Z x d W 9 0 O y w m c X V v d D t P Z G J j L k R h d G F T b 3 V y Y 2 V c X C 8 x L 2 R z b j 1 Q S U N B T m V 0 L 1 B J Q 0 F O Z X Q v Q W 5 u d W F s U m V w b 3 J 0 L 3 R i b D M z Y S 5 7 V G 9 0 Y W w g K C U p L D h 9 J n F 1 b 3 Q 7 X S w m c X V v d D t D b 2 x 1 b W 5 D b 3 V u d C Z x d W 9 0 O z o 5 L C Z x d W 9 0 O 0 t l e U N v b H V t b k 5 h b W V z J n F 1 b 3 Q 7 O l t d L C Z x d W 9 0 O 0 N v b H V t b k l k Z W 5 0 a X R p Z X M m c X V v d D s 6 W y Z x d W 9 0 O 0 9 k Y m M u R G F 0 Y V N v d X J j Z V x c L z E v Z H N u P V B J Q 0 F O Z X Q v U E l D Q U 5 l d C 9 B b m 5 1 Y W x S Z X B v c n Q v d G J s M z N h L n t D b 3 V u d H J 5 L D B 9 J n F 1 b 3 Q 7 L C Z x d W 9 0 O 0 9 k Y m M u R G F 0 Y V N v d X J j Z V x c L z E v Z H N u P V B J Q 0 F O Z X Q v U E l D Q U 5 l d C 9 B b m 5 1 Y W x S Z X B v c n Q v d G J s M z N h L n t Z Z W F y I D E s M X 0 m c X V v d D s s J n F 1 b 3 Q 7 T 2 R i Y y 5 E Y X R h U 2 9 1 c m N l X F w v M S 9 k c 2 4 9 U E l D Q U 5 l d C 9 Q S U N B T m V 0 L 0 F u b n V h b F J l c G 9 y d C 9 0 Y m w z M 2 E u e 1 l l Y X I g M S A o J S k s M n 0 m c X V v d D s s J n F 1 b 3 Q 7 T 2 R i Y y 5 E Y X R h U 2 9 1 c m N l X F w v M S 9 k c 2 4 9 U E l D Q U 5 l d C 9 Q S U N B T m V 0 L 0 F u b n V h b F J l c G 9 y d C 9 0 Y m w z M 2 E u e 1 l l Y X I g M i w z f S Z x d W 9 0 O y w m c X V v d D t P Z G J j L k R h d G F T b 3 V y Y 2 V c X C 8 x L 2 R z b j 1 Q S U N B T m V 0 L 1 B J Q 0 F O Z X Q v Q W 5 u d W F s U m V w b 3 J 0 L 3 R i b D M z Y S 5 7 W W V h c i A y I C g l K S w 0 f S Z x d W 9 0 O y w m c X V v d D t P Z G J j L k R h d G F T b 3 V y Y 2 V c X C 8 x L 2 R z b j 1 Q S U N B T m V 0 L 1 B J Q 0 F O Z X Q v Q W 5 u d W F s U m V w b 3 J 0 L 3 R i b D M z Y S 5 7 W W V h c i A z L D V 9 J n F 1 b 3 Q 7 L C Z x d W 9 0 O 0 9 k Y m M u R G F 0 Y V N v d X J j Z V x c L z E v Z H N u P V B J Q 0 F O Z X Q v U E l D Q U 5 l d C 9 B b m 5 1 Y W x S Z X B v c n Q v d G J s M z N h L n t Z Z W F y I D M g K C U p L D Z 9 J n F 1 b 3 Q 7 L C Z x d W 9 0 O 0 9 k Y m M u R G F 0 Y V N v d X J j Z V x c L z E v Z H N u P V B J Q 0 F O Z X Q v U E l D Q U 5 l d C 9 B b m 5 1 Y W x S Z X B v c n Q v d G J s M z N h L n t U b 3 R h b C w 3 f S Z x d W 9 0 O y w m c X V v d D t P Z G J j L k R h d G F T b 3 V y Y 2 V c X C 8 x L 2 R z b j 1 Q S U N B T m V 0 L 1 B J Q 0 F O Z X Q v Q W 5 u d W F s U m V w b 3 J 0 L 3 R i b D M z Y S 5 7 V G 9 0 Y W w g K C U p L D h 9 J n F 1 b 3 Q 7 X S w m c X V v d D t S Z W x h d G l v b n N o a X B J b m Z v J n F 1 b 3 Q 7 O l t d f S I g L z 4 8 R W 5 0 c n k g V H l w Z T 0 i T G 9 h Z G V k V G 9 B b m F s e X N p c 1 N l c n Z p Y 2 V z I i B W Y W x 1 Z T 0 i b D A i I C 8 + P C 9 T d G F i b G V F b n R y a W V z P j w v S X R l b T 4 8 S X R l b T 4 8 S X R l b U x v Y 2 F 0 a W 9 u P j x J d G V t V H l w Z T 5 G b 3 J t d W x h P C 9 J d G V t V H l w Z T 4 8 S X R l b V B h d G g + U 2 V j d G l v b j E v d G J s M z N h J T I w K D I p L 1 N v d X J j Z T w v S X R l b V B h d G g + P C 9 J d G V t T G 9 j Y X R p b 2 4 + P F N 0 Y W J s Z U V u d H J p Z X M g L z 4 8 L 0 l 0 Z W 0 + P E l 0 Z W 0 + P E l 0 Z W 1 M b 2 N h d G l v b j 4 8 S X R l b V R 5 c G U + R m 9 y b X V s Y T w v S X R l b V R 5 c G U + P E l 0 Z W 1 Q Y X R o P l N l Y 3 R p b 2 4 x L 3 R i b D M z Y S U y M C g y K S 9 Q S U N B T m V 0 Q W 5 v b l 9 E Y X R h Y m F z Z T w v S X R l b V B h d G g + P C 9 J d G V t T G 9 j Y X R p b 2 4 + P F N 0 Y W J s Z U V u d H J p Z X M g L z 4 8 L 0 l 0 Z W 0 + P E l 0 Z W 0 + P E l 0 Z W 1 M b 2 N h d G l v b j 4 8 S X R l b V R 5 c G U + R m 9 y b X V s Y T w v S X R l b V R 5 c G U + P E l 0 Z W 1 Q Y X R o P l N l Y 3 R p b 2 4 x L 3 R i b D M z Y S U y M C g y K S 9 k Y m 9 f U 2 N o Z W 1 h P C 9 J d G V t U G F 0 a D 4 8 L 0 l 0 Z W 1 M b 2 N h d G l v b j 4 8 U 3 R h Y m x l R W 5 0 c m l l c y A v P j w v S X R l b T 4 8 S X R l b T 4 8 S X R l b U x v Y 2 F 0 a W 9 u P j x J d G V t V H l w Z T 5 G b 3 J t d W x h P C 9 J d G V t V H l w Z T 4 8 S X R l b V B h d G g + U 2 V j d G l v b j E v d G J s M z N h J T I w K D I p L 3 R i b D M z Y V 9 U Y W J s Z T w v S X R l b V B h d G g + P C 9 J d G V t T G 9 j Y X R p b 2 4 + P F N 0 Y W J s Z U V u d H J p Z X M g L z 4 8 L 0 l 0 Z W 0 + P E l 0 Z W 0 + P E l 0 Z W 1 M b 2 N h d G l v b j 4 8 S X R l b V R 5 c G U + R m 9 y b X V s Y T w v S X R l b V R 5 c G U + P E l 0 Z W 1 Q Y X R o P l N l Y 3 R p b 2 4 x L 3 R i b D M z Y S U y M C g y K S 9 T b 3 J 0 Z W Q l M j B S b 3 d z P C 9 J d G V t U G F 0 a D 4 8 L 0 l 0 Z W 1 M b 2 N h d G l v b j 4 8 U 3 R h Y m x l R W 5 0 c m l l c y A v P j w v S X R l b T 4 8 S X R l b T 4 8 S X R l b U x v Y 2 F 0 a W 9 u P j x J d G V t V H l w Z T 5 G b 3 J t d W x h P C 9 J d G V t V H l w Z T 4 8 S X R l b V B h d G g + U 2 V j d G l v b j E v d G J s M z N h J T I w K D I p L 1 J l b W 9 2 Z W Q l M j B D b 2 x 1 b W 5 z P C 9 J d G V t U G F 0 a D 4 8 L 0 l 0 Z W 1 M b 2 N h d G l v b j 4 8 U 3 R h Y m x l R W 5 0 c m l l c y A v P j w v S X R l b T 4 8 S X R l b T 4 8 S X R l b U x v Y 2 F 0 a W 9 u P j x J d G V t V H l w Z T 5 G b 3 J t d W x h P C 9 J d G V t V H l w Z T 4 8 S X R l b V B h d G g + U 2 V j d G l v b j E v U 3 V t b W F y e T I 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U 3 V t b W F y e T I i I C 8 + P E V u d H J 5 I F R 5 c G U 9 I k Z p b G x l Z E N v b X B s Z X R l U m V z d W x 0 V G 9 X b 3 J r c 2 h l Z X Q i I F Z h b H V l P S J s M S I g L z 4 8 R W 5 0 c n k g V H l w Z T 0 i U m V j b 3 Z l c n l U Y X J n Z X R T a G V l d C I g V m F s d W U 9 I n N T a G V l d D M i I C 8 + P E V u d H J 5 I F R 5 c G U 9 I l J l Y 2 9 2 Z X J 5 V G F y Z 2 V 0 Q 2 9 s d W 1 u I i B W Y W x 1 Z T 0 i b D E i I C 8 + P E V u d H J 5 I F R 5 c G U 9 I l J l Y 2 9 2 Z X J 5 V G F y Z 2 V 0 U m 9 3 I i B W Y W x 1 Z T 0 i b D E i I C 8 + P E V u d H J 5 I F R 5 c G U 9 I k Z p b G x T d G F 0 d X M i I F Z h b H V l P S J z Q 2 9 t c G x l d G U i I C 8 + P E V u d H J 5 I F R 5 c G U 9 I k Z p b G x D b 2 x 1 b W 5 O Y W 1 l c y I g V m F s d W U 9 I n N b J n F 1 b 3 Q 7 Q 2 9 1 b n R y e S Z x d W 9 0 O y w m c X V v d D t Z Z W F y I D E m c X V v d D s s J n F 1 b 3 Q 7 W W V h c i A x I C g l K S Z x d W 9 0 O y w m c X V v d D t Z Z W F y I D I m c X V v d D s s J n F 1 b 3 Q 7 W W V h c i A y I C g l K S Z x d W 9 0 O y w m c X V v d D t Z Z W F y I D M m c X V v d D s s J n F 1 b 3 Q 7 W W V h c i A z I C g l K S Z x d W 9 0 O y w m c X V v d D t U b 3 R h b C Z x d W 9 0 O y w m c X V v d D t U b 3 R h b C A o J S k m c X V v d D t d I i A v P j x F b n R y e S B U e X B l P S J G a W x s Q 2 9 s d W 1 u V H l w Z X M i I F Z h b H V l P S J z Q m d J R 0 F n W U N C Z 0 l H I i A v P j x F b n R y e S B U e X B l P S J G a W x s T G F z d F V w Z G F 0 Z W Q i I F Z h b H V l P S J k M j A y M C 0 x M C 0 y O V Q x N j o x M T o 0 N S 4 4 O D A w O D c 5 W i I g L z 4 8 R W 5 0 c n k g V H l w Z T 0 i R m l s b E V y c m 9 y Q 2 9 1 b n Q i I F Z h b H V l P S J s M C I g L z 4 8 R W 5 0 c n k g V H l w Z T 0 i R m l s b E V y c m 9 y Q 2 9 k Z S I g V m F s d W U 9 I n N V b m t u b 3 d u I i A v P j x F b n R y e S B U e X B l P S J G a W x s Q 2 9 1 b n Q i I F Z h b H V l P S J s N y I g L z 4 8 R W 5 0 c n k g V H l w Z T 0 i Q W R k Z W R U b 0 R h d G F N b 2 R l b C I g V m F s d W U 9 I m w w I i A v P j x F b n R y e S B U e X B l P S J R d W V y e U l E I i B W Y W x 1 Z T 0 i c z E 5 N m N k M 2 U 5 L T g 1 M z g t N D U 2 Y y 0 5 M z B j L T d m M T E 3 N z Y 5 N 2 Q x Y S I g L z 4 8 R W 5 0 c n k g V H l w Z T 0 i U m V s Y X R p b 2 5 z a G l w S W 5 m b 0 N v b n R h a W 5 l c i I g V m F s d W U 9 I n N 7 J n F 1 b 3 Q 7 Y 2 9 s d W 1 u Q 2 9 1 b n Q m c X V v d D s 6 O S w m c X V v d D t r Z X l D b 2 x 1 b W 5 O Y W 1 l c y Z x d W 9 0 O z p b X S w m c X V v d D t x d W V y e V J l b G F 0 a W 9 u c 2 h p c H M m c X V v d D s 6 W 1 0 s J n F 1 b 3 Q 7 Y 2 9 s d W 1 u S W R l b n R p d G l l c y Z x d W 9 0 O z p b J n F 1 b 3 Q 7 T 2 R i Y y 5 E Y X R h U 2 9 1 c m N l X F w v M S 9 k c 2 4 9 U E l D Q U 5 l d C 9 Q S U N B T m V 0 L 0 F u b n V h b F J l c G 9 y d C 9 T d W 1 t Y X J 5 M i 5 7 Q 2 9 1 b n R y e S w w f S Z x d W 9 0 O y w m c X V v d D t P Z G J j L k R h d G F T b 3 V y Y 2 V c X C 8 x L 2 R z b j 1 Q S U N B T m V 0 L 1 B J Q 0 F O Z X Q v Q W 5 u d W F s U m V w b 3 J 0 L 1 N 1 b W 1 h c n k y L n t Z Z W F y I D E s M X 0 m c X V v d D s s J n F 1 b 3 Q 7 T 2 R i Y y 5 E Y X R h U 2 9 1 c m N l X F w v M S 9 k c 2 4 9 U E l D Q U 5 l d C 9 Q S U N B T m V 0 L 0 F u b n V h b F J l c G 9 y d C 9 T d W 1 t Y X J 5 M i 5 7 W W V h c i A x I C g l K S w y f S Z x d W 9 0 O y w m c X V v d D t P Z G J j L k R h d G F T b 3 V y Y 2 V c X C 8 x L 2 R z b j 1 Q S U N B T m V 0 L 1 B J Q 0 F O Z X Q v Q W 5 u d W F s U m V w b 3 J 0 L 1 N 1 b W 1 h c n k y L n t Z Z W F y I D I s M 3 0 m c X V v d D s s J n F 1 b 3 Q 7 T 2 R i Y y 5 E Y X R h U 2 9 1 c m N l X F w v M S 9 k c 2 4 9 U E l D Q U 5 l d C 9 Q S U N B T m V 0 L 0 F u b n V h b F J l c G 9 y d C 9 T d W 1 t Y X J 5 M i 5 7 W W V h c i A y I C g l K S w 0 f S Z x d W 9 0 O y w m c X V v d D t P Z G J j L k R h d G F T b 3 V y Y 2 V c X C 8 x L 2 R z b j 1 Q S U N B T m V 0 L 1 B J Q 0 F O Z X Q v Q W 5 u d W F s U m V w b 3 J 0 L 1 N 1 b W 1 h c n k y L n t Z Z W F y I D M s N X 0 m c X V v d D s s J n F 1 b 3 Q 7 T 2 R i Y y 5 E Y X R h U 2 9 1 c m N l X F w v M S 9 k c 2 4 9 U E l D Q U 5 l d C 9 Q S U N B T m V 0 L 0 F u b n V h b F J l c G 9 y d C 9 T d W 1 t Y X J 5 M i 5 7 W W V h c i A z I C g l K S w 2 f S Z x d W 9 0 O y w m c X V v d D t P Z G J j L k R h d G F T b 3 V y Y 2 V c X C 8 x L 2 R z b j 1 Q S U N B T m V 0 L 1 B J Q 0 F O Z X Q v Q W 5 u d W F s U m V w b 3 J 0 L 1 N 1 b W 1 h c n k y L n t U b 3 R h b C w 3 f S Z x d W 9 0 O y w m c X V v d D t P Z G J j L k R h d G F T b 3 V y Y 2 V c X C 8 x L 2 R z b j 1 Q S U N B T m V 0 L 1 B J Q 0 F O Z X Q v Q W 5 u d W F s U m V w b 3 J 0 L 1 N 1 b W 1 h c n k y L n t U b 3 R h b C A o J S k s O H 0 m c X V v d D t d L C Z x d W 9 0 O 0 N v b H V t b k N v d W 5 0 J n F 1 b 3 Q 7 O j k s J n F 1 b 3 Q 7 S 2 V 5 Q 2 9 s d W 1 u T m F t Z X M m c X V v d D s 6 W 1 0 s J n F 1 b 3 Q 7 Q 2 9 s d W 1 u S W R l b n R p d G l l c y Z x d W 9 0 O z p b J n F 1 b 3 Q 7 T 2 R i Y y 5 E Y X R h U 2 9 1 c m N l X F w v M S 9 k c 2 4 9 U E l D Q U 5 l d C 9 Q S U N B T m V 0 L 0 F u b n V h b F J l c G 9 y d C 9 T d W 1 t Y X J 5 M i 5 7 Q 2 9 1 b n R y e S w w f S Z x d W 9 0 O y w m c X V v d D t P Z G J j L k R h d G F T b 3 V y Y 2 V c X C 8 x L 2 R z b j 1 Q S U N B T m V 0 L 1 B J Q 0 F O Z X Q v Q W 5 u d W F s U m V w b 3 J 0 L 1 N 1 b W 1 h c n k y L n t Z Z W F y I D E s M X 0 m c X V v d D s s J n F 1 b 3 Q 7 T 2 R i Y y 5 E Y X R h U 2 9 1 c m N l X F w v M S 9 k c 2 4 9 U E l D Q U 5 l d C 9 Q S U N B T m V 0 L 0 F u b n V h b F J l c G 9 y d C 9 T d W 1 t Y X J 5 M i 5 7 W W V h c i A x I C g l K S w y f S Z x d W 9 0 O y w m c X V v d D t P Z G J j L k R h d G F T b 3 V y Y 2 V c X C 8 x L 2 R z b j 1 Q S U N B T m V 0 L 1 B J Q 0 F O Z X Q v Q W 5 u d W F s U m V w b 3 J 0 L 1 N 1 b W 1 h c n k y L n t Z Z W F y I D I s M 3 0 m c X V v d D s s J n F 1 b 3 Q 7 T 2 R i Y y 5 E Y X R h U 2 9 1 c m N l X F w v M S 9 k c 2 4 9 U E l D Q U 5 l d C 9 Q S U N B T m V 0 L 0 F u b n V h b F J l c G 9 y d C 9 T d W 1 t Y X J 5 M i 5 7 W W V h c i A y I C g l K S w 0 f S Z x d W 9 0 O y w m c X V v d D t P Z G J j L k R h d G F T b 3 V y Y 2 V c X C 8 x L 2 R z b j 1 Q S U N B T m V 0 L 1 B J Q 0 F O Z X Q v Q W 5 u d W F s U m V w b 3 J 0 L 1 N 1 b W 1 h c n k y L n t Z Z W F y I D M s N X 0 m c X V v d D s s J n F 1 b 3 Q 7 T 2 R i Y y 5 E Y X R h U 2 9 1 c m N l X F w v M S 9 k c 2 4 9 U E l D Q U 5 l d C 9 Q S U N B T m V 0 L 0 F u b n V h b F J l c G 9 y d C 9 T d W 1 t Y X J 5 M i 5 7 W W V h c i A z I C g l K S w 2 f S Z x d W 9 0 O y w m c X V v d D t P Z G J j L k R h d G F T b 3 V y Y 2 V c X C 8 x L 2 R z b j 1 Q S U N B T m V 0 L 1 B J Q 0 F O Z X Q v Q W 5 u d W F s U m V w b 3 J 0 L 1 N 1 b W 1 h c n k y L n t U b 3 R h b C w 3 f S Z x d W 9 0 O y w m c X V v d D t P Z G J j L k R h d G F T b 3 V y Y 2 V c X C 8 x L 2 R z b j 1 Q S U N B T m V 0 L 1 B J Q 0 F O Z X Q v Q W 5 u d W F s U m V w b 3 J 0 L 1 N 1 b W 1 h c n k y L n t U b 3 R h b C A o J S k s O H 0 m c X V v d D t d L C Z x d W 9 0 O 1 J l b G F 0 a W 9 u c 2 h p c E l u Z m 8 m c X V v d D s 6 W 1 1 9 I i A v P j w v U 3 R h Y m x l R W 5 0 c m l l c z 4 8 L 0 l 0 Z W 0 + P E l 0 Z W 0 + P E l 0 Z W 1 M b 2 N h d G l v b j 4 8 S X R l b V R 5 c G U + R m 9 y b X V s Y T w v S X R l b V R 5 c G U + P E l 0 Z W 1 Q Y X R o P l N l Y 3 R p b 2 4 x L 1 N 1 b W 1 h c n k y L 1 N v d X J j Z T w v S X R l b V B h d G g + P C 9 J d G V t T G 9 j Y X R p b 2 4 + P F N 0 Y W J s Z U V u d H J p Z X M g L z 4 8 L 0 l 0 Z W 0 + P E l 0 Z W 0 + P E l 0 Z W 1 M b 2 N h d G l v b j 4 8 S X R l b V R 5 c G U + R m 9 y b X V s Y T w v S X R l b V R 5 c G U + P E l 0 Z W 1 Q Y X R o P l N l Y 3 R p b 2 4 x L 1 N 1 b W 1 h c n k y L 1 B J Q 0 F O Z X R f R G F 0 Y W J h c 2 U 8 L 0 l 0 Z W 1 Q Y X R o P j w v S X R l b U x v Y 2 F 0 a W 9 u P j x T d G F i b G V F b n R y a W V z I C 8 + P C 9 J d G V t P j x J d G V t P j x J d G V t T G 9 j Y X R p b 2 4 + P E l 0 Z W 1 U e X B l P k Z v c m 1 1 b G E 8 L 0 l 0 Z W 1 U e X B l P j x J d G V t U G F 0 a D 5 T Z W N 0 a W 9 u M S 9 T d W 1 t Y X J 5 M i 9 B b m 5 1 Y W x S Z X B v c n R f U 2 N o Z W 1 h P C 9 J d G V t U G F 0 a D 4 8 L 0 l 0 Z W 1 M b 2 N h d G l v b j 4 8 U 3 R h Y m x l R W 5 0 c m l l c y A v P j w v S X R l b T 4 8 S X R l b T 4 8 S X R l b U x v Y 2 F 0 a W 9 u P j x J d G V t V H l w Z T 5 G b 3 J t d W x h P C 9 J d G V t V H l w Z T 4 8 S X R l b V B h d G g + U 2 V j d G l v b j E v U 3 V t b W F y e T I v U 3 V t b W F y e T J f V G F i b G U 8 L 0 l 0 Z W 1 Q Y X R o P j w v S X R l b U x v Y 2 F 0 a W 9 u P j x T d G F i b G V F b n R y a W V z I C 8 + P C 9 J d G V t P j x J d G V t P j x J d G V t T G 9 j Y X R p b 2 4 + P E l 0 Z W 1 U e X B l P k Z v c m 1 1 b G E 8 L 0 l 0 Z W 1 U e X B l P j x J d G V t U G F 0 a D 5 T Z W N 0 a W 9 u M S 9 T d W 1 t Y X J 5 M i 9 T b 3 J 0 Z W Q l M j B S b 3 d z P C 9 J d G V t U G F 0 a D 4 8 L 0 l 0 Z W 1 M b 2 N h d G l v b j 4 8 U 3 R h Y m x l R W 5 0 c m l l c y A v P j w v S X R l b T 4 8 S X R l b T 4 8 S X R l b U x v Y 2 F 0 a W 9 u P j x J d G V t V H l w Z T 5 G b 3 J t d W x h P C 9 J d G V t V H l w Z T 4 8 S X R l b V B h d G g + U 2 V j d G l v b j E v U 3 V t b W F y e T I v U m V t b 3 Z l Z C U y M E N v b H V t b n M 8 L 0 l 0 Z W 1 Q Y X R o P j w v S X R l b U x v Y 2 F 0 a W 9 u P j x T d G F i b G V F b n R y a W V z I C 8 + P C 9 J d G V t P j x J d G V t P j x J d G V t T G 9 j Y X R p b 2 4 + P E l 0 Z W 1 U e X B l P k Z v c m 1 1 b G E 8 L 0 l 0 Z W 1 U e X B l P j x J d G V t U G F 0 a D 5 T Z W N 0 a W 9 u M S 9 T d W 1 t Y X J 5 R m l n O 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T d W 1 t Y X J 5 R m l n O C 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Q W R k Z W R U b 0 R h d G F N b 2 R l b C I g V m F s d W U 9 I m w w I i A v P j x F b n R y e S B U e X B l P S J G a W x s Q 2 9 1 b n Q i I F Z h b H V l P S J s N y I g L z 4 8 R W 5 0 c n k g V H l w Z T 0 i R m l s b E V y c m 9 y Q 2 9 k Z S I g V m F s d W U 9 I n N V b m t u b 3 d u I i A v P j x F b n R y e S B U e X B l P S J G a W x s R X J y b 3 J D b 3 V u d C I g V m F s d W U 9 I m w w I i A v P j x F b n R y e S B U e X B l P S J G a W x s T G F z d F V w Z G F 0 Z W Q i I F Z h b H V l P S J k M j A y M C 0 x M C 0 y O V Q x N j o x M T o 0 N y 4 1 N j c 4 M D E 0 W i I g L z 4 8 R W 5 0 c n k g V H l w Z T 0 i R m l s b E N v b H V t b l R 5 c G V z I i B W Y W x 1 Z T 0 i c 0 J n S U M i I C 8 + P E V u d H J 5 I F R 5 c G U 9 I k Z p b G x D b 2 x 1 b W 5 O Y W 1 l c y I g V m F s d W U 9 I n N b J n F 1 b 3 Q 7 Q 2 9 1 b n R y e S Z x d W 9 0 O y w m c X V v d D t D b 2 1 w b G V 0 Z U l u M 0 1 v b n R o c y Z x d W 9 0 O y w m c X V v d D t J b m N v b X B s Z X R l J n F 1 b 3 Q 7 X S I g L z 4 8 R W 5 0 c n k g V H l w Z T 0 i R m l s b F N 0 Y X R 1 c y I g V m F s d W U 9 I n N D b 2 1 w b G V 0 Z S I g L z 4 8 R W 5 0 c n k g V H l w Z T 0 i U X V l c n l J R C I g V m F s d W U 9 I n M w Y T k 1 Z G Z j N i 1 m M z g 2 L T R l Y 2 U t Y T Q 0 Y i 0 5 Y T N j M D k x N W R l N T M i I C 8 + P E V u d H J 5 I F R 5 c G U 9 I l J l b G F 0 a W 9 u c 2 h p c E l u Z m 9 D b 2 5 0 Y W l u Z X I i I F Z h b H V l P S J z e y Z x d W 9 0 O 2 N v b H V t b k N v d W 5 0 J n F 1 b 3 Q 7 O j M s J n F 1 b 3 Q 7 a 2 V 5 Q 2 9 s d W 1 u T m F t Z X M m c X V v d D s 6 W 1 0 s J n F 1 b 3 Q 7 c X V l c n l S Z W x h d G l v b n N o a X B z J n F 1 b 3 Q 7 O l t d L C Z x d W 9 0 O 2 N v b H V t b k l k Z W 5 0 a X R p Z X M m c X V v d D s 6 W y Z x d W 9 0 O 0 9 k Y m M u R G F 0 Y V N v d X J j Z V x c L z E v Z H N u P V B J Q 0 F O Z X Q v U E l D Q U 5 l d C 9 B b m 5 1 Y W x S Z X B v c n Q v U 3 V t b W F y e U Z p Z z g u e 0 N v d W 5 0 c n k s M H 0 m c X V v d D s s J n F 1 b 3 Q 7 T 2 R i Y y 5 E Y X R h U 2 9 1 c m N l X F w v M S 9 k c 2 4 9 U E l D Q U 5 l d C 9 Q S U N B T m V 0 L 0 F u b n V h b F J l c G 9 y d C 9 T d W 1 t Y X J 5 R m l n O C 5 7 Q 2 9 t c G x l d G V J b j N N b 2 5 0 a H M s M X 0 m c X V v d D s s J n F 1 b 3 Q 7 T 2 R i Y y 5 E Y X R h U 2 9 1 c m N l X F w v M S 9 k c 2 4 9 U E l D Q U 5 l d C 9 Q S U N B T m V 0 L 0 F u b n V h b F J l c G 9 y d C 9 T d W 1 t Y X J 5 R m l n O C 5 7 S W 5 j b 2 1 w b G V 0 Z S w y f S Z x d W 9 0 O 1 0 s J n F 1 b 3 Q 7 Q 2 9 s d W 1 u Q 2 9 1 b n Q m c X V v d D s 6 M y w m c X V v d D t L Z X l D b 2 x 1 b W 5 O Y W 1 l c y Z x d W 9 0 O z p b X S w m c X V v d D t D b 2 x 1 b W 5 J Z G V u d G l 0 a W V z J n F 1 b 3 Q 7 O l s m c X V v d D t P Z G J j L k R h d G F T b 3 V y Y 2 V c X C 8 x L 2 R z b j 1 Q S U N B T m V 0 L 1 B J Q 0 F O Z X Q v Q W 5 u d W F s U m V w b 3 J 0 L 1 N 1 b W 1 h c n l G a W c 4 L n t D b 3 V u d H J 5 L D B 9 J n F 1 b 3 Q 7 L C Z x d W 9 0 O 0 9 k Y m M u R G F 0 Y V N v d X J j Z V x c L z E v Z H N u P V B J Q 0 F O Z X Q v U E l D Q U 5 l d C 9 B b m 5 1 Y W x S Z X B v c n Q v U 3 V t b W F y e U Z p Z z g u e 0 N v b X B s Z X R l S W 4 z T W 9 u d G h z L D F 9 J n F 1 b 3 Q 7 L C Z x d W 9 0 O 0 9 k Y m M u R G F 0 Y V N v d X J j Z V x c L z E v Z H N u P V B J Q 0 F O Z X Q v U E l D Q U 5 l d C 9 B b m 5 1 Y W x S Z X B v c n Q v U 3 V t b W F y e U Z p Z z g u e 0 l u Y 2 9 t c G x l d G U s M n 0 m c X V v d D t d L C Z x d W 9 0 O 1 J l b G F 0 a W 9 u c 2 h p c E l u Z m 8 m c X V v d D s 6 W 1 1 9 I i A v P j w v U 3 R h Y m x l R W 5 0 c m l l c z 4 8 L 0 l 0 Z W 0 + P E l 0 Z W 0 + P E l 0 Z W 1 M b 2 N h d G l v b j 4 8 S X R l b V R 5 c G U + R m 9 y b X V s Y T w v S X R l b V R 5 c G U + P E l 0 Z W 1 Q Y X R o P l N l Y 3 R p b 2 4 x L 1 N 1 b W 1 h c n l G a W c 4 L 1 N v d X J j Z T w v S X R l b V B h d G g + P C 9 J d G V t T G 9 j Y X R p b 2 4 + P F N 0 Y W J s Z U V u d H J p Z X M g L z 4 8 L 0 l 0 Z W 0 + P E l 0 Z W 0 + P E l 0 Z W 1 M b 2 N h d G l v b j 4 8 S X R l b V R 5 c G U + R m 9 y b X V s Y T w v S X R l b V R 5 c G U + P E l 0 Z W 1 Q Y X R o P l N l Y 3 R p b 2 4 x L 1 N 1 b W 1 h c n l G a W c 4 L 1 B J Q 0 F O Z X R f R G F 0 Y W J h c 2 U 8 L 0 l 0 Z W 1 Q Y X R o P j w v S X R l b U x v Y 2 F 0 a W 9 u P j x T d G F i b G V F b n R y a W V z I C 8 + P C 9 J d G V t P j x J d G V t P j x J d G V t T G 9 j Y X R p b 2 4 + P E l 0 Z W 1 U e X B l P k Z v c m 1 1 b G E 8 L 0 l 0 Z W 1 U e X B l P j x J d G V t U G F 0 a D 5 T Z W N 0 a W 9 u M S 9 T d W 1 t Y X J 5 R m l n O C 9 B b m 5 1 Y W x S Z X B v c n R f U 2 N o Z W 1 h P C 9 J d G V t U G F 0 a D 4 8 L 0 l 0 Z W 1 M b 2 N h d G l v b j 4 8 U 3 R h Y m x l R W 5 0 c m l l c y A v P j w v S X R l b T 4 8 S X R l b T 4 8 S X R l b U x v Y 2 F 0 a W 9 u P j x J d G V t V H l w Z T 5 G b 3 J t d W x h P C 9 J d G V t V H l w Z T 4 8 S X R l b V B h d G g + U 2 V j d G l v b j E v U 3 V t b W F y e U Z p Z z g v U 3 V t b W F y e U Z p Z z h f V G F i b G U 8 L 0 l 0 Z W 1 Q Y X R o P j w v S X R l b U x v Y 2 F 0 a W 9 u P j x T d G F i b G V F b n R y a W V z I C 8 + P C 9 J d G V t P j x J d G V t P j x J d G V t T G 9 j Y X R p b 2 4 + P E l 0 Z W 1 U e X B l P k Z v c m 1 1 b G E 8 L 0 l 0 Z W 1 U e X B l P j x J d G V t U G F 0 a D 5 T Z W N 0 a W 9 u M S 9 T d W 1 t Y X J 5 R m l n O C 9 T b 3 J 0 Z W Q l M j B S b 3 d z P C 9 J d G V t U G F 0 a D 4 8 L 0 l 0 Z W 1 M b 2 N h d G l v b j 4 8 U 3 R h Y m x l R W 5 0 c m l l c y A v P j w v S X R l b T 4 8 S X R l b T 4 8 S X R l b U x v Y 2 F 0 a W 9 u P j x J d G V t V H l w Z T 5 G b 3 J t d W x h P C 9 J d G V t V H l w Z T 4 8 S X R l b V B h d G g + U 2 V j d G l v b j E v U 3 V t b W F y e U Z p Z z g v U m V t b 3 Z l Z C U y M E N v b H V t b n M 8 L 0 l 0 Z W 1 Q Y X R o P j w v S X R l b U x v Y 2 F 0 a W 9 u P j x T d G F i b G V F b n R y a W V z I C 8 + P C 9 J d G V t P j x J d G V t P j x J d G V t T G 9 j Y X R p b 2 4 + P E l 0 Z W 1 U e X B l P k Z v c m 1 1 b G E 8 L 0 l 0 Z W 1 U e X B l P j x J d G V t U G F 0 a D 5 T Z W N 0 a W 9 u M S 9 T d W 1 t Y X J 5 R m l n O T 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T d W 1 t Y X J 5 R m l n O S 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R m l s b F N 0 Y X R 1 c y I g V m F s d W U 9 I n N D b 2 1 w b G V 0 Z S I g L z 4 8 R W 5 0 c n k g V H l w Z T 0 i R m l s b E N v b H V t b k 5 h b W V z I i B W Y W x 1 Z T 0 i c 1 s m c X V v d D t P c m d h b m l z Y X R p b 2 4 m c X V v d D s s J n F 1 b 3 Q 7 Q 2 9 t c G x l d G V J b j N N b 2 5 0 a H M m c X V v d D s s J n F 1 b 3 Q 7 S W 5 j b 2 1 w b G V 0 Z S Z x d W 9 0 O 1 0 i I C 8 + P E V u d H J 5 I F R 5 c G U 9 I k Z p b G x D b 2 x 1 b W 5 U e X B l c y I g V m F s d W U 9 I n N C Z 0 l D I i A v P j x F b n R y e S B U e X B l P S J G a W x s T G F z d F V w Z G F 0 Z W Q i I F Z h b H V l P S J k M j A y M C 0 x M C 0 y O V Q x N j o x M T o 0 N y 4 5 M j E 3 N D U 1 W i I g L z 4 8 R W 5 0 c n k g V H l w Z T 0 i R m l s b E V y c m 9 y Q 2 9 1 b n Q i I F Z h b H V l P S J s M C I g L z 4 8 R W 5 0 c n k g V H l w Z T 0 i R m l s b E V y c m 9 y Q 2 9 k Z S I g V m F s d W U 9 I n N V b m t u b 3 d u I i A v P j x F b n R y e S B U e X B l P S J G a W x s Q 2 9 1 b n Q i I F Z h b H V l P S J s M z M i I C 8 + P E V u d H J 5 I F R 5 c G U 9 I k F k Z G V k V G 9 E Y X R h T W 9 k Z W w i I F Z h b H V l P S J s M C I g L z 4 8 R W 5 0 c n k g V H l w Z T 0 i U X V l c n l J R C I g V m F s d W U 9 I n M z Y m Z h Z D Q 1 M i 0 w O W Q 5 L T R l Z T Q t Y m Q w O C 0 3 Y W U 5 Z T Z k Z G Y 0 O D Y i I C 8 + P E V u d H J 5 I F R 5 c G U 9 I l J l b G F 0 a W 9 u c 2 h p c E l u Z m 9 D b 2 5 0 Y W l u Z X I i I F Z h b H V l P S J z e y Z x d W 9 0 O 2 N v b H V t b k N v d W 5 0 J n F 1 b 3 Q 7 O j M s J n F 1 b 3 Q 7 a 2 V 5 Q 2 9 s d W 1 u T m F t Z X M m c X V v d D s 6 W 1 0 s J n F 1 b 3 Q 7 c X V l c n l S Z W x h d G l v b n N o a X B z J n F 1 b 3 Q 7 O l t d L C Z x d W 9 0 O 2 N v b H V t b k l k Z W 5 0 a X R p Z X M m c X V v d D s 6 W y Z x d W 9 0 O 0 9 k Y m M u R G F 0 Y V N v d X J j Z V x c L z E v Z H N u P V B J Q 0 F O Z X Q v U E l D Q U 5 l d C 9 B b m 5 1 Y W x S Z X B v c n Q v U 3 V t b W F y e U Z p Z z k u e 0 9 y Z 2 F u a X N h d G l v b i w w f S Z x d W 9 0 O y w m c X V v d D t P Z G J j L k R h d G F T b 3 V y Y 2 V c X C 8 x L 2 R z b j 1 Q S U N B T m V 0 L 1 B J Q 0 F O Z X Q v Q W 5 u d W F s U m V w b 3 J 0 L 1 N 1 b W 1 h c n l G a W c 5 L n t D b 2 1 w b G V 0 Z U l u M 0 1 v b n R o c y w x f S Z x d W 9 0 O y w m c X V v d D t P Z G J j L k R h d G F T b 3 V y Y 2 V c X C 8 x L 2 R z b j 1 Q S U N B T m V 0 L 1 B J Q 0 F O Z X Q v Q W 5 u d W F s U m V w b 3 J 0 L 1 N 1 b W 1 h c n l G a W c 5 L n t J b m N v b X B s Z X R l L D J 9 J n F 1 b 3 Q 7 X S w m c X V v d D t D b 2 x 1 b W 5 D b 3 V u d C Z x d W 9 0 O z o z L C Z x d W 9 0 O 0 t l e U N v b H V t b k 5 h b W V z J n F 1 b 3 Q 7 O l t d L C Z x d W 9 0 O 0 N v b H V t b k l k Z W 5 0 a X R p Z X M m c X V v d D s 6 W y Z x d W 9 0 O 0 9 k Y m M u R G F 0 Y V N v d X J j Z V x c L z E v Z H N u P V B J Q 0 F O Z X Q v U E l D Q U 5 l d C 9 B b m 5 1 Y W x S Z X B v c n Q v U 3 V t b W F y e U Z p Z z k u e 0 9 y Z 2 F u a X N h d G l v b i w w f S Z x d W 9 0 O y w m c X V v d D t P Z G J j L k R h d G F T b 3 V y Y 2 V c X C 8 x L 2 R z b j 1 Q S U N B T m V 0 L 1 B J Q 0 F O Z X Q v Q W 5 u d W F s U m V w b 3 J 0 L 1 N 1 b W 1 h c n l G a W c 5 L n t D b 2 1 w b G V 0 Z U l u M 0 1 v b n R o c y w x f S Z x d W 9 0 O y w m c X V v d D t P Z G J j L k R h d G F T b 3 V y Y 2 V c X C 8 x L 2 R z b j 1 Q S U N B T m V 0 L 1 B J Q 0 F O Z X Q v Q W 5 u d W F s U m V w b 3 J 0 L 1 N 1 b W 1 h c n l G a W c 5 L n t J b m N v b X B s Z X R l L D J 9 J n F 1 b 3 Q 7 X S w m c X V v d D t S Z W x h d G l v b n N o a X B J b m Z v J n F 1 b 3 Q 7 O l t d f S I g L z 4 8 L 1 N 0 Y W J s Z U V u d H J p Z X M + P C 9 J d G V t P j x J d G V t P j x J d G V t T G 9 j Y X R p b 2 4 + P E l 0 Z W 1 U e X B l P k Z v c m 1 1 b G E 8 L 0 l 0 Z W 1 U e X B l P j x J d G V t U G F 0 a D 5 T Z W N 0 a W 9 u M S 9 T d W 1 t Y X J 5 R m l n O S 9 T b 3 V y Y 2 U 8 L 0 l 0 Z W 1 Q Y X R o P j w v S X R l b U x v Y 2 F 0 a W 9 u P j x T d G F i b G V F b n R y a W V z I C 8 + P C 9 J d G V t P j x J d G V t P j x J d G V t T G 9 j Y X R p b 2 4 + P E l 0 Z W 1 U e X B l P k Z v c m 1 1 b G E 8 L 0 l 0 Z W 1 U e X B l P j x J d G V t U G F 0 a D 5 T Z W N 0 a W 9 u M S 9 T d W 1 t Y X J 5 R m l n O S 9 Q S U N B T m V 0 X 0 R h d G F i Y X N l P C 9 J d G V t U G F 0 a D 4 8 L 0 l 0 Z W 1 M b 2 N h d G l v b j 4 8 U 3 R h Y m x l R W 5 0 c m l l c y A v P j w v S X R l b T 4 8 S X R l b T 4 8 S X R l b U x v Y 2 F 0 a W 9 u P j x J d G V t V H l w Z T 5 G b 3 J t d W x h P C 9 J d G V t V H l w Z T 4 8 S X R l b V B h d G g + U 2 V j d G l v b j E v U 3 V t b W F y e U Z p Z z k v Q W 5 u d W F s U m V w b 3 J 0 X 1 N j a G V t Y T w v S X R l b V B h d G g + P C 9 J d G V t T G 9 j Y X R p b 2 4 + P F N 0 Y W J s Z U V u d H J p Z X M g L z 4 8 L 0 l 0 Z W 0 + P E l 0 Z W 0 + P E l 0 Z W 1 M b 2 N h d G l v b j 4 8 S X R l b V R 5 c G U + R m 9 y b X V s Y T w v S X R l b V R 5 c G U + P E l 0 Z W 1 Q Y X R o P l N l Y 3 R p b 2 4 x L 1 N 1 b W 1 h c n l G a W c 5 L 1 N 1 b W 1 h c n l G a W c 5 X 1 R h Y m x l P C 9 J d G V t U G F 0 a D 4 8 L 0 l 0 Z W 1 M b 2 N h d G l v b j 4 8 U 3 R h Y m x l R W 5 0 c m l l c y A v P j w v S X R l b T 4 8 S X R l b T 4 8 S X R l b U x v Y 2 F 0 a W 9 u P j x J d G V t V H l w Z T 5 G b 3 J t d W x h P C 9 J d G V t V H l w Z T 4 8 S X R l b V B h d G g + U 2 V j d G l v b j E v U 3 V t b W F y e U Z p Z z k v U 2 9 y d G V k J T I w U m 9 3 c z w v S X R l b V B h d G g + P C 9 J d G V t T G 9 j Y X R p b 2 4 + P F N 0 Y W J s Z U V u d H J p Z X M g L z 4 8 L 0 l 0 Z W 0 + P E l 0 Z W 0 + P E l 0 Z W 1 M b 2 N h d G l v b j 4 8 S X R l b V R 5 c G U + R m 9 y b X V s Y T w v S X R l b V R 5 c G U + P E l 0 Z W 1 Q Y X R o P l N l Y 3 R p b 2 4 x L 1 N 1 b W 1 h c n l G a W c 5 L 1 J l b W 9 2 Z W Q l M j B D b 2 x 1 b W 5 z P C 9 J d G V t U G F 0 a D 4 8 L 0 l 0 Z W 1 M b 2 N h d G l v b j 4 8 U 3 R h Y m x l R W 5 0 c m l l c y A v P j w v S X R l b T 4 8 S X R l b T 4 8 S X R l b U x v Y 2 F 0 a W 9 u P j x J d G V t V H l w Z T 5 G b 3 J t d W x h P C 9 J d G V t V H l w Z T 4 8 S X R l b V B h d G g + U 2 V j d G l v b j E v R F F H c m 9 1 c F l y U m V m Z X J y Y W w 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R F F H c m 9 1 c F l y U m V m Z X J y Y W w 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l J l b G F 0 a W 9 u c 2 h p c E l u Z m 9 D b 2 5 0 Y W l u Z X I i I F Z h b H V l P S J z e y Z x d W 9 0 O 2 N v b H V t b k N v d W 5 0 J n F 1 b 3 Q 7 O j E x L C Z x d W 9 0 O 2 t l e U N v b H V t b k 5 h b W V z J n F 1 b 3 Q 7 O l t d L C Z x d W 9 0 O 3 F 1 Z X J 5 U m V s Y X R p b 2 5 z a G l w c y Z x d W 9 0 O z p b X S w m c X V v d D t j b 2 x 1 b W 5 J Z G V u d G l 0 a W V z J n F 1 b 3 Q 7 O l s m c X V v d D t P Z G J j L k R h d G F T b 3 V y Y 2 V c X C 8 x L 2 R z b j 1 Q S U N B T m V 0 L 1 B J Q 0 F O Z X Q v Q W 5 u d W F s U m V w b 3 J 0 L 0 R R R 3 J v d X B Z c l J l Z m V y c m F s L n t Z c i w w f S Z x d W 9 0 O y w m c X V v d D t P Z G J j L k R h d G F T b 3 V y Y 2 V c X C 8 x L 2 R z b j 1 Q S U N B T m V 0 L 1 B J Q 0 F O Z X Q v Q W 5 u d W F s U m V w b 3 J 0 L 0 R R R 3 J v d X B Z c l J l Z m V y c m F s L n t W Y X J p Y W J s Z U d y b 3 V w L D J 9 J n F 1 b 3 Q 7 L C Z x d W 9 0 O 0 9 k Y m M u R G F 0 Y V N v d X J j Z V x c L z E v Z H N u P V B J Q 0 F O Z X Q v U E l D Q U 5 l d C 9 B b m 5 1 Y W x S Z X B v c n Q v R F F H c m 9 1 c F l y U m V m Z X J y Y W w u e 0 5 1 b W J l c i B v Z i B l e H B l Y 3 R l Z C B k Y X R h I G l 0 Z W 1 z L D N 9 J n F 1 b 3 Q 7 L C Z x d W 9 0 O 0 9 k Y m M u R G F 0 Y V N v d X J j Z V x c L z E v Z H N u P V B J Q 0 F O Z X Q v U E l D Q U 5 l d C 9 B b m 5 1 Y W x S Z X B v c n Q v R F F H c m 9 1 c F l y U m V m Z X J y Y W w u e 0 N v b X B s Z X R l I G F u Z C B 2 Y W x p Z C w 0 f S Z x d W 9 0 O y w m c X V v d D t P Z G J j L k R h d G F T b 3 V y Y 2 V c X C 8 x L 2 R z b j 1 Q S U N B T m V 0 L 1 B J Q 0 F O Z X Q v Q W 5 u d W F s U m V w b 3 J 0 L 0 R R R 3 J v d X B Z c l J l Z m V y c m F s L n t D b 2 1 w b G V 0 Z S B h b m Q g d m F s a W Q g K C U p L D V 9 J n F 1 b 3 Q 7 L C Z x d W 9 0 O 0 9 k Y m M u R G F 0 Y V N v d X J j Z V x c L z E v Z H N u P V B J Q 0 F O Z X Q v U E l D Q U 5 l d C 9 B b m 5 1 Y W x S Z X B v c n Q v R F F H c m 9 1 c F l y U m V m Z X J y Y W w u e 1 V u c m V z b 2 x 2 Z W Q g d m F s a W R h d G l v b i B x d W V y a W V z L D Z 9 J n F 1 b 3 Q 7 L C Z x d W 9 0 O 0 9 k Y m M u R G F 0 Y V N v d X J j Z V x c L z E v Z H N u P V B J Q 0 F O Z X Q v U E l D Q U 5 l d C 9 B b m 5 1 Y W x S Z X B v c n Q v R F F H c m 9 1 c F l y U m V m Z X J y Y W w u e 1 V u c m V z b 2 x 2 Z W Q g d m F s a W R h d G l v b i B x d W V y a W V z I C g l K S w 3 f S Z x d W 9 0 O y w m c X V v d D t P Z G J j L k R h d G F T b 3 V y Y 2 V c X C 8 x L 2 R z b j 1 Q S U N B T m V 0 L 1 B J Q 0 F O Z X Q v Q W 5 u d W F s U m V w b 3 J 0 L 0 R R R 3 J v d X B Z c l J l Z m V y c m F s L n t C b G F u a y B m a W V s Z C w 4 f S Z x d W 9 0 O y w m c X V v d D t P Z G J j L k R h d G F T b 3 V y Y 2 V c X C 8 x L 2 R z b j 1 Q S U N B T m V 0 L 1 B J Q 0 F O Z X Q v Q W 5 u d W F s U m V w b 3 J 0 L 0 R R R 3 J v d X B Z c l J l Z m V y c m F s L n t C b G F u a y B m a W V s Z C A o J S k s O X 0 m c X V v d D s s J n F 1 b 3 Q 7 T 2 R i Y y 5 E Y X R h U 2 9 1 c m N l X F w v M S 9 k c 2 4 9 U E l D Q U 5 l d C 9 Q S U N B T m V 0 L 0 F u b n V h b F J l c G 9 y d C 9 E U U d y b 3 V w W X J S Z W Z l c n J h b C 5 7 T W l z c 2 l u Z y B 2 Y W x 1 Z S A t I E V 4 c G x h a W 5 h d G l v b i B n a X Z l b i w x M H 0 m c X V v d D s s J n F 1 b 3 Q 7 T 2 R i Y y 5 E Y X R h U 2 9 1 c m N l X F w v M S 9 k c 2 4 9 U E l D Q U 5 l d C 9 Q S U N B T m V 0 L 0 F u b n V h b F J l c G 9 y d C 9 E U U d y b 3 V w W X J S Z W Z l c n J h b C 5 7 T W l z c 2 l u Z y B 2 Y W x 1 Z S A t I E V 4 c G x h a W 5 h d G l v b i B n a X Z l b i A o J S k s M T F 9 J n F 1 b 3 Q 7 X S w m c X V v d D t D b 2 x 1 b W 5 D b 3 V u d C Z x d W 9 0 O z o x M S w m c X V v d D t L Z X l D b 2 x 1 b W 5 O Y W 1 l c y Z x d W 9 0 O z p b X S w m c X V v d D t D b 2 x 1 b W 5 J Z G V u d G l 0 a W V z J n F 1 b 3 Q 7 O l s m c X V v d D t P Z G J j L k R h d G F T b 3 V y Y 2 V c X C 8 x L 2 R z b j 1 Q S U N B T m V 0 L 1 B J Q 0 F O Z X Q v Q W 5 u d W F s U m V w b 3 J 0 L 0 R R R 3 J v d X B Z c l J l Z m V y c m F s L n t Z c i w w f S Z x d W 9 0 O y w m c X V v d D t P Z G J j L k R h d G F T b 3 V y Y 2 V c X C 8 x L 2 R z b j 1 Q S U N B T m V 0 L 1 B J Q 0 F O Z X Q v Q W 5 u d W F s U m V w b 3 J 0 L 0 R R R 3 J v d X B Z c l J l Z m V y c m F s L n t W Y X J p Y W J s Z U d y b 3 V w L D J 9 J n F 1 b 3 Q 7 L C Z x d W 9 0 O 0 9 k Y m M u R G F 0 Y V N v d X J j Z V x c L z E v Z H N u P V B J Q 0 F O Z X Q v U E l D Q U 5 l d C 9 B b m 5 1 Y W x S Z X B v c n Q v R F F H c m 9 1 c F l y U m V m Z X J y Y W w u e 0 5 1 b W J l c i B v Z i B l e H B l Y 3 R l Z C B k Y X R h I G l 0 Z W 1 z L D N 9 J n F 1 b 3 Q 7 L C Z x d W 9 0 O 0 9 k Y m M u R G F 0 Y V N v d X J j Z V x c L z E v Z H N u P V B J Q 0 F O Z X Q v U E l D Q U 5 l d C 9 B b m 5 1 Y W x S Z X B v c n Q v R F F H c m 9 1 c F l y U m V m Z X J y Y W w u e 0 N v b X B s Z X R l I G F u Z C B 2 Y W x p Z C w 0 f S Z x d W 9 0 O y w m c X V v d D t P Z G J j L k R h d G F T b 3 V y Y 2 V c X C 8 x L 2 R z b j 1 Q S U N B T m V 0 L 1 B J Q 0 F O Z X Q v Q W 5 u d W F s U m V w b 3 J 0 L 0 R R R 3 J v d X B Z c l J l Z m V y c m F s L n t D b 2 1 w b G V 0 Z S B h b m Q g d m F s a W Q g K C U p L D V 9 J n F 1 b 3 Q 7 L C Z x d W 9 0 O 0 9 k Y m M u R G F 0 Y V N v d X J j Z V x c L z E v Z H N u P V B J Q 0 F O Z X Q v U E l D Q U 5 l d C 9 B b m 5 1 Y W x S Z X B v c n Q v R F F H c m 9 1 c F l y U m V m Z X J y Y W w u e 1 V u c m V z b 2 x 2 Z W Q g d m F s a W R h d G l v b i B x d W V y a W V z L D Z 9 J n F 1 b 3 Q 7 L C Z x d W 9 0 O 0 9 k Y m M u R G F 0 Y V N v d X J j Z V x c L z E v Z H N u P V B J Q 0 F O Z X Q v U E l D Q U 5 l d C 9 B b m 5 1 Y W x S Z X B v c n Q v R F F H c m 9 1 c F l y U m V m Z X J y Y W w u e 1 V u c m V z b 2 x 2 Z W Q g d m F s a W R h d G l v b i B x d W V y a W V z I C g l K S w 3 f S Z x d W 9 0 O y w m c X V v d D t P Z G J j L k R h d G F T b 3 V y Y 2 V c X C 8 x L 2 R z b j 1 Q S U N B T m V 0 L 1 B J Q 0 F O Z X Q v Q W 5 u d W F s U m V w b 3 J 0 L 0 R R R 3 J v d X B Z c l J l Z m V y c m F s L n t C b G F u a y B m a W V s Z C w 4 f S Z x d W 9 0 O y w m c X V v d D t P Z G J j L k R h d G F T b 3 V y Y 2 V c X C 8 x L 2 R z b j 1 Q S U N B T m V 0 L 1 B J Q 0 F O Z X Q v Q W 5 u d W F s U m V w b 3 J 0 L 0 R R R 3 J v d X B Z c l J l Z m V y c m F s L n t C b G F u a y B m a W V s Z C A o J S k s O X 0 m c X V v d D s s J n F 1 b 3 Q 7 T 2 R i Y y 5 E Y X R h U 2 9 1 c m N l X F w v M S 9 k c 2 4 9 U E l D Q U 5 l d C 9 Q S U N B T m V 0 L 0 F u b n V h b F J l c G 9 y d C 9 E U U d y b 3 V w W X J S Z W Z l c n J h b C 5 7 T W l z c 2 l u Z y B 2 Y W x 1 Z S A t I E V 4 c G x h a W 5 h d G l v b i B n a X Z l b i w x M H 0 m c X V v d D s s J n F 1 b 3 Q 7 T 2 R i Y y 5 E Y X R h U 2 9 1 c m N l X F w v M S 9 k c 2 4 9 U E l D Q U 5 l d C 9 Q S U N B T m V 0 L 0 F u b n V h b F J l c G 9 y d C 9 E U U d y b 3 V w W X J S Z W Z l c n J h b C 5 7 T W l z c 2 l u Z y B 2 Y W x 1 Z S A t I E V 4 c G x h a W 5 h d G l v b i B n a X Z l b i A o J S k s M T F 9 J n F 1 b 3 Q 7 X S w m c X V v d D t S Z W x h d G l v b n N o a X B J b m Z v J n F 1 b 3 Q 7 O l t d f S I g L z 4 8 R W 5 0 c n k g V H l w Z T 0 i R m l s b F N 0 Y X R 1 c y I g V m F s d W U 9 I n N D b 2 1 w b G V 0 Z S I g L z 4 8 R W 5 0 c n k g V H l w Z T 0 i R m l s b E N v b H V t b k 5 h b W V z I i B W Y W x 1 Z T 0 i c 1 s m c X V v d D t Z c i Z x d W 9 0 O y w m c X V v d D t W Y X J p Y W J s Z U d y b 3 V w J n F 1 b 3 Q 7 L C Z x d W 9 0 O 0 5 1 b W J l c i B v Z i B l e H B l Y 3 R l Z C B k Y X R h I G l 0 Z W 1 z J n F 1 b 3 Q 7 L C Z x d W 9 0 O 0 N v b X B s Z X R l I G F u Z C B 2 Y W x p Z C Z x d W 9 0 O y w m c X V v d D t D b 2 1 w b G V 0 Z S B h b m Q g d m F s a W Q g K C U p J n F 1 b 3 Q 7 L C Z x d W 9 0 O 1 V u c m V z b 2 x 2 Z W Q g d m F s a W R h d G l v b i B x d W V y a W V z J n F 1 b 3 Q 7 L C Z x d W 9 0 O 1 V u c m V z b 2 x 2 Z W Q g d m F s a W R h d G l v b i B x d W V y a W V z I C g l K S Z x d W 9 0 O y w m c X V v d D t C b G F u a y B m a W V s Z C Z x d W 9 0 O y w m c X V v d D t C b G F u a y B m a W V s Z C A o J S k m c X V v d D s s J n F 1 b 3 Q 7 T W l z c 2 l u Z y B 2 Y W x 1 Z S A t I E V 4 c G x h a W 5 h d G l v b i B n a X Z l b i Z x d W 9 0 O y w m c X V v d D t N a X N z a W 5 n I H Z h b H V l I C 0 g R X h w b G F p b m F 0 a W 9 u I G d p d m V u I C g l K S Z x d W 9 0 O 1 0 i I C 8 + P E V u d H J 5 I F R 5 c G U 9 I k Z p b G x D b 2 x 1 b W 5 U e X B l c y I g V m F s d W U 9 I n N B Z 1 l D Q W d R Q 0 J B S U V B Z 1 E 9 I i A v P j x F b n R y e S B U e X B l P S J G a W x s T G F z d F V w Z G F 0 Z W Q i I F Z h b H V l P S J k M j A y M C 0 x M i 0 w M V Q x N T o 1 N z o 0 N S 4 4 O D c w N j M z W i I g L z 4 8 R W 5 0 c n k g V H l w Z T 0 i R m l s b E V y c m 9 y Q 2 9 1 b n Q i I F Z h b H V l P S J s M C I g L z 4 8 R W 5 0 c n k g V H l w Z T 0 i R m l s b E V y c m 9 y Q 2 9 k Z S I g V m F s d W U 9 I n N V b m t u b 3 d u I i A v P j x F b n R y e S B U e X B l P S J G a W x s Q 2 9 1 b n Q i I F Z h b H V l P S J s M T A i I C 8 + P E V u d H J 5 I F R 5 c G U 9 I k F k Z G V k V G 9 E Y X R h T W 9 k Z W w i I F Z h b H V l P S J s M C I g L z 4 8 R W 5 0 c n k g V H l w Z T 0 i U X V l c n l J R C I g V m F s d W U 9 I n M 4 O D F i O G M z M S 0 4 O T l j L T Q y Z D E t Y j I 2 M i 0 4 Y T Y 3 N j h h M G V k M D Y i I C 8 + P C 9 T d G F i b G V F b n R y a W V z P j w v S X R l b T 4 8 S X R l b T 4 8 S X R l b U x v Y 2 F 0 a W 9 u P j x J d G V t V H l w Z T 5 G b 3 J t d W x h P C 9 J d G V t V H l w Z T 4 8 S X R l b V B h d G g + U 2 V j d G l v b j E v R F F H c m 9 1 c F l y U m V m Z X J y Y W w v U 2 9 1 c m N l P C 9 J d G V t U G F 0 a D 4 8 L 0 l 0 Z W 1 M b 2 N h d G l v b j 4 8 U 3 R h Y m x l R W 5 0 c m l l c y A v P j w v S X R l b T 4 8 S X R l b T 4 8 S X R l b U x v Y 2 F 0 a W 9 u P j x J d G V t V H l w Z T 5 G b 3 J t d W x h P C 9 J d G V t V H l w Z T 4 8 S X R l b V B h d G g + U 2 V j d G l v b j E v R F F H c m 9 1 c F l y U m V m Z X J y Y W w v U E l D Q U 5 l d F 9 E Y X R h Y m F z Z T w v S X R l b V B h d G g + P C 9 J d G V t T G 9 j Y X R p b 2 4 + P F N 0 Y W J s Z U V u d H J p Z X M g L z 4 8 L 0 l 0 Z W 0 + P E l 0 Z W 0 + P E l 0 Z W 1 M b 2 N h d G l v b j 4 8 S X R l b V R 5 c G U + R m 9 y b X V s Y T w v S X R l b V R 5 c G U + P E l 0 Z W 1 Q Y X R o P l N l Y 3 R p b 2 4 x L 0 R R R 3 J v d X B Z c l J l Z m V y c m F s L 0 F u b n V h b F J l c G 9 y d F 9 T Y 2 h l b W E 8 L 0 l 0 Z W 1 Q Y X R o P j w v S X R l b U x v Y 2 F 0 a W 9 u P j x T d G F i b G V F b n R y a W V z I C 8 + P C 9 J d G V t P j x J d G V t P j x J d G V t T G 9 j Y X R p b 2 4 + P E l 0 Z W 1 U e X B l P k Z v c m 1 1 b G E 8 L 0 l 0 Z W 1 U e X B l P j x J d G V t U G F 0 a D 5 T Z W N 0 a W 9 u M S 9 E U U d y b 3 V w W X J S Z W Z l c n J h b C 9 E U U d y b 3 V w W X J S Z W Z l c n J h b F 9 U Y W J s Z T w v S X R l b V B h d G g + P C 9 J d G V t T G 9 j Y X R p b 2 4 + P F N 0 Y W J s Z U V u d H J p Z X M g L z 4 8 L 0 l 0 Z W 0 + P E l 0 Z W 0 + P E l 0 Z W 1 M b 2 N h d G l v b j 4 8 S X R l b V R 5 c G U + R m 9 y b X V s Y T w v S X R l b V R 5 c G U + P E l 0 Z W 1 Q Y X R o P l N l Y 3 R p b 2 4 x L 0 R R R 3 J v d X B P c m d U c m F u c 3 B v c n Q 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E i I C 8 + P E V u d H J 5 I F R 5 c G U 9 I k Z p b G x P Y m p l Y 3 R U e X B l I i B W Y W x 1 Z T 0 i c 1 R h Y m x l I i A v P j x F b n R y e S B U e X B l P S J G a W x s V G 9 E Y X R h T W 9 k Z W x F b m F i b G V k I i B W Y W x 1 Z T 0 i b D A i I C 8 + P E V u d H J 5 I F R 5 c G U 9 I k Z p b G x U Y X J n Z X Q i I F Z h b H V l P S J z R F F H c m 9 1 c E 9 y Z 1 R y Y W 5 z c G 9 y d C I g L z 4 8 R W 5 0 c n k g V H l w Z T 0 i R m l s b G V k Q 2 9 t c G x l d G V S Z X N 1 b H R U b 1 d v c m t z a G V l d C I g V m F s d W U 9 I m w x I i A v P j x F b n R y e S B U e X B l P S J S Z W N v d m V y e V R h c m d l d F N o Z W V 0 I i B W Y W x 1 Z T 0 i c 1 N o Z W V 0 N C I g L z 4 8 R W 5 0 c n k g V H l w Z T 0 i U m V j b 3 Z l c n l U Y X J n Z X R D b 2 x 1 b W 4 i I F Z h b H V l P S J s M S I g L z 4 8 R W 5 0 c n k g V H l w Z T 0 i U m V j b 3 Z l c n l U Y X J n Z X R S b 3 c i I F Z h b H V l P S J s M S I g L z 4 8 R W 5 0 c n k g V H l w Z T 0 i Q W R k Z W R U b 0 R h d G F N b 2 R l b C I g V m F s d W U 9 I m w w I i A v P j x F b n R y e S B U e X B l P S J G a W x s Q 2 9 1 b n Q i I F Z h b H V l P S J s M T g i I C 8 + P E V u d H J 5 I F R 5 c G U 9 I k Z p b G x F c n J v c k N v Z G U i I F Z h b H V l P S J z V W 5 r b m 9 3 b i I g L z 4 8 R W 5 0 c n k g V H l w Z T 0 i R m l s b E V y c m 9 y Q 2 9 1 b n Q i I F Z h b H V l P S J s M C I g L z 4 8 R W 5 0 c n k g V H l w Z T 0 i R m l s b E x h c 3 R V c G R h d G V k I i B W Y W x 1 Z T 0 i Z D I w M j A t M T I t M D F U M T E 6 N T Y 6 N T E u M T c 3 M D c 1 M 1 o i I C 8 + P E V u d H J 5 I F R 5 c G U 9 I k Z p b G x D b 2 x 1 b W 5 U e X B l c y I g V m F s d W U 9 I n N B Z 1 l D Q W d R Q 0 J B S U V B Z 1 E 9 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E 9 y Z 1 R y Y W 5 z c G 9 y d C 5 7 W X I s M H 0 m c X V v d D s s J n F 1 b 3 Q 7 T 2 R i Y y 5 E Y X R h U 2 9 1 c m N l X F w v M S 9 k c 2 4 9 U E l D Q U 5 l d C 9 Q S U N B T m V 0 L 0 F u b n V h b F J l c G 9 y d C 9 E U U d y b 3 V w T 3 J n V H J h b n N w b 3 J 0 L n t W Y X J p Y W J s Z U d y b 3 V w L D J 9 J n F 1 b 3 Q 7 L C Z x d W 9 0 O 0 9 k Y m M u R G F 0 Y V N v d X J j Z V x c L z E v Z H N u P V B J Q 0 F O Z X Q v U E l D Q U 5 l d C 9 B b m 5 1 Y W x S Z X B v c n Q v R F F H c m 9 1 c E 9 y Z 1 R y Y W 5 z c G 9 y d C 5 7 T n V t Y m V y I G 9 m I G V 4 c G V j d G V k I G R h d G E g a X R l b X M s M 3 0 m c X V v d D s s J n F 1 b 3 Q 7 T 2 R i Y y 5 E Y X R h U 2 9 1 c m N l X F w v M S 9 k c 2 4 9 U E l D Q U 5 l d C 9 Q S U N B T m V 0 L 0 F u b n V h b F J l c G 9 y d C 9 E U U d y b 3 V w T 3 J n V H J h b n N w b 3 J 0 L n t D b 2 1 w b G V 0 Z S B h b m Q g d m F s a W Q s N H 0 m c X V v d D s s J n F 1 b 3 Q 7 T 2 R i Y y 5 E Y X R h U 2 9 1 c m N l X F w v M S 9 k c 2 4 9 U E l D Q U 5 l d C 9 Q S U N B T m V 0 L 0 F u b n V h b F J l c G 9 y d C 9 E U U d y b 3 V w T 3 J n V H J h b n N w b 3 J 0 L n t D b 2 1 w b G V 0 Z S B h b m Q g d m F s a W Q g K C U p L D V 9 J n F 1 b 3 Q 7 L C Z x d W 9 0 O 0 9 k Y m M u R G F 0 Y V N v d X J j Z V x c L z E v Z H N u P V B J Q 0 F O Z X Q v U E l D Q U 5 l d C 9 B b m 5 1 Y W x S Z X B v c n Q v R F F H c m 9 1 c E 9 y Z 1 R y Y W 5 z c G 9 y d C 5 7 V W 5 y Z X N v b H Z l Z C B 2 Y W x p Z G F 0 a W 9 u I H F 1 Z X J p Z X M s N n 0 m c X V v d D s s J n F 1 b 3 Q 7 T 2 R i Y y 5 E Y X R h U 2 9 1 c m N l X F w v M S 9 k c 2 4 9 U E l D Q U 5 l d C 9 Q S U N B T m V 0 L 0 F u b n V h b F J l c G 9 y d C 9 E U U d y b 3 V w T 3 J n V H J h b n N w b 3 J 0 L n t V b n J l c 2 9 s d m V k I H Z h b G l k Y X R p b 2 4 g c X V l c m l l c y A o J S k s N 3 0 m c X V v d D s s J n F 1 b 3 Q 7 T 2 R i Y y 5 E Y X R h U 2 9 1 c m N l X F w v M S 9 k c 2 4 9 U E l D Q U 5 l d C 9 Q S U N B T m V 0 L 0 F u b n V h b F J l c G 9 y d C 9 E U U d y b 3 V w T 3 J n V H J h b n N w b 3 J 0 L n t C b G F u a y B m a W V s Z C w 4 f S Z x d W 9 0 O y w m c X V v d D t P Z G J j L k R h d G F T b 3 V y Y 2 V c X C 8 x L 2 R z b j 1 Q S U N B T m V 0 L 1 B J Q 0 F O Z X Q v Q W 5 u d W F s U m V w b 3 J 0 L 0 R R R 3 J v d X B P c m d U c m F u c 3 B v c n Q u e 0 J s Y W 5 r I G Z p Z W x k I C g l K S w 5 f S Z x d W 9 0 O y w m c X V v d D t P Z G J j L k R h d G F T b 3 V y Y 2 V c X C 8 x L 2 R z b j 1 Q S U N B T m V 0 L 1 B J Q 0 F O Z X Q v Q W 5 u d W F s U m V w b 3 J 0 L 0 R R R 3 J v d X B P c m d U c m F u c 3 B v c n Q u e 0 1 p c 3 N p b m c g d m F s d W U g L S B F e H B s Y W l u Y X R p b 2 4 g Z 2 l 2 Z W 4 s M T B 9 J n F 1 b 3 Q 7 L C Z x d W 9 0 O 0 9 k Y m M u R G F 0 Y V N v d X J j Z V x c L z E v Z H N u P V B J Q 0 F O Z X Q v U E l D Q U 5 l d C 9 B b m 5 1 Y W x S Z X B v c n Q v R F F H c m 9 1 c E 9 y Z 1 R y Y W 5 z c G 9 y d C 5 7 T W l z c 2 l u Z y B 2 Y W x 1 Z S A t I E V 4 c G x h a W 5 h d G l v b i B n a X Z l b i A o J S k s M T F 9 J n F 1 b 3 Q 7 X S w m c X V v d D t D b 2 x 1 b W 5 D b 3 V u d C Z x d W 9 0 O z o x M S w m c X V v d D t L Z X l D b 2 x 1 b W 5 O Y W 1 l c y Z x d W 9 0 O z p b X S w m c X V v d D t D b 2 x 1 b W 5 J Z G V u d G l 0 a W V z J n F 1 b 3 Q 7 O l s m c X V v d D t P Z G J j L k R h d G F T b 3 V y Y 2 V c X C 8 x L 2 R z b j 1 Q S U N B T m V 0 L 1 B J Q 0 F O Z X Q v Q W 5 u d W F s U m V w b 3 J 0 L 0 R R R 3 J v d X B P c m d U c m F u c 3 B v c n Q u e 1 l y L D B 9 J n F 1 b 3 Q 7 L C Z x d W 9 0 O 0 9 k Y m M u R G F 0 Y V N v d X J j Z V x c L z E v Z H N u P V B J Q 0 F O Z X Q v U E l D Q U 5 l d C 9 B b m 5 1 Y W x S Z X B v c n Q v R F F H c m 9 1 c E 9 y Z 1 R y Y W 5 z c G 9 y d C 5 7 V m F y a W F i b G V H c m 9 1 c C w y f S Z x d W 9 0 O y w m c X V v d D t P Z G J j L k R h d G F T b 3 V y Y 2 V c X C 8 x L 2 R z b j 1 Q S U N B T m V 0 L 1 B J Q 0 F O Z X Q v Q W 5 u d W F s U m V w b 3 J 0 L 0 R R R 3 J v d X B P c m d U c m F u c 3 B v c n Q u e 0 5 1 b W J l c i B v Z i B l e H B l Y 3 R l Z C B k Y X R h I G l 0 Z W 1 z L D N 9 J n F 1 b 3 Q 7 L C Z x d W 9 0 O 0 9 k Y m M u R G F 0 Y V N v d X J j Z V x c L z E v Z H N u P V B J Q 0 F O Z X Q v U E l D Q U 5 l d C 9 B b m 5 1 Y W x S Z X B v c n Q v R F F H c m 9 1 c E 9 y Z 1 R y Y W 5 z c G 9 y d C 5 7 Q 2 9 t c G x l d G U g Y W 5 k I H Z h b G l k L D R 9 J n F 1 b 3 Q 7 L C Z x d W 9 0 O 0 9 k Y m M u R G F 0 Y V N v d X J j Z V x c L z E v Z H N u P V B J Q 0 F O Z X Q v U E l D Q U 5 l d C 9 B b m 5 1 Y W x S Z X B v c n Q v R F F H c m 9 1 c E 9 y Z 1 R y Y W 5 z c G 9 y d C 5 7 Q 2 9 t c G x l d G U g Y W 5 k I H Z h b G l k I C g l K S w 1 f S Z x d W 9 0 O y w m c X V v d D t P Z G J j L k R h d G F T b 3 V y Y 2 V c X C 8 x L 2 R z b j 1 Q S U N B T m V 0 L 1 B J Q 0 F O Z X Q v Q W 5 u d W F s U m V w b 3 J 0 L 0 R R R 3 J v d X B P c m d U c m F u c 3 B v c n Q u e 1 V u c m V z b 2 x 2 Z W Q g d m F s a W R h d G l v b i B x d W V y a W V z L D Z 9 J n F 1 b 3 Q 7 L C Z x d W 9 0 O 0 9 k Y m M u R G F 0 Y V N v d X J j Z V x c L z E v Z H N u P V B J Q 0 F O Z X Q v U E l D Q U 5 l d C 9 B b m 5 1 Y W x S Z X B v c n Q v R F F H c m 9 1 c E 9 y Z 1 R y Y W 5 z c G 9 y d C 5 7 V W 5 y Z X N v b H Z l Z C B 2 Y W x p Z G F 0 a W 9 u I H F 1 Z X J p Z X M g K C U p L D d 9 J n F 1 b 3 Q 7 L C Z x d W 9 0 O 0 9 k Y m M u R G F 0 Y V N v d X J j Z V x c L z E v Z H N u P V B J Q 0 F O Z X Q v U E l D Q U 5 l d C 9 B b m 5 1 Y W x S Z X B v c n Q v R F F H c m 9 1 c E 9 y Z 1 R y Y W 5 z c G 9 y d C 5 7 Q m x h b m s g Z m l l b G Q s O H 0 m c X V v d D s s J n F 1 b 3 Q 7 T 2 R i Y y 5 E Y X R h U 2 9 1 c m N l X F w v M S 9 k c 2 4 9 U E l D Q U 5 l d C 9 Q S U N B T m V 0 L 0 F u b n V h b F J l c G 9 y d C 9 E U U d y b 3 V w T 3 J n V H J h b n N w b 3 J 0 L n t C b G F u a y B m a W V s Z C A o J S k s O X 0 m c X V v d D s s J n F 1 b 3 Q 7 T 2 R i Y y 5 E Y X R h U 2 9 1 c m N l X F w v M S 9 k c 2 4 9 U E l D Q U 5 l d C 9 Q S U N B T m V 0 L 0 F u b n V h b F J l c G 9 y d C 9 E U U d y b 3 V w T 3 J n V H J h b n N w b 3 J 0 L n t N a X N z a W 5 n I H Z h b H V l I C 0 g R X h w b G F p b m F 0 a W 9 u I G d p d m V u L D E w f S Z x d W 9 0 O y w m c X V v d D t P Z G J j L k R h d G F T b 3 V y Y 2 V c X C 8 x L 2 R z b j 1 Q S U N B T m V 0 L 1 B J Q 0 F O Z X Q v Q W 5 u d W F s U m V w b 3 J 0 L 0 R R R 3 J v d X B P c m d U c m F u c 3 B v c n Q u e 0 1 p c 3 N p b m c g d m F s d W U g L S B F e H B s Y W l u Y X R p b 2 4 g Z 2 l 2 Z W 4 g K C U p L D E x f S Z x d W 9 0 O 1 0 s J n F 1 b 3 Q 7 U m V s Y X R p b 2 5 z a G l w S W 5 m b y Z x d W 9 0 O z p b X X 0 i I C 8 + P C 9 T d G F i b G V F b n R y a W V z P j w v S X R l b T 4 8 S X R l b T 4 8 S X R l b U x v Y 2 F 0 a W 9 u P j x J d G V t V H l w Z T 5 G b 3 J t d W x h P C 9 J d G V t V H l w Z T 4 8 S X R l b V B h d G g + U 2 V j d G l v b j E v R F F H c m 9 1 c E 9 y Z 1 R y Y W 5 z c G 9 y d C 9 T b 3 V y Y 2 U 8 L 0 l 0 Z W 1 Q Y X R o P j w v S X R l b U x v Y 2 F 0 a W 9 u P j x T d G F i b G V F b n R y a W V z I C 8 + P C 9 J d G V t P j x J d G V t P j x J d G V t T G 9 j Y X R p b 2 4 + P E l 0 Z W 1 U e X B l P k Z v c m 1 1 b G E 8 L 0 l 0 Z W 1 U e X B l P j x J d G V t U G F 0 a D 5 T Z W N 0 a W 9 u M S 9 E U U d y b 3 V w T 3 J n V H J h b n N w b 3 J 0 L 1 B J Q 0 F O Z X R f R G F 0 Y W J h c 2 U 8 L 0 l 0 Z W 1 Q Y X R o P j w v S X R l b U x v Y 2 F 0 a W 9 u P j x T d G F i b G V F b n R y a W V z I C 8 + P C 9 J d G V t P j x J d G V t P j x J d G V t T G 9 j Y X R p b 2 4 + P E l 0 Z W 1 U e X B l P k Z v c m 1 1 b G E 8 L 0 l 0 Z W 1 U e X B l P j x J d G V t U G F 0 a D 5 T Z W N 0 a W 9 u M S 9 E U U d y b 3 V w T 3 J n V H J h b n N w b 3 J 0 L 0 F u b n V h b F J l c G 9 y d F 9 T Y 2 h l b W E 8 L 0 l 0 Z W 1 Q Y X R o P j w v S X R l b U x v Y 2 F 0 a W 9 u P j x T d G F i b G V F b n R y a W V z I C 8 + P C 9 J d G V t P j x J d G V t P j x J d G V t T G 9 j Y X R p b 2 4 + P E l 0 Z W 1 U e X B l P k Z v c m 1 1 b G E 8 L 0 l 0 Z W 1 U e X B l P j x J d G V t U G F 0 a D 5 T Z W N 0 a W 9 u M S 9 E U U d y b 3 V w T 3 J n V H J h b n N w b 3 J 0 L 0 R R R 3 J v d X B P c m d U c m F u c 3 B v c n R f V G F i b G U 8 L 0 l 0 Z W 1 Q Y X R o P j w v S X R l b U x v Y 2 F 0 a W 9 u P j x T d G F i b G V F b n R y a W V z I C 8 + P C 9 J d G V t P j x J d G V t P j x J d G V t T G 9 j Y X R p b 2 4 + P E l 0 Z W 1 U e X B l P k Z v c m 1 1 b G E 8 L 0 l 0 Z W 1 U e X B l P j x J d G V t U G F 0 a D 5 T Z W N 0 a W 9 u M S 9 E U U d y b 3 V w T 3 J n V H J h b n N w b 3 J 0 L 1 N v c n R l Z C U y M F J v d 3 M 8 L 0 l 0 Z W 1 Q Y X R o P j w v S X R l b U x v Y 2 F 0 a W 9 u P j x T d G F i b G V F b n R y a W V z I C 8 + P C 9 J d G V t P j x J d G V t P j x J d G V t T G 9 j Y X R p b 2 4 + P E l 0 Z W 1 U e X B l P k Z v c m 1 1 b G E 8 L 0 l 0 Z W 1 U e X B l P j x J d G V t U G F 0 a D 5 T Z W N 0 a W 9 u M S 9 E U U d y b 3 V w T 3 J n V H J h b n N w b 3 J 0 L 1 J l b W 9 2 Z W Q l M j B D b 2 x 1 b W 5 z P C 9 J d G V t U G F 0 a D 4 8 L 0 l 0 Z W 1 M b 2 N h d G l v b j 4 8 U 3 R h Y m x l R W 5 0 c m l l c y A v P j w v S X R l b T 4 8 S X R l b T 4 8 S X R l b U x v Y 2 F 0 a W 9 u P j x J d G V t V H l w Z T 5 G b 3 J t d W x h P C 9 J d G V t V H l w Z T 4 8 S X R l b V B h d G g + U 2 V j d G l v b j E v R F F H c m 9 1 c F l y Q W R t a X N z a W 9 u 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R R R 3 J v d X B Z c k F k b W l z c 2 l v b i I g L z 4 8 R W 5 0 c n k g V H l w Z T 0 i R m l s b G V k Q 2 9 t c G x l d G V S Z X N 1 b H R U b 1 d v c m t z a G V l d C I g V m F s d W U 9 I m w x I i A v P j x F b n R y e S B U e X B l P S J S Z W N v d m V y e V R h c m d l d F N o Z W V 0 I i B W Y W x 1 Z T 0 i c 1 N o Z W V 0 N S I g L z 4 8 R W 5 0 c n k g V H l w Z T 0 i U m V j b 3 Z l c n l U Y X J n Z X R D b 2 x 1 b W 4 i I F Z h b H V l P S J s M S I g L z 4 8 R W 5 0 c n k g V H l w Z T 0 i U m V j b 3 Z l c n l U Y X J n Z X R S b 3 c i I F Z h b H V l P S J s M S I g L z 4 8 R W 5 0 c n k g V H l w Z T 0 i Q W R k Z W R U b 0 R h d G F N b 2 R l b C I g V m F s d W U 9 I m w w I i A v P j x F b n R y e S B U e X B l P S J G a W x s Q 2 9 1 b n Q i I F Z h b H V l P S J s M j U i I C 8 + P E V u d H J 5 I F R 5 c G U 9 I k Z p b G x F c n J v c k N v Z G U i I F Z h b H V l P S J z V W 5 r b m 9 3 b i I g L z 4 8 R W 5 0 c n k g V H l w Z T 0 i R m l s b E V y c m 9 y Q 2 9 1 b n Q i I F Z h b H V l P S J s M C I g L z 4 8 R W 5 0 c n k g V H l w Z T 0 i R m l s b E x h c 3 R V c G R h d G V k I i B W Y W x 1 Z T 0 i Z D I w M j A t M T I t M D F U M T U 6 N D Q 6 M T A u N j U w M j A 4 M V o i I C 8 + P E V u d H J 5 I F R 5 c G U 9 I k Z p b G x D b 2 x 1 b W 5 U e X B l c y I g V m F s d W U 9 I n N B Z 1 l D Q W d R Q 0 J B S U V B Z 1 E 9 I i A v P j x F b n R y e S B U e X B l P S J G a W x s Q 2 9 s d W 1 u T m F t Z X M i I F Z h b H V l P S J z W y Z x d W 9 0 O 1 l y J n F 1 b 3 Q 7 L C Z x d W 9 0 O 1 Z h c m l h Y m x l R 3 J v d X A m c X V v d D s s J n F 1 b 3 Q 7 T n V t Y m V y I G 9 m I G V 4 c G V j d G V k I G R h d G E g a X R l b X M m c X V v d D s s J n F 1 b 3 Q 7 Q 2 9 t c G x l d G U g Y W 5 k I H Z h b G l k J n F 1 b 3 Q 7 L C Z x d W 9 0 O 0 N v b X B s Z X R l I G F u Z C B 2 Y W x p Z C A o J S k m c X V v d D s s J n F 1 b 3 Q 7 V W 5 y Z X N v b H Z l Z C B 2 Y W x p Z G F 0 a W 9 u I H F 1 Z X J p Z X M m c X V v d D s s J n F 1 b 3 Q 7 V W 5 y Z X N v b H Z l Z C B 2 Y W x p Z G F 0 a W 9 u I H F 1 Z X J p Z X M g K C U p J n F 1 b 3 Q 7 L C Z x d W 9 0 O 0 J s Y W 5 r I G Z p Z W x k J n F 1 b 3 Q 7 L C Z x d W 9 0 O 0 J s Y W 5 r I G Z p Z W x k I C g l K S Z x d W 9 0 O y w m c X V v d D t N a X N z a W 5 n I H Z h b H V l I C 0 g R X h w b G F p b m F 0 a W 9 u I G d p d m V u J n F 1 b 3 Q 7 L C Z x d W 9 0 O 0 1 p c 3 N p b m c g d m F s d W U g L S B F e H B s Y W l u Y X R p b 2 4 g Z 2 l 2 Z W 4 g K C U p J n F 1 b 3 Q 7 X S 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0 9 k Y m M u R G F 0 Y V N v d X J j Z V x c L z E v Z H N u P V B J Q 0 F O Z X Q v U E l D Q U 5 l d C 9 B b m 5 1 Y W x S Z X B v c n Q v R F F H c m 9 1 c F l y Q W R t a X N z a W 9 u L n t Z c i w w f S Z x d W 9 0 O y w m c X V v d D t P Z G J j L k R h d G F T b 3 V y Y 2 V c X C 8 x L 2 R z b j 1 Q S U N B T m V 0 L 1 B J Q 0 F O Z X Q v Q W 5 u d W F s U m V w b 3 J 0 L 0 R R R 3 J v d X B Z c k F k b W l z c 2 l v b i 5 7 V m F y a W F i b G V H c m 9 1 c C w y f S Z x d W 9 0 O y w m c X V v d D t P Z G J j L k R h d G F T b 3 V y Y 2 V c X C 8 x L 2 R z b j 1 Q S U N B T m V 0 L 1 B J Q 0 F O Z X Q v Q W 5 u d W F s U m V w b 3 J 0 L 0 R R R 3 J v d X B Z c k F k b W l z c 2 l v b i 5 7 T n V t Y m V y I G 9 m I G V 4 c G V j d G V k I G R h d G E g a X R l b X M s M 3 0 m c X V v d D s s J n F 1 b 3 Q 7 T 2 R i Y y 5 E Y X R h U 2 9 1 c m N l X F w v M S 9 k c 2 4 9 U E l D Q U 5 l d C 9 Q S U N B T m V 0 L 0 F u b n V h b F J l c G 9 y d C 9 E U U d y b 3 V w W X J B Z G 1 p c 3 N p b 2 4 u e 0 N v b X B s Z X R l I G F u Z C B 2 Y W x p Z C w 0 f S Z x d W 9 0 O y w m c X V v d D t P Z G J j L k R h d G F T b 3 V y Y 2 V c X C 8 x L 2 R z b j 1 Q S U N B T m V 0 L 1 B J Q 0 F O Z X Q v Q W 5 u d W F s U m V w b 3 J 0 L 0 R R R 3 J v d X B Z c k F k b W l z c 2 l v b i 5 7 Q 2 9 t c G x l d G U g Y W 5 k I H Z h b G l k I C g l K S w 1 f S Z x d W 9 0 O y w m c X V v d D t P Z G J j L k R h d G F T b 3 V y Y 2 V c X C 8 x L 2 R z b j 1 Q S U N B T m V 0 L 1 B J Q 0 F O Z X Q v Q W 5 u d W F s U m V w b 3 J 0 L 0 R R R 3 J v d X B Z c k F k b W l z c 2 l v b i 5 7 V W 5 y Z X N v b H Z l Z C B 2 Y W x p Z G F 0 a W 9 u I H F 1 Z X J p Z X M s N n 0 m c X V v d D s s J n F 1 b 3 Q 7 T 2 R i Y y 5 E Y X R h U 2 9 1 c m N l X F w v M S 9 k c 2 4 9 U E l D Q U 5 l d C 9 Q S U N B T m V 0 L 0 F u b n V h b F J l c G 9 y d C 9 E U U d y b 3 V w W X J B Z G 1 p c 3 N p b 2 4 u e 1 V u c m V z b 2 x 2 Z W Q g d m F s a W R h d G l v b i B x d W V y a W V z I C g l K S w 3 f S Z x d W 9 0 O y w m c X V v d D t P Z G J j L k R h d G F T b 3 V y Y 2 V c X C 8 x L 2 R z b j 1 Q S U N B T m V 0 L 1 B J Q 0 F O Z X Q v Q W 5 u d W F s U m V w b 3 J 0 L 0 R R R 3 J v d X B Z c k F k b W l z c 2 l v b i 5 7 Q m x h b m s g Z m l l b G Q s O H 0 m c X V v d D s s J n F 1 b 3 Q 7 T 2 R i Y y 5 E Y X R h U 2 9 1 c m N l X F w v M S 9 k c 2 4 9 U E l D Q U 5 l d C 9 Q S U N B T m V 0 L 0 F u b n V h b F J l c G 9 y d C 9 E U U d y b 3 V w W X J B Z G 1 p c 3 N p b 2 4 u e 0 J s Y W 5 r I G Z p Z W x k I C g l K S w 5 f S Z x d W 9 0 O y w m c X V v d D t P Z G J j L k R h d G F T b 3 V y Y 2 V c X C 8 x L 2 R z b j 1 Q S U N B T m V 0 L 1 B J Q 0 F O Z X Q v Q W 5 u d W F s U m V w b 3 J 0 L 0 R R R 3 J v d X B Z c k F k b W l z c 2 l v b i 5 7 T W l z c 2 l u Z y B 2 Y W x 1 Z S A t I E V 4 c G x h a W 5 h d G l v b i B n a X Z l b i w x M H 0 m c X V v d D s s J n F 1 b 3 Q 7 T 2 R i Y y 5 E Y X R h U 2 9 1 c m N l X F w v M S 9 k c 2 4 9 U E l D Q U 5 l d C 9 Q S U N B T m V 0 L 0 F u b n V h b F J l c G 9 y d C 9 E U U d y b 3 V w W X J B Z G 1 p c 3 N p b 2 4 u e 0 1 p c 3 N p b m c g d m F s d W U g L S B F e H B s Y W l u Y X R p b 2 4 g Z 2 l 2 Z W 4 g K C U p L D E x f S Z x d W 9 0 O 1 0 s J n F 1 b 3 Q 7 Q 2 9 s d W 1 u Q 2 9 1 b n Q m c X V v d D s 6 M T E s J n F 1 b 3 Q 7 S 2 V 5 Q 2 9 s d W 1 u T m F t Z X M m c X V v d D s 6 W 1 0 s J n F 1 b 3 Q 7 Q 2 9 s d W 1 u S W R l b n R p d G l l c y Z x d W 9 0 O z p b J n F 1 b 3 Q 7 T 2 R i Y y 5 E Y X R h U 2 9 1 c m N l X F w v M S 9 k c 2 4 9 U E l D Q U 5 l d C 9 Q S U N B T m V 0 L 0 F u b n V h b F J l c G 9 y d C 9 E U U d y b 3 V w W X J B Z G 1 p c 3 N p b 2 4 u e 1 l y L D B 9 J n F 1 b 3 Q 7 L C Z x d W 9 0 O 0 9 k Y m M u R G F 0 Y V N v d X J j Z V x c L z E v Z H N u P V B J Q 0 F O Z X Q v U E l D Q U 5 l d C 9 B b m 5 1 Y W x S Z X B v c n Q v R F F H c m 9 1 c F l y Q W R t a X N z a W 9 u L n t W Y X J p Y W J s Z U d y b 3 V w L D J 9 J n F 1 b 3 Q 7 L C Z x d W 9 0 O 0 9 k Y m M u R G F 0 Y V N v d X J j Z V x c L z E v Z H N u P V B J Q 0 F O Z X Q v U E l D Q U 5 l d C 9 B b m 5 1 Y W x S Z X B v c n Q v R F F H c m 9 1 c F l y Q W R t a X N z a W 9 u L n t O d W 1 i Z X I g b 2 Y g Z X h w Z W N 0 Z W Q g Z G F 0 Y S B p d G V t c y w z f S Z x d W 9 0 O y w m c X V v d D t P Z G J j L k R h d G F T b 3 V y Y 2 V c X C 8 x L 2 R z b j 1 Q S U N B T m V 0 L 1 B J Q 0 F O Z X Q v Q W 5 u d W F s U m V w b 3 J 0 L 0 R R R 3 J v d X B Z c k F k b W l z c 2 l v b i 5 7 Q 2 9 t c G x l d G U g Y W 5 k I H Z h b G l k L D R 9 J n F 1 b 3 Q 7 L C Z x d W 9 0 O 0 9 k Y m M u R G F 0 Y V N v d X J j Z V x c L z E v Z H N u P V B J Q 0 F O Z X Q v U E l D Q U 5 l d C 9 B b m 5 1 Y W x S Z X B v c n Q v R F F H c m 9 1 c F l y Q W R t a X N z a W 9 u L n t D b 2 1 w b G V 0 Z S B h b m Q g d m F s a W Q g K C U p L D V 9 J n F 1 b 3 Q 7 L C Z x d W 9 0 O 0 9 k Y m M u R G F 0 Y V N v d X J j Z V x c L z E v Z H N u P V B J Q 0 F O Z X Q v U E l D Q U 5 l d C 9 B b m 5 1 Y W x S Z X B v c n Q v R F F H c m 9 1 c F l y Q W R t a X N z a W 9 u L n t V b n J l c 2 9 s d m V k I H Z h b G l k Y X R p b 2 4 g c X V l c m l l c y w 2 f S Z x d W 9 0 O y w m c X V v d D t P Z G J j L k R h d G F T b 3 V y Y 2 V c X C 8 x L 2 R z b j 1 Q S U N B T m V 0 L 1 B J Q 0 F O Z X Q v Q W 5 u d W F s U m V w b 3 J 0 L 0 R R R 3 J v d X B Z c k F k b W l z c 2 l v b i 5 7 V W 5 y Z X N v b H Z l Z C B 2 Y W x p Z G F 0 a W 9 u I H F 1 Z X J p Z X M g K C U p L D d 9 J n F 1 b 3 Q 7 L C Z x d W 9 0 O 0 9 k Y m M u R G F 0 Y V N v d X J j Z V x c L z E v Z H N u P V B J Q 0 F O Z X Q v U E l D Q U 5 l d C 9 B b m 5 1 Y W x S Z X B v c n Q v R F F H c m 9 1 c F l y Q W R t a X N z a W 9 u L n t C b G F u a y B m a W V s Z C w 4 f S Z x d W 9 0 O y w m c X V v d D t P Z G J j L k R h d G F T b 3 V y Y 2 V c X C 8 x L 2 R z b j 1 Q S U N B T m V 0 L 1 B J Q 0 F O Z X Q v Q W 5 u d W F s U m V w b 3 J 0 L 0 R R R 3 J v d X B Z c k F k b W l z c 2 l v b i 5 7 Q m x h b m s g Z m l l b G Q g K C U p L D l 9 J n F 1 b 3 Q 7 L C Z x d W 9 0 O 0 9 k Y m M u R G F 0 Y V N v d X J j Z V x c L z E v Z H N u P V B J Q 0 F O Z X Q v U E l D Q U 5 l d C 9 B b m 5 1 Y W x S Z X B v c n Q v R F F H c m 9 1 c F l y Q W R t a X N z a W 9 u L n t N a X N z a W 5 n I H Z h b H V l I C 0 g R X h w b G F p b m F 0 a W 9 u I G d p d m V u L D E w f S Z x d W 9 0 O y w m c X V v d D t P Z G J j L k R h d G F T b 3 V y Y 2 V c X C 8 x L 2 R z b j 1 Q S U N B T m V 0 L 1 B J Q 0 F O Z X Q v Q W 5 u d W F s U m V w b 3 J 0 L 0 R R R 3 J v d X B Z c k F k b W l z c 2 l v b i 5 7 T W l z c 2 l u Z y B 2 Y W x 1 Z S A t I E V 4 c G x h a W 5 h d G l v b i B n a X Z l b i A o J S k s M T F 9 J n F 1 b 3 Q 7 X S w m c X V v d D t S Z W x h d G l v b n N o a X B J b m Z v J n F 1 b 3 Q 7 O l t d f S I g L z 4 8 R W 5 0 c n k g V H l w Z T 0 i U X V l c n l J R C I g V m F s d W U 9 I n M w O D Y 2 Z D g z M i 0 1 N j A 0 L T R h Z D I t Y j V i N C 1 j N W E 3 O D U y M j U 3 Z m U i I C 8 + P C 9 T d G F i b G V F b n R y a W V z P j w v S X R l b T 4 8 S X R l b T 4 8 S X R l b U x v Y 2 F 0 a W 9 u P j x J d G V t V H l w Z T 5 G b 3 J t d W x h P C 9 J d G V t V H l w Z T 4 8 S X R l b V B h d G g + U 2 V j d G l v b j E v R F F H c m 9 1 c F l y Q W R t a X N z a W 9 u L 1 N v d X J j Z T w v S X R l b V B h d G g + P C 9 J d G V t T G 9 j Y X R p b 2 4 + P F N 0 Y W J s Z U V u d H J p Z X M g L z 4 8 L 0 l 0 Z W 0 + P E l 0 Z W 0 + P E l 0 Z W 1 M b 2 N h d G l v b j 4 8 S X R l b V R 5 c G U + R m 9 y b X V s Y T w v S X R l b V R 5 c G U + P E l 0 Z W 1 Q Y X R o P l N l Y 3 R p b 2 4 x L 0 R R R 3 J v d X B Z c k F k b W l z c 2 l v b i 9 Q S U N B T m V 0 X 0 R h d G F i Y X N l P C 9 J d G V t U G F 0 a D 4 8 L 0 l 0 Z W 1 M b 2 N h d G l v b j 4 8 U 3 R h Y m x l R W 5 0 c m l l c y A v P j w v S X R l b T 4 8 S X R l b T 4 8 S X R l b U x v Y 2 F 0 a W 9 u P j x J d G V t V H l w Z T 5 G b 3 J t d W x h P C 9 J d G V t V H l w Z T 4 8 S X R l b V B h d G g + U 2 V j d G l v b j E v R F F H c m 9 1 c F l y Q W R t a X N z a W 9 u L 0 F u b n V h b F J l c G 9 y d F 9 T Y 2 h l b W E 8 L 0 l 0 Z W 1 Q Y X R o P j w v S X R l b U x v Y 2 F 0 a W 9 u P j x T d G F i b G V F b n R y a W V z I C 8 + P C 9 J d G V t P j x J d G V t P j x J d G V t T G 9 j Y X R p b 2 4 + P E l 0 Z W 1 U e X B l P k Z v c m 1 1 b G E 8 L 0 l 0 Z W 1 U e X B l P j x J d G V t U G F 0 a D 5 T Z W N 0 a W 9 u M S 9 E U U d y b 3 V w W X J B Z G 1 p c 3 N p b 2 4 v R F F H c m 9 1 c F l y Q W R t a X N z a W 9 u X 1 R h Y m x l P C 9 J d G V t U G F 0 a D 4 8 L 0 l 0 Z W 1 M b 2 N h d G l v b j 4 8 U 3 R h Y m x l R W 5 0 c m l l c y A v P j w v S X R l b T 4 8 S X R l b T 4 8 S X R l b U x v Y 2 F 0 a W 9 u P j x J d G V t V H l w Z T 5 G b 3 J t d W x h P C 9 J d G V t V H l w Z T 4 8 S X R l b V B h d G g + U 2 V j d G l v b j E v R F F H c m 9 1 c F l y Q W R t a X N z a W 9 u L 1 N v c n R l Z C U y M F J v d 3 M 8 L 0 l 0 Z W 1 Q Y X R o P j w v S X R l b U x v Y 2 F 0 a W 9 u P j x T d G F i b G V F b n R y a W V z I C 8 + P C 9 J d G V t P j x J d G V t P j x J d G V t T G 9 j Y X R p b 2 4 + P E l 0 Z W 1 U e X B l P k Z v c m 1 1 b G E 8 L 0 l 0 Z W 1 U e X B l P j x J d G V t U G F 0 a D 5 T Z W N 0 a W 9 u M S 9 E U U d y b 3 V w W X J B Z G 1 p c 3 N p b 2 4 v U m V t b 3 Z l Z C U y M E N v b H V t b n M 8 L 0 l 0 Z W 1 Q Y X R o P j w v S X R l b U x v Y 2 F 0 a W 9 u P j x T d G F i b G V F b n R y a W V z I C 8 + P C 9 J d G V t P j x J d G V t P j x J d G V t T G 9 j Y X R p b 2 4 + P E l 0 Z W 1 U e X B l P k Z v c m 1 1 b G E 8 L 0 l 0 Z W 1 U e X B l P j x J d G V t U G F 0 a D 5 T Z W N 0 a W 9 u M S 9 E U U d y b 3 V w W X J S Z W Z l c n J h b C 9 T b 3 J 0 Z W Q l M j B S b 3 d z P C 9 J d G V t U G F 0 a D 4 8 L 0 l 0 Z W 1 M b 2 N h d G l v b j 4 8 U 3 R h Y m x l R W 5 0 c m l l c y A v P j w v S X R l b T 4 8 S X R l b T 4 8 S X R l b U x v Y 2 F 0 a W 9 u P j x J d G V t V H l w Z T 5 G b 3 J t d W x h P C 9 J d G V t V H l w Z T 4 8 S X R l b V B h d G g + U 2 V j d G l v b j E v R F F H c m 9 1 c F l y U m V m Z X J y Y W w v U m V t b 3 Z l Z C U y M E N v b H V t b n M 8 L 0 l 0 Z W 1 Q Y X R o P j w v S X R l b U x v Y 2 F 0 a W 9 u P j x T d G F i b G V F b n R y a W V z I C 8 + P C 9 J d G V t P j x J d G V t P j x J d G V t T G 9 j Y X R p b 2 4 + P E l 0 Z W 1 U e X B l P k Z v c m 1 1 b G E 8 L 0 l 0 Z W 1 U e X B l P j x J d G V t U G F 0 a D 5 T Z W N 0 a W 9 u M S 9 U Y W J s Z T M x Y V 8 y M D I w 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1 R h Y m x l M z F h X z I w M j A i I C 8 + P E V u d H J 5 I F R 5 c G U 9 I k Z p b G x l Z E N v b X B s Z X R l U m V z d W x 0 V G 9 X b 3 J r c 2 h l Z X Q i I F Z h b H V l P S J s M S I g L z 4 8 R W 5 0 c n k g V H l w Z T 0 i U m V j b 3 Z l c n l U Y X J n Z X R T a G V l d C I g V m F s d W U 9 I n N T a G V l d D Q 2 I i A v P j x F b n R y e S B U e X B l P S J S Z W N v d m V y e V R h c m d l d E N v b H V t b i I g V m F s d W U 9 I m w x I i A v P j x F b n R y e S B U e X B l P S J S Z W N v d m V y e V R h c m d l d F J v d y I g V m F s d W U 9 I m w x I i A v P j x F b n R y e S B U e X B l P S J G a W x s Q 2 9 1 b n Q i I F Z h b H V l P S J s M T A w I i A v P j x F b n R y e S B U e X B l P S J G a W x s R X J y b 3 J D b 2 R l I i B W Y W x 1 Z T 0 i c 1 V u a 2 5 v d 2 4 i I C 8 + P E V u d H J 5 I F R 5 c G U 9 I k Z p b G x F c n J v c k N v d W 5 0 I i B W Y W x 1 Z T 0 i b D A i I C 8 + P E V u d H J 5 I F R 5 c G U 9 I k Z p b G x M Y X N 0 V X B k Y X R l Z C I g V m F s d W U 9 I m Q y M D I w L T E y L T A 4 V D E z O j M y O j Q 0 L j I 0 N j k w O T V a I i A v P j x F b n R y e S B U e X B l P S J G a W x s Q 2 9 s d W 1 u V H l w Z X M i I F Z h b H V l P S J z Q m d Z R k J R V U Z C U U l D I i A v P j x F b n R y e S B U e X B l P S J G a W x s Q 2 9 s d W 1 u T m F t Z X M i I F Z h b H V l P S J z W y Z x d W 9 0 O 1 l l Y X I m c X V v d D s s J n F 1 b 3 Q 7 T 3 J n Y W 5 p c 2 F 0 a W 9 u J n F 1 b 3 Q 7 L C Z x d W 9 0 O 1 R v d G F s X 2 F k b W l z c 2 l v b n M m c X V v d D s s J n F 1 b 3 Q 7 S G l n a F 9 m b G 9 3 X 2 F k b W l z c 2 l v b n M m c X V v d D s s J n F 1 b 3 Q 7 c G V y Y y Z x d W 9 0 O y w m c X V v d D t E Y X l z J n F 1 b 3 Q 7 L C Z x d W 9 0 O 0 1 l Z G l h b i Z x d W 9 0 O y w m c X V v d D t N a W 5 p b X V t J n F 1 b 3 Q 7 L C Z x d W 9 0 O 0 1 h e G l t d W 0 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P Z G J j L k R h d G F T b 3 V y Y 2 V c X C 8 x L 2 R z b j 1 Q S U N B T m V 0 L 1 B J Q 0 F O Z X Q v Q W 5 u d W F s U m V w b 3 J 0 L 1 R h Y m x l M z F h X z I w M j A u e 1 l l Y X I s M H 0 m c X V v d D s s J n F 1 b 3 Q 7 T 2 R i Y y 5 E Y X R h U 2 9 1 c m N l X F w v M S 9 k c 2 4 9 U E l D Q U 5 l d C 9 Q S U N B T m V 0 L 0 F u b n V h b F J l c G 9 y d C 9 U Y W J s Z T M x Y V 8 y M D I w L n t P c m d h b m l z Y X R p b 2 4 s M X 0 m c X V v d D s s J n F 1 b 3 Q 7 T 2 R i Y y 5 E Y X R h U 2 9 1 c m N l X F w v M S 9 k c 2 4 9 U E l D Q U 5 l d C 9 Q S U N B T m V 0 L 0 F u b n V h b F J l c G 9 y d C 9 U Y W J s Z T M x Y V 8 y M D I w L n t U b 3 R h b F 9 h Z G 1 p c 3 N p b 2 5 z L D J 9 J n F 1 b 3 Q 7 L C Z x d W 9 0 O 0 9 k Y m M u R G F 0 Y V N v d X J j Z V x c L z E v Z H N u P V B J Q 0 F O Z X Q v U E l D Q U 5 l d C 9 B b m 5 1 Y W x S Z X B v c n Q v V G F i b G U z M W F f M j A y M C 5 7 S G l n a F 9 m b G 9 3 X 2 F k b W l z c 2 l v b n M s M 3 0 m c X V v d D s s J n F 1 b 3 Q 7 T 2 R i Y y 5 E Y X R h U 2 9 1 c m N l X F w v M S 9 k c 2 4 9 U E l D Q U 5 l d C 9 Q S U N B T m V 0 L 0 F u b n V h b F J l c G 9 y d C 9 U Y W J s Z T M x Y V 8 y M D I w L n t w Z X J j L D R 9 J n F 1 b 3 Q 7 L C Z x d W 9 0 O 0 9 k Y m M u R G F 0 Y V N v d X J j Z V x c L z E v Z H N u P V B J Q 0 F O Z X Q v U E l D Q U 5 l d C 9 B b m 5 1 Y W x S Z X B v c n Q v V G F i b G U z M W F f M j A y M C 5 7 R G F 5 c y w 1 f S Z x d W 9 0 O y w m c X V v d D t P Z G J j L k R h d G F T b 3 V y Y 2 V c X C 8 x L 2 R z b j 1 Q S U N B T m V 0 L 1 B J Q 0 F O Z X Q v Q W 5 u d W F s U m V w b 3 J 0 L 1 R h Y m x l M z F h X z I w M j A u e 0 1 l Z G l h b i w 2 f S Z x d W 9 0 O y w m c X V v d D t P Z G J j L k R h d G F T b 3 V y Y 2 V c X C 8 x L 2 R z b j 1 Q S U N B T m V 0 L 1 B J Q 0 F O Z X Q v Q W 5 u d W F s U m V w b 3 J 0 L 1 R h Y m x l M z F h X z I w M j A u e 0 1 p b m l t d W 0 s N 3 0 m c X V v d D s s J n F 1 b 3 Q 7 T 2 R i Y y 5 E Y X R h U 2 9 1 c m N l X F w v M S 9 k c 2 4 9 U E l D Q U 5 l d C 9 Q S U N B T m V 0 L 0 F u b n V h b F J l c G 9 y d C 9 U Y W J s Z T M x Y V 8 y M D I w L n t N Y X h p b X V t L D h 9 J n F 1 b 3 Q 7 X S w m c X V v d D t D b 2 x 1 b W 5 D b 3 V u d C Z x d W 9 0 O z o 5 L C Z x d W 9 0 O 0 t l e U N v b H V t b k 5 h b W V z J n F 1 b 3 Q 7 O l t d L C Z x d W 9 0 O 0 N v b H V t b k l k Z W 5 0 a X R p Z X M m c X V v d D s 6 W y Z x d W 9 0 O 0 9 k Y m M u R G F 0 Y V N v d X J j Z V x c L z E v Z H N u P V B J Q 0 F O Z X Q v U E l D Q U 5 l d C 9 B b m 5 1 Y W x S Z X B v c n Q v V G F i b G U z M W F f M j A y M C 5 7 W W V h c i w w f S Z x d W 9 0 O y w m c X V v d D t P Z G J j L k R h d G F T b 3 V y Y 2 V c X C 8 x L 2 R z b j 1 Q S U N B T m V 0 L 1 B J Q 0 F O Z X Q v Q W 5 u d W F s U m V w b 3 J 0 L 1 R h Y m x l M z F h X z I w M j A u e 0 9 y Z 2 F u a X N h d G l v b i w x f S Z x d W 9 0 O y w m c X V v d D t P Z G J j L k R h d G F T b 3 V y Y 2 V c X C 8 x L 2 R z b j 1 Q S U N B T m V 0 L 1 B J Q 0 F O Z X Q v Q W 5 u d W F s U m V w b 3 J 0 L 1 R h Y m x l M z F h X z I w M j A u e 1 R v d G F s X 2 F k b W l z c 2 l v b n M s M n 0 m c X V v d D s s J n F 1 b 3 Q 7 T 2 R i Y y 5 E Y X R h U 2 9 1 c m N l X F w v M S 9 k c 2 4 9 U E l D Q U 5 l d C 9 Q S U N B T m V 0 L 0 F u b n V h b F J l c G 9 y d C 9 U Y W J s Z T M x Y V 8 y M D I w L n t I a W d o X 2 Z s b 3 d f Y W R t a X N z a W 9 u c y w z f S Z x d W 9 0 O y w m c X V v d D t P Z G J j L k R h d G F T b 3 V y Y 2 V c X C 8 x L 2 R z b j 1 Q S U N B T m V 0 L 1 B J Q 0 F O Z X Q v Q W 5 u d W F s U m V w b 3 J 0 L 1 R h Y m x l M z F h X z I w M j A u e 3 B l c m M s N H 0 m c X V v d D s s J n F 1 b 3 Q 7 T 2 R i Y y 5 E Y X R h U 2 9 1 c m N l X F w v M S 9 k c 2 4 9 U E l D Q U 5 l d C 9 Q S U N B T m V 0 L 0 F u b n V h b F J l c G 9 y d C 9 U Y W J s Z T M x Y V 8 y M D I w L n t E Y X l z L D V 9 J n F 1 b 3 Q 7 L C Z x d W 9 0 O 0 9 k Y m M u R G F 0 Y V N v d X J j Z V x c L z E v Z H N u P V B J Q 0 F O Z X Q v U E l D Q U 5 l d C 9 B b m 5 1 Y W x S Z X B v c n Q v V G F i b G U z M W F f M j A y M C 5 7 T W V k a W F u L D Z 9 J n F 1 b 3 Q 7 L C Z x d W 9 0 O 0 9 k Y m M u R G F 0 Y V N v d X J j Z V x c L z E v Z H N u P V B J Q 0 F O Z X Q v U E l D Q U 5 l d C 9 B b m 5 1 Y W x S Z X B v c n Q v V G F i b G U z M W F f M j A y M C 5 7 T W l u a W 1 1 b S w 3 f S Z x d W 9 0 O y w m c X V v d D t P Z G J j L k R h d G F T b 3 V y Y 2 V c X C 8 x L 2 R z b j 1 Q S U N B T m V 0 L 1 B J Q 0 F O Z X Q v Q W 5 u d W F s U m V w b 3 J 0 L 1 R h Y m x l M z F h X z I w M j A u e 0 1 h e G l t d W 0 s O H 0 m c X V v d D t d L C Z x d W 9 0 O 1 J l b G F 0 a W 9 u c 2 h p c E l u Z m 8 m c X V v d D s 6 W 1 1 9 I i A v P j x F b n R y e S B U e X B l P S J R d W V y e U l E I i B W Y W x 1 Z T 0 i c z B l Z T E 3 Z D l l L W Q x Z D Q t N D J h O S 1 h N W Z h L T N h M j N k Y j N i M 2 U y Y S I g L z 4 8 R W 5 0 c n k g V H l w Z T 0 i Q W R k Z W R U b 0 R h d G F N b 2 R l b C I g V m F s d W U 9 I m w w I i A v P j w v U 3 R h Y m x l R W 5 0 c m l l c z 4 8 L 0 l 0 Z W 0 + P E l 0 Z W 0 + P E l 0 Z W 1 M b 2 N h d G l v b j 4 8 S X R l b V R 5 c G U + R m 9 y b X V s Y T w v S X R l b V R 5 c G U + P E l 0 Z W 1 Q Y X R o P l N l Y 3 R p b 2 4 x L 1 R h Y m x l M z F h X z I w M j A v U 2 9 1 c m N l P C 9 J d G V t U G F 0 a D 4 8 L 0 l 0 Z W 1 M b 2 N h d G l v b j 4 8 U 3 R h Y m x l R W 5 0 c m l l c y A v P j w v S X R l b T 4 8 S X R l b T 4 8 S X R l b U x v Y 2 F 0 a W 9 u P j x J d G V t V H l w Z T 5 G b 3 J t d W x h P C 9 J d G V t V H l w Z T 4 8 S X R l b V B h d G g + U 2 V j d G l v b j E v V G F i b G U z M W F f M j A y M C 9 Q S U N B T m V 0 X 0 R h d G F i Y X N l P C 9 J d G V t U G F 0 a D 4 8 L 0 l 0 Z W 1 M b 2 N h d G l v b j 4 8 U 3 R h Y m x l R W 5 0 c m l l c y A v P j w v S X R l b T 4 8 S X R l b T 4 8 S X R l b U x v Y 2 F 0 a W 9 u P j x J d G V t V H l w Z T 5 G b 3 J t d W x h P C 9 J d G V t V H l w Z T 4 8 S X R l b V B h d G g + U 2 V j d G l v b j E v V G F i b G U z M W F f M j A y M C 9 B b m 5 1 Y W x S Z X B v c n R f U 2 N o Z W 1 h P C 9 J d G V t U G F 0 a D 4 8 L 0 l 0 Z W 1 M b 2 N h d G l v b j 4 8 U 3 R h Y m x l R W 5 0 c m l l c y A v P j w v S X R l b T 4 8 S X R l b T 4 8 S X R l b U x v Y 2 F 0 a W 9 u P j x J d G V t V H l w Z T 5 G b 3 J t d W x h P C 9 J d G V t V H l w Z T 4 8 S X R l b V B h d G g + U 2 V j d G l v b j E v V G F i b G U z M W F f M j A y M C 9 U Y W J s Z T M x Y V 8 y M D I w X 1 R h Y m x l P C 9 J d G V t U G F 0 a D 4 8 L 0 l 0 Z W 1 M b 2 N h d G l v b j 4 8 U 3 R h Y m x l R W 5 0 c m l l c y A v P j w v S X R l b T 4 8 S X R l b T 4 8 S X R l b U x v Y 2 F 0 a W 9 u P j x J d G V t V H l w Z T 5 G b 3 J t d W x h P C 9 J d G V t V H l w Z T 4 8 S X R l b V B h d G g + U 2 V j d G l v b j E v d G J s M j g l M j A o M i k 8 L 0 l 0 Z W 1 Q Y X R o P j w v S X R l b U x v Y 2 F 0 a W 9 u P j x T d G F i b G V F b n R y a W V z P j x F b n R y e S B U e X B l P S J J c 1 B y a X Z h d G U i I F Z h b H V l P S J s M C I g L z 4 8 R W 5 0 c n k g V H l w Z T 0 i T m F 2 a W d h d G l v b l N 0 Z X B O Y W 1 l I i B W Y W x 1 Z T 0 i c 0 5 h d m l n Y X R p b 2 4 i I C 8 + P E V u d H J 5 I F R 5 c G U 9 I k J 1 Z m Z l c k 5 l e H R S Z W Z y Z X N o I i B W Y W x 1 Z T 0 i b D E i I C 8 + P E V u d H J 5 I F R 5 c G U 9 I l J l c 3 V s d F R 5 c G U i I F Z h b H V l P S J z V G F i b G U 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I i I C 8 + P E V u d H J 5 I F R 5 c G U 9 I l J l Y 2 9 2 Z X J 5 V G F y Z 2 V 0 Q 2 9 s d W 1 u I i B W Y W x 1 Z T 0 i b D E i I C 8 + P E V u d H J 5 I F R 5 c G U 9 I l J l Y 2 9 2 Z X J 5 V G F y Z 2 V 0 U m 9 3 I i B W Y W x 1 Z T 0 i b D E i I C 8 + P E V u d H J 5 I F R 5 c G U 9 I k Z p b G x D b 2 x 1 b W 5 U e X B l c y I g V m F s d W U 9 I n N C Z 1 l D Q m d J R 0 F n W U N C Z 0 l H Q W d Z Q 0 J n P T 0 i I C 8 + P E V u d H J 5 I F R 5 c G U 9 I k Z p b G x M Y X N 0 V X B k Y X R l Z C I g V m F s d W U 9 I m Q y M D I w L T E w L T I 5 V D E 2 O j E w O j I 5 L j k 5 N T g 1 M D F a I i A v P j x F b n R y e S B U e X B l P S J G a W x s Q 2 9 s d W 1 u T m F t Z X M i I F Z h b H V l P S J z W y Z x d W 9 0 O 1 l l Y X I m c X V v d D s s J n F 1 b 3 Q 7 T 3 J n Y W 5 p c 2 F 0 a W 9 u J n F 1 b 3 Q 7 L C Z x d W 9 0 O 1 B J Q 1 U m c X V v d D s s J n F 1 b 3 Q 7 U E l D V S A o J S k m c X V v d D s s J n F 1 b 3 Q 7 Q 2 V u d H J h b G l z Z W Q g d H J h b n N w b 3 J 0 I H N l c n Z p Y 2 U g K F B J Q y k m c X V v d D s s J n F 1 b 3 Q 7 Q 2 V u d H J h b G l z Z W Q g d H J h b n N w b 3 J 0 I H N l c n Z p Y 2 U g K F B J Q y k g K C U p J n F 1 b 3 Q 7 L C Z x d W 9 0 O 1 R y Y W 5 z c G 9 y d C B 0 Z W F t I G Z y b 2 0 g b m V v b m F 0 Z X M m c X V v d D s s J n F 1 b 3 Q 7 V H J h b n N w b 3 J 0 I H R l Y W 0 g Z n J v b S B u Z W 9 u Y X R l c y A o J S k m c X V v d D s s J n F 1 b 3 Q 7 T 3 R o Z X I g c 3 B l Y 2 l h b G l z d C B 0 Z W F t J n F 1 b 3 Q 7 L C Z x d W 9 0 O 0 9 0 a G V y I H N w Z W N p Y W x p c 3 Q g d G V h b S A o J S k m c X V v d D s s J n F 1 b 3 Q 7 T m 9 u L X N w Z W N p Y W x p c 3 Q g d G V h b S Z x d W 9 0 O y w m c X V v d D t O b 2 4 t c 3 B l Y 2 l h b G l z d C B 0 Z W F t I C g l K S Z x d W 9 0 O y w m c X V v d D t V b m t u b 3 d u J n F 1 b 3 Q 7 L C Z x d W 9 0 O 1 V u a 2 5 v d 2 4 g K C U p J n F 1 b 3 Q 7 L C Z x d W 9 0 O 1 R v d G F s J n F 1 b 3 Q 7 L C Z x d W 9 0 O 1 R v d G F s I C g l K S Z x d W 9 0 O 1 0 i I C 8 + P E V u d H J 5 I F R 5 c G U 9 I k Z p b G x F c n J v c k N v d W 5 0 I i B W Y W x 1 Z T 0 i b D A i I C 8 + P E V u d H J 5 I F R 5 c G U 9 I k Z p b G x T d G F 0 d X M i I F Z h b H V l P S J z Q 2 9 t c G x l d G U i I C 8 + P E V u d H J 5 I F R 5 c G U 9 I k Z p b G x D b 3 V u d C I g V m F s d W U 9 I m w x M D A i I C 8 + P E V u d H J 5 I F R 5 c G U 9 I k Z p b G x F c n J v c k N v Z G U i I F Z h b H V l P S J z V W 5 r b m 9 3 b i I g L z 4 8 R W 5 0 c n k g V H l w Z T 0 i U m V s Y X R p b 2 5 z a G l w S W 5 m b 0 N v b n R h a W 5 l c i I g V m F s d W U 9 I n N 7 J n F 1 b 3 Q 7 Y 2 9 s d W 1 u Q 2 9 1 b n Q m c X V v d D s 6 M T Y s J n F 1 b 3 Q 7 a 2 V 5 Q 2 9 s d W 1 u T m F t Z X M m c X V v d D s 6 W 1 0 s J n F 1 b 3 Q 7 c X V l c n l S Z W x h d G l v b n N o a X B z J n F 1 b 3 Q 7 O l t d L C Z x d W 9 0 O 2 N v b H V t b k l k Z W 5 0 a X R p Z X M m c X V v d D s 6 W y Z x d W 9 0 O 0 9 k Y m M u R G F 0 Y V N v d X J j Z V x c L z E v Z H N u P V B J Q 0 F O Z X Q v U E l D Q U 5 l d C 9 B b m 5 1 Y W x S Z X B v c n Q v d G J s M j g u e 1 l l Y X I s M H 0 m c X V v d D s s J n F 1 b 3 Q 7 T 2 R i Y y 5 E Y X R h U 2 9 1 c m N l X F w v M S 9 k c 2 4 9 U E l D Q U 5 l d C 9 Q S U N B T m V 0 L 0 F u b n V h b F J l c G 9 y d C 9 0 Y m w y O C 5 7 T 3 J n Y W 5 p c 2 F 0 a W 9 u L D F 9 J n F 1 b 3 Q 7 L C Z x d W 9 0 O 0 9 k Y m M u R G F 0 Y V N v d X J j Z V x c L z E v Z H N u P V B J Q 0 F O Z X Q v U E l D Q U 5 l d C 9 B b m 5 1 Y W x S Z X B v c n Q v d G J s M j g u e 1 B J Q 1 U s M n 0 m c X V v d D s s J n F 1 b 3 Q 7 T 2 R i Y y 5 E Y X R h U 2 9 1 c m N l X F w v M S 9 k c 2 4 9 U E l D Q U 5 l d C 9 Q S U N B T m V 0 L 0 F u b n V h b F J l c G 9 y d C 9 0 Y m w y O C 5 7 U E l D V S A o J S k s M 3 0 m c X V v d D s s J n F 1 b 3 Q 7 T 2 R i Y y 5 E Y X R h U 2 9 1 c m N l X F w v M S 9 k c 2 4 9 U E l D Q U 5 l d C 9 Q S U N B T m V 0 L 0 F u b n V h b F J l c G 9 y d C 9 0 Y m w y O C 5 7 Q 2 V u d H J h b G l z Z W Q g d H J h b n N w b 3 J 0 I H N l c n Z p Y 2 U g K F B J Q y k s N H 0 m c X V v d D s s J n F 1 b 3 Q 7 T 2 R i Y y 5 E Y X R h U 2 9 1 c m N l X F w v M S 9 k c 2 4 9 U E l D Q U 5 l d C 9 Q S U N B T m V 0 L 0 F u b n V h b F J l c G 9 y d C 9 0 Y m w y O C 5 7 Q 2 V u d H J h b G l z Z W Q g d H J h b n N w b 3 J 0 I H N l c n Z p Y 2 U g K F B J Q y k g K C U p L D V 9 J n F 1 b 3 Q 7 L C Z x d W 9 0 O 0 9 k Y m M u R G F 0 Y V N v d X J j Z V x c L z E v Z H N u P V B J Q 0 F O Z X Q v U E l D Q U 5 l d C 9 B b m 5 1 Y W x S Z X B v c n Q v d G J s M j g u e 1 R y Y W 5 z c G 9 y d C B 0 Z W F t I G Z y b 2 0 g b m V v b m F 0 Z X M s N n 0 m c X V v d D s s J n F 1 b 3 Q 7 T 2 R i Y y 5 E Y X R h U 2 9 1 c m N l X F w v M S 9 k c 2 4 9 U E l D Q U 5 l d C 9 Q S U N B T m V 0 L 0 F u b n V h b F J l c G 9 y d C 9 0 Y m w y O C 5 7 V H J h b n N w b 3 J 0 I H R l Y W 0 g Z n J v b S B u Z W 9 u Y X R l c y A o J S k s N 3 0 m c X V v d D s s J n F 1 b 3 Q 7 T 2 R i Y y 5 E Y X R h U 2 9 1 c m N l X F w v M S 9 k c 2 4 9 U E l D Q U 5 l d C 9 Q S U N B T m V 0 L 0 F u b n V h b F J l c G 9 y d C 9 0 Y m w y O C 5 7 T 3 R o Z X I g c 3 B l Y 2 l h b G l z d C B 0 Z W F t L D h 9 J n F 1 b 3 Q 7 L C Z x d W 9 0 O 0 9 k Y m M u R G F 0 Y V N v d X J j Z V x c L z E v Z H N u P V B J Q 0 F O Z X Q v U E l D Q U 5 l d C 9 B b m 5 1 Y W x S Z X B v c n Q v d G J s M j g u e 0 9 0 a G V y I H N w Z W N p Y W x p c 3 Q g d G V h b S A o J S k s O X 0 m c X V v d D s s J n F 1 b 3 Q 7 T 2 R i Y y 5 E Y X R h U 2 9 1 c m N l X F w v M S 9 k c 2 4 9 U E l D Q U 5 l d C 9 Q S U N B T m V 0 L 0 F u b n V h b F J l c G 9 y d C 9 0 Y m w y O C 5 7 T m 9 u L X N w Z W N p Y W x p c 3 Q g d G V h b S w x M H 0 m c X V v d D s s J n F 1 b 3 Q 7 T 2 R i Y y 5 E Y X R h U 2 9 1 c m N l X F w v M S 9 k c 2 4 9 U E l D Q U 5 l d C 9 Q S U N B T m V 0 L 0 F u b n V h b F J l c G 9 y d C 9 0 Y m w y O C 5 7 T m 9 u L X N w Z W N p Y W x p c 3 Q g d G V h b S A o J S k s M T F 9 J n F 1 b 3 Q 7 L C Z x d W 9 0 O 0 9 k Y m M u R G F 0 Y V N v d X J j Z V x c L z E v Z H N u P V B J Q 0 F O Z X Q v U E l D Q U 5 l d C 9 B b m 5 1 Y W x S Z X B v c n Q v d G J s M j g u e 1 V u a 2 5 v d 2 4 s M T J 9 J n F 1 b 3 Q 7 L C Z x d W 9 0 O 0 9 k Y m M u R G F 0 Y V N v d X J j Z V x c L z E v Z H N u P V B J Q 0 F O Z X Q v U E l D Q U 5 l d C 9 B b m 5 1 Y W x S Z X B v c n Q v d G J s M j g u e 1 V u a 2 5 v d 2 4 g K C U p L D E z f S Z x d W 9 0 O y w m c X V v d D t P Z G J j L k R h d G F T b 3 V y Y 2 V c X C 8 x L 2 R z b j 1 Q S U N B T m V 0 L 1 B J Q 0 F O Z X Q v Q W 5 u d W F s U m V w b 3 J 0 L 3 R i b D I 4 L n t U b 3 R h b C w x N H 0 m c X V v d D s s J n F 1 b 3 Q 7 T 2 R i Y y 5 E Y X R h U 2 9 1 c m N l X F w v M S 9 k c 2 4 9 U E l D Q U 5 l d C 9 Q S U N B T m V 0 L 0 F u b n V h b F J l c G 9 y d C 9 0 Y m w y O C 5 7 V G 9 0 Y W w g K C U p L D E 1 f S Z x d W 9 0 O 1 0 s J n F 1 b 3 Q 7 Q 2 9 s d W 1 u Q 2 9 1 b n Q m c X V v d D s 6 M T Y s J n F 1 b 3 Q 7 S 2 V 5 Q 2 9 s d W 1 u T m F t Z X M m c X V v d D s 6 W 1 0 s J n F 1 b 3 Q 7 Q 2 9 s d W 1 u S W R l b n R p d G l l c y Z x d W 9 0 O z p b J n F 1 b 3 Q 7 T 2 R i Y y 5 E Y X R h U 2 9 1 c m N l X F w v M S 9 k c 2 4 9 U E l D Q U 5 l d C 9 Q S U N B T m V 0 L 0 F u b n V h b F J l c G 9 y d C 9 0 Y m w y O C 5 7 W W V h c i w w f S Z x d W 9 0 O y w m c X V v d D t P Z G J j L k R h d G F T b 3 V y Y 2 V c X C 8 x L 2 R z b j 1 Q S U N B T m V 0 L 1 B J Q 0 F O Z X Q v Q W 5 u d W F s U m V w b 3 J 0 L 3 R i b D I 4 L n t P c m d h b m l z Y X R p b 2 4 s M X 0 m c X V v d D s s J n F 1 b 3 Q 7 T 2 R i Y y 5 E Y X R h U 2 9 1 c m N l X F w v M S 9 k c 2 4 9 U E l D Q U 5 l d C 9 Q S U N B T m V 0 L 0 F u b n V h b F J l c G 9 y d C 9 0 Y m w y O C 5 7 U E l D V S w y f S Z x d W 9 0 O y w m c X V v d D t P Z G J j L k R h d G F T b 3 V y Y 2 V c X C 8 x L 2 R z b j 1 Q S U N B T m V 0 L 1 B J Q 0 F O Z X Q v Q W 5 u d W F s U m V w b 3 J 0 L 3 R i b D I 4 L n t Q S U N V I C g l K S w z f S Z x d W 9 0 O y w m c X V v d D t P Z G J j L k R h d G F T b 3 V y Y 2 V c X C 8 x L 2 R z b j 1 Q S U N B T m V 0 L 1 B J Q 0 F O Z X Q v Q W 5 u d W F s U m V w b 3 J 0 L 3 R i b D I 4 L n t D Z W 5 0 c m F s a X N l Z C B 0 c m F u c 3 B v c n Q g c 2 V y d m l j Z S A o U E l D K S w 0 f S Z x d W 9 0 O y w m c X V v d D t P Z G J j L k R h d G F T b 3 V y Y 2 V c X C 8 x L 2 R z b j 1 Q S U N B T m V 0 L 1 B J Q 0 F O Z X Q v Q W 5 u d W F s U m V w b 3 J 0 L 3 R i b D I 4 L n t D Z W 5 0 c m F s a X N l Z C B 0 c m F u c 3 B v c n Q g c 2 V y d m l j Z S A o U E l D K S A o J S k s N X 0 m c X V v d D s s J n F 1 b 3 Q 7 T 2 R i Y y 5 E Y X R h U 2 9 1 c m N l X F w v M S 9 k c 2 4 9 U E l D Q U 5 l d C 9 Q S U N B T m V 0 L 0 F u b n V h b F J l c G 9 y d C 9 0 Y m w y O C 5 7 V H J h b n N w b 3 J 0 I H R l Y W 0 g Z n J v b S B u Z W 9 u Y X R l c y w 2 f S Z x d W 9 0 O y w m c X V v d D t P Z G J j L k R h d G F T b 3 V y Y 2 V c X C 8 x L 2 R z b j 1 Q S U N B T m V 0 L 1 B J Q 0 F O Z X Q v Q W 5 u d W F s U m V w b 3 J 0 L 3 R i b D I 4 L n t U c m F u c 3 B v c n Q g d G V h b S B m c m 9 t I G 5 l b 2 5 h d G V z I C g l K S w 3 f S Z x d W 9 0 O y w m c X V v d D t P Z G J j L k R h d G F T b 3 V y Y 2 V c X C 8 x L 2 R z b j 1 Q S U N B T m V 0 L 1 B J Q 0 F O Z X Q v Q W 5 u d W F s U m V w b 3 J 0 L 3 R i b D I 4 L n t P d G h l c i B z c G V j a W F s a X N 0 I H R l Y W 0 s O H 0 m c X V v d D s s J n F 1 b 3 Q 7 T 2 R i Y y 5 E Y X R h U 2 9 1 c m N l X F w v M S 9 k c 2 4 9 U E l D Q U 5 l d C 9 Q S U N B T m V 0 L 0 F u b n V h b F J l c G 9 y d C 9 0 Y m w y O C 5 7 T 3 R o Z X I g c 3 B l Y 2 l h b G l z d C B 0 Z W F t I C g l K S w 5 f S Z x d W 9 0 O y w m c X V v d D t P Z G J j L k R h d G F T b 3 V y Y 2 V c X C 8 x L 2 R z b j 1 Q S U N B T m V 0 L 1 B J Q 0 F O Z X Q v Q W 5 u d W F s U m V w b 3 J 0 L 3 R i b D I 4 L n t O b 2 4 t c 3 B l Y 2 l h b G l z d C B 0 Z W F t L D E w f S Z x d W 9 0 O y w m c X V v d D t P Z G J j L k R h d G F T b 3 V y Y 2 V c X C 8 x L 2 R z b j 1 Q S U N B T m V 0 L 1 B J Q 0 F O Z X Q v Q W 5 u d W F s U m V w b 3 J 0 L 3 R i b D I 4 L n t O b 2 4 t c 3 B l Y 2 l h b G l z d C B 0 Z W F t I C g l K S w x M X 0 m c X V v d D s s J n F 1 b 3 Q 7 T 2 R i Y y 5 E Y X R h U 2 9 1 c m N l X F w v M S 9 k c 2 4 9 U E l D Q U 5 l d C 9 Q S U N B T m V 0 L 0 F u b n V h b F J l c G 9 y d C 9 0 Y m w y O C 5 7 V W 5 r b m 9 3 b i w x M n 0 m c X V v d D s s J n F 1 b 3 Q 7 T 2 R i Y y 5 E Y X R h U 2 9 1 c m N l X F w v M S 9 k c 2 4 9 U E l D Q U 5 l d C 9 Q S U N B T m V 0 L 0 F u b n V h b F J l c G 9 y d C 9 0 Y m w y O C 5 7 V W 5 r b m 9 3 b i A o J S k s M T N 9 J n F 1 b 3 Q 7 L C Z x d W 9 0 O 0 9 k Y m M u R G F 0 Y V N v d X J j Z V x c L z E v Z H N u P V B J Q 0 F O Z X Q v U E l D Q U 5 l d C 9 B b m 5 1 Y W x S Z X B v c n Q v d G J s M j g u e 1 R v d G F s L D E 0 f S Z x d W 9 0 O y w m c X V v d D t P Z G J j L k R h d G F T b 3 V y Y 2 V c X C 8 x L 2 R z b j 1 Q S U N B T m V 0 L 1 B J Q 0 F O Z X Q v Q W 5 u d W F s U m V w b 3 J 0 L 3 R i b D I 4 L n t U b 3 R h b C A o J S k s M T V 9 J n F 1 b 3 Q 7 X S w m c X V v d D t S Z W x h d G l v b n N o a X B J b m Z v J n F 1 b 3 Q 7 O l t d f S I g L z 4 8 R W 5 0 c n k g V H l w Z T 0 i T G 9 h Z G V k V G 9 B b m F s e X N p c 1 N l c n Z p Y 2 V z I i B W Y W x 1 Z T 0 i b D A i I C 8 + P E V u d H J 5 I F R 5 c G U 9 I k F k Z G V k V G 9 E Y X R h T W 9 k Z W w i I F Z h b H V l P S J s M C I g L z 4 8 L 1 N 0 Y W J s Z U V u d H J p Z X M + P C 9 J d G V t P j x J d G V t P j x J d G V t T G 9 j Y X R p b 2 4 + P E l 0 Z W 1 U e X B l P k Z v c m 1 1 b G E 8 L 0 l 0 Z W 1 U e X B l P j x J d G V t U G F 0 a D 5 T Z W N 0 a W 9 u M S 9 0 Y m w y O C U y M C g y K S 9 T b 3 V y Y 2 U 8 L 0 l 0 Z W 1 Q Y X R o P j w v S X R l b U x v Y 2 F 0 a W 9 u P j x T d G F i b G V F b n R y a W V z I C 8 + P C 9 J d G V t P j x J d G V t P j x J d G V t T G 9 j Y X R p b 2 4 + P E l 0 Z W 1 U e X B l P k Z v c m 1 1 b G E 8 L 0 l 0 Z W 1 U e X B l P j x J d G V t U G F 0 a D 5 T Z W N 0 a W 9 u M S 9 0 Y m w y O C U y M C g y K S 9 Q S U N B T m V 0 Q W 5 v b l 9 E Y X R h Y m F z Z T w v S X R l b V B h d G g + P C 9 J d G V t T G 9 j Y X R p b 2 4 + P F N 0 Y W J s Z U V u d H J p Z X M g L z 4 8 L 0 l 0 Z W 0 + P E l 0 Z W 0 + P E l 0 Z W 1 M b 2 N h d G l v b j 4 8 S X R l b V R 5 c G U + R m 9 y b X V s Y T w v S X R l b V R 5 c G U + P E l 0 Z W 1 Q Y X R o P l N l Y 3 R p b 2 4 x L 3 R i b D I 4 J T I w K D I p L 2 R i b 1 9 T Y 2 h l b W E 8 L 0 l 0 Z W 1 Q Y X R o P j w v S X R l b U x v Y 2 F 0 a W 9 u P j x T d G F i b G V F b n R y a W V z I C 8 + P C 9 J d G V t P j x J d G V t P j x J d G V t T G 9 j Y X R p b 2 4 + P E l 0 Z W 1 U e X B l P k Z v c m 1 1 b G E 8 L 0 l 0 Z W 1 U e X B l P j x J d G V t U G F 0 a D 5 T Z W N 0 a W 9 u M S 9 0 Y m w y O C U y M C g y K S 9 0 Y m w y O F 9 U Y W J s Z T w v S X R l b V B h d G g + P C 9 J d G V t T G 9 j Y X R p b 2 4 + P F N 0 Y W J s Z U V u d H J p Z X M g L z 4 8 L 0 l 0 Z W 0 + P E l 0 Z W 0 + P E l 0 Z W 1 M b 2 N h d G l v b j 4 8 S X R l b V R 5 c G U + R m 9 y b X V s Y T w v S X R l b V R 5 c G U + P E l 0 Z W 1 Q Y X R o P l N l Y 3 R p b 2 4 x L 3 R i b D I 4 J T I w K D I p L 1 N v c n R l Z C U y M F J v d 3 M 8 L 0 l 0 Z W 1 Q Y X R o P j w v S X R l b U x v Y 2 F 0 a W 9 u P j x T d G F i b G V F b n R y a W V z I C 8 + P C 9 J d G V t P j x J d G V t P j x J d G V t T G 9 j Y X R p b 2 4 + P E l 0 Z W 1 U e X B l P k Z v c m 1 1 b G E 8 L 0 l 0 Z W 1 U e X B l P j x J d G V t U G F 0 a D 5 T Z W N 0 a W 9 u M S 9 0 Y m w y O C U y M C g y K S 9 S Z W 1 v d m V k J T I w Q 2 9 s d W 1 u c z w v S X R l b V B h d G g + P C 9 J d G V t T G 9 j Y X R p b 2 4 + P F N 0 Y W J s Z U V u d H J p Z X M g L z 4 8 L 0 l 0 Z W 0 + P C 9 J d G V t c z 4 8 L 0 x v Y 2 F s U G F j a 2 F n Z U 1 l d G F k Y X R h R m l s Z T 4 W A A A A U E s F B g A A A A A A A A A A A A A A A A A A A A A A A N o A A A A B A A A A 0 I y d 3 w E V 0 R G M e g D A T 8 K X 6 w E A A A D X f 1 C h V z s N S 6 x / + o k H t a H G A A A A A A I A A A A A A A N m A A D A A A A A E A A A A C l 0 V 3 6 d u f J 6 k 7 u m a T M 3 z l 4 A A A A A B I A A A K A A A A A Q A A A A G b + R y I a Y 2 R M w j a v t M Z S H q 1 A A A A C v Y n U 9 B O m M 7 4 D q H S Q t 2 J J d P o g S C z + x v q R l k S U i W A 1 z z 6 m l G 2 s 3 c 0 E J 5 F p Z z 6 7 F L a A O x 4 s y f 8 w X b n s T E r h r W + 8 N 9 Y z u C U U j T 1 9 6 U o j R O H 4 f b B Q A A A C R R S r f S 4 m + s U d i O A g R 8 x f f W A y l R 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29085D5DA9669D4EBF0B26B52C14AF0D" ma:contentTypeVersion="13" ma:contentTypeDescription="Create a new document." ma:contentTypeScope="" ma:versionID="eed13517fa9a83304a3b11561231d34d">
  <xsd:schema xmlns:xsd="http://www.w3.org/2001/XMLSchema" xmlns:xs="http://www.w3.org/2001/XMLSchema" xmlns:p="http://schemas.microsoft.com/office/2006/metadata/properties" xmlns:ns2="5c74ec0a-3c19-4e5d-aa2c-6e998ff895eb" xmlns:ns3="f45d532d-0902-4517-8898-be13a139f8c6" targetNamespace="http://schemas.microsoft.com/office/2006/metadata/properties" ma:root="true" ma:fieldsID="5c5136b48656e636a5f272f1ebd35538" ns2:_="" ns3:_="">
    <xsd:import namespace="5c74ec0a-3c19-4e5d-aa2c-6e998ff895eb"/>
    <xsd:import namespace="f45d532d-0902-4517-8898-be13a139f8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4ec0a-3c19-4e5d-aa2c-6e998ff8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5d532d-0902-4517-8898-be13a139f8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4DA12-44D5-4936-86E1-05351C0BA15E}">
  <ds:schemaRefs>
    <ds:schemaRef ds:uri="http://schemas.microsoft.com/DataMashup"/>
  </ds:schemaRefs>
</ds:datastoreItem>
</file>

<file path=customXml/itemProps2.xml><?xml version="1.0" encoding="utf-8"?>
<ds:datastoreItem xmlns:ds="http://schemas.openxmlformats.org/officeDocument/2006/customXml" ds:itemID="{9698AFEA-6C9B-4373-A51C-585EC91A4491}"/>
</file>

<file path=customXml/itemProps3.xml><?xml version="1.0" encoding="utf-8"?>
<ds:datastoreItem xmlns:ds="http://schemas.openxmlformats.org/officeDocument/2006/customXml" ds:itemID="{FE4AFE5B-B2E2-4F9E-808A-EE8B8AC1D2FA}"/>
</file>

<file path=customXml/itemProps4.xml><?xml version="1.0" encoding="utf-8"?>
<ds:datastoreItem xmlns:ds="http://schemas.openxmlformats.org/officeDocument/2006/customXml" ds:itemID="{1048C296-7F0D-49C7-ABFE-8EC5E0A5C1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Key</vt:lpstr>
      <vt:lpstr>Index to Retrieval &amp; Transfer</vt:lpstr>
      <vt:lpstr>19</vt:lpstr>
      <vt:lpstr>20</vt:lpstr>
      <vt:lpstr>21</vt:lpstr>
      <vt:lpstr>22</vt:lpstr>
      <vt:lpstr>Index to Intervention data</vt:lpstr>
      <vt:lpstr>23</vt:lpstr>
      <vt:lpstr>24</vt:lpstr>
      <vt:lpstr>25</vt:lpstr>
      <vt:lpstr>26</vt:lpstr>
      <vt:lpstr>'19'!Print_Area</vt:lpstr>
      <vt:lpstr>'20'!Print_Area</vt:lpstr>
      <vt:lpstr>'21'!Print_Area</vt:lpstr>
      <vt:lpstr>'22'!Print_Area</vt:lpstr>
      <vt:lpstr>'23'!Print_Area</vt:lpstr>
      <vt:lpstr>'24'!Print_Area</vt:lpstr>
      <vt:lpstr>'25'!Print_Area</vt:lpstr>
      <vt:lpstr>'26'!Print_Area</vt:lpstr>
      <vt:lpstr>'Index to Intervention data'!Print_Area</vt:lpstr>
      <vt:lpstr>'Index to Retrieval &amp; Transfer'!Print_Area</vt:lpstr>
      <vt:lpstr>Key!Print_Area</vt:lpstr>
    </vt:vector>
  </TitlesOfParts>
  <Manager/>
  <Company>University of Leeds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Norman</dc:creator>
  <cp:keywords/>
  <dc:description/>
  <cp:lastModifiedBy>Christopher Leahy</cp:lastModifiedBy>
  <cp:revision/>
  <cp:lastPrinted>2021-01-22T20:47:52Z</cp:lastPrinted>
  <dcterms:created xsi:type="dcterms:W3CDTF">2020-04-12T22:33:50Z</dcterms:created>
  <dcterms:modified xsi:type="dcterms:W3CDTF">2022-01-11T11:25:14Z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0x01010029085D5DA9669D4EBF0B26B52C14AF0D</vt:lpwstr>
  </property>
</Properties>
</file>